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MVI-Marketing\Sales Analysis\ПРАЙСЫ MVI\"/>
    </mc:Choice>
  </mc:AlternateContent>
  <xr:revisionPtr revIDLastSave="0" documentId="13_ncr:1_{D659DB5B-0D5F-4762-B598-F39390A6532C}" xr6:coauthVersionLast="47" xr6:coauthVersionMax="47" xr10:uidLastSave="{00000000-0000-0000-0000-000000000000}"/>
  <workbookProtection lockStructure="1"/>
  <bookViews>
    <workbookView xWindow="-108" yWindow="-108" windowWidth="30456" windowHeight="19656" tabRatio="908" firstSheet="4" activeTab="4" xr2:uid="{00000000-000D-0000-FFFF-FFFF00000000}"/>
  </bookViews>
  <sheets>
    <sheet name="TDSheet" sheetId="27" state="hidden" r:id="rId1"/>
    <sheet name="Строки_по_листам" sheetId="25" state="hidden" r:id="rId2"/>
    <sheet name="КурсыВалют" sheetId="15" state="hidden" r:id="rId3"/>
    <sheet name="Параметры заказа" sheetId="21" state="hidden" r:id="rId4"/>
    <sheet name="Рубрикатор" sheetId="16" r:id="rId5"/>
    <sheet name="Доп. скидки от 50 000 р." sheetId="19" r:id="rId6"/>
    <sheet name="NEW Нержавеющие трубы и фитинги" sheetId="20" r:id="rId7"/>
    <sheet name="NEW Шаровые краны ГОСТ" sheetId="26" r:id="rId8"/>
    <sheet name="Запорная и радиаторная арматура" sheetId="1" r:id="rId9"/>
    <sheet name="Арматура безопасности" sheetId="22" r:id="rId10"/>
    <sheet name="Балансировочная арматура" sheetId="7" r:id="rId11"/>
    <sheet name="Коллекторы и комплектующие" sheetId="24" r:id="rId12"/>
    <sheet name="Трубы и теплоизоляция" sheetId="23" r:id="rId13"/>
    <sheet name="Фитинг аксиальный" sheetId="3" r:id="rId14"/>
    <sheet name="Пресс-фитинги" sheetId="28" r:id="rId15"/>
    <sheet name="КИП" sheetId="29" r:id="rId16"/>
    <sheet name="Насосы" sheetId="30" r:id="rId17"/>
    <sheet name="Резьбовые латунные фитинги" sheetId="2" r:id="rId18"/>
    <sheet name="Оцинкованные трубы и фитинги" sheetId="4" r:id="rId19"/>
    <sheet name="AquaHit" sheetId="5" r:id="rId20"/>
    <sheet name="Коллекторные узлы Отопление" sheetId="8" r:id="rId21"/>
    <sheet name="Коллекторные узлы ХВС, ГВС" sheetId="11" r:id="rId22"/>
  </sheets>
  <externalReferences>
    <externalReference r:id="rId23"/>
  </externalReferences>
  <definedNames>
    <definedName name="_xlnm._FilterDatabase" localSheetId="0" hidden="1">TDSheet!$A$2:$AN$2</definedName>
    <definedName name="ExternalData_1" localSheetId="2" hidden="1">КурсыВалют!$A$1:$C$3</definedName>
    <definedName name="Материал">[1]Реквизиты!$B$3:$B$17</definedName>
    <definedName name="_xlnm.Print_Area" localSheetId="7">'NEW Шаровые краны ГОСТ'!$A$1:$L$84</definedName>
    <definedName name="_xlnm.Print_Area" localSheetId="9">'Арматура безопасности'!$A$1:$L$47</definedName>
    <definedName name="_xlnm.Print_Area" localSheetId="10">'Балансировочная арматура'!$A$1:$L$117</definedName>
    <definedName name="_xlnm.Print_Area" localSheetId="8">'Запорная и радиаторная арматура'!$A$1:$L$257</definedName>
    <definedName name="_xlnm.Print_Area" localSheetId="15">КИП!$A$1:$L$29</definedName>
    <definedName name="_xlnm.Print_Area" localSheetId="11">'Коллекторы и комплектующие'!$A$1:$L$107</definedName>
    <definedName name="_xlnm.Print_Area" localSheetId="16">Насосы!$A$1:$L$26</definedName>
    <definedName name="_xlnm.Print_Area" localSheetId="12">'Трубы и теплоизоляция'!$A$1:$L$84</definedName>
    <definedName name="Присоединительная_резьба_дюймы">[1]Реквизиты!$D$3:$D$15</definedName>
    <definedName name="Тип_присоединения">[1]Реквизиты!$E$3:$E$11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23" l="1"/>
  <c r="J76" i="23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11" i="11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1" i="8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11" i="5"/>
  <c r="J164" i="4"/>
  <c r="J165" i="4"/>
  <c r="J166" i="4"/>
  <c r="J167" i="4"/>
  <c r="J168" i="4"/>
  <c r="J169" i="4"/>
  <c r="J170" i="4"/>
  <c r="J171" i="4"/>
  <c r="J163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1" i="4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11" i="2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11" i="30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11" i="29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11" i="28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0" i="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7" i="23"/>
  <c r="J78" i="23"/>
  <c r="J79" i="23"/>
  <c r="J80" i="23"/>
  <c r="J81" i="23"/>
  <c r="J82" i="23"/>
  <c r="J83" i="23"/>
  <c r="J84" i="23"/>
  <c r="J10" i="23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" i="24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1" i="7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10" i="22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11" i="1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11" i="26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10" i="20"/>
  <c r="B12" i="25"/>
  <c r="B10" i="25"/>
  <c r="B8" i="25"/>
  <c r="J7" i="11" l="1"/>
  <c r="J7" i="8"/>
  <c r="J7" i="5"/>
  <c r="J7" i="4"/>
  <c r="J7" i="2"/>
  <c r="J7" i="30"/>
  <c r="J7" i="29"/>
  <c r="J7" i="28"/>
  <c r="J7" i="3"/>
  <c r="J7" i="23"/>
  <c r="J7" i="24"/>
  <c r="J7" i="7"/>
  <c r="J7" i="22"/>
  <c r="J7" i="1"/>
  <c r="J7" i="26"/>
  <c r="J7" i="20"/>
  <c r="B10" i="21"/>
  <c r="F12" i="16"/>
  <c r="B2" i="21" s="1"/>
  <c r="K2" i="29" s="1"/>
  <c r="F2" i="30"/>
  <c r="F3" i="30"/>
  <c r="F4" i="30"/>
  <c r="F5" i="30"/>
  <c r="F6" i="30"/>
  <c r="F1" i="30"/>
  <c r="F2" i="29"/>
  <c r="F3" i="29"/>
  <c r="F4" i="29"/>
  <c r="F5" i="29"/>
  <c r="F6" i="29"/>
  <c r="F1" i="29"/>
  <c r="F2" i="28"/>
  <c r="F3" i="28"/>
  <c r="F4" i="28"/>
  <c r="F5" i="28"/>
  <c r="F6" i="28"/>
  <c r="F1" i="28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11" i="30"/>
  <c r="T8" i="16"/>
  <c r="J162" i="4" l="1"/>
  <c r="K2" i="28"/>
  <c r="K2" i="30"/>
  <c r="B3" i="25"/>
  <c r="F6" i="26"/>
  <c r="F5" i="26"/>
  <c r="F4" i="26"/>
  <c r="F3" i="26"/>
  <c r="F2" i="26"/>
  <c r="F1" i="26"/>
  <c r="B17" i="25"/>
  <c r="B16" i="25"/>
  <c r="B15" i="25"/>
  <c r="B14" i="25"/>
  <c r="B13" i="25"/>
  <c r="B11" i="25"/>
  <c r="B9" i="25"/>
  <c r="B7" i="25"/>
  <c r="B5" i="25"/>
  <c r="B6" i="25"/>
  <c r="B4" i="25"/>
  <c r="B2" i="25"/>
  <c r="F6" i="24"/>
  <c r="F5" i="24"/>
  <c r="F4" i="24"/>
  <c r="F3" i="24"/>
  <c r="F2" i="24"/>
  <c r="F1" i="24"/>
  <c r="F81" i="23"/>
  <c r="F80" i="23"/>
  <c r="B5" i="21" s="1"/>
  <c r="K5" i="29" s="1"/>
  <c r="F6" i="23"/>
  <c r="F5" i="23"/>
  <c r="F4" i="23"/>
  <c r="F3" i="23"/>
  <c r="F2" i="23"/>
  <c r="F1" i="23"/>
  <c r="F6" i="22"/>
  <c r="F5" i="22"/>
  <c r="F4" i="22"/>
  <c r="F3" i="22"/>
  <c r="F2" i="22"/>
  <c r="F1" i="22"/>
  <c r="C2" i="21"/>
  <c r="K2" i="23"/>
  <c r="K5" i="30" l="1"/>
  <c r="K5" i="26"/>
  <c r="K5" i="28"/>
  <c r="K2" i="26"/>
  <c r="K5" i="24"/>
  <c r="K2" i="22"/>
  <c r="K2" i="24"/>
  <c r="F6" i="11"/>
  <c r="F5" i="11"/>
  <c r="F4" i="11"/>
  <c r="F3" i="11"/>
  <c r="F2" i="11"/>
  <c r="F1" i="11"/>
  <c r="F6" i="8"/>
  <c r="F5" i="8"/>
  <c r="F4" i="8"/>
  <c r="F3" i="8"/>
  <c r="F2" i="8"/>
  <c r="F1" i="8"/>
  <c r="F6" i="5"/>
  <c r="F5" i="5"/>
  <c r="F4" i="5"/>
  <c r="F3" i="5"/>
  <c r="F2" i="5"/>
  <c r="F1" i="5"/>
  <c r="F6" i="4"/>
  <c r="F5" i="4"/>
  <c r="F4" i="4"/>
  <c r="F3" i="4"/>
  <c r="F2" i="4"/>
  <c r="F1" i="4"/>
  <c r="F6" i="3"/>
  <c r="F5" i="3"/>
  <c r="F4" i="3"/>
  <c r="F3" i="3"/>
  <c r="F2" i="3"/>
  <c r="F1" i="3"/>
  <c r="F6" i="2"/>
  <c r="F5" i="2"/>
  <c r="F4" i="2"/>
  <c r="F3" i="2"/>
  <c r="F2" i="2"/>
  <c r="F1" i="2"/>
  <c r="F6" i="20"/>
  <c r="F5" i="20"/>
  <c r="F4" i="20"/>
  <c r="F3" i="20"/>
  <c r="F2" i="20"/>
  <c r="F1" i="20"/>
  <c r="F6" i="1"/>
  <c r="F5" i="1"/>
  <c r="F4" i="1"/>
  <c r="F3" i="1"/>
  <c r="F2" i="1"/>
  <c r="F1" i="1"/>
  <c r="F6" i="7"/>
  <c r="F5" i="7"/>
  <c r="F4" i="7"/>
  <c r="F3" i="7"/>
  <c r="F2" i="7"/>
  <c r="F1" i="7"/>
  <c r="G253" i="2"/>
  <c r="G252" i="2"/>
  <c r="G251" i="2"/>
  <c r="G247" i="2"/>
  <c r="G246" i="2"/>
  <c r="G238" i="2"/>
  <c r="G237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29" i="2"/>
  <c r="G128" i="2"/>
  <c r="G38" i="2"/>
  <c r="G37" i="2"/>
  <c r="B1" i="21"/>
  <c r="B6" i="21" l="1"/>
  <c r="K6" i="11" s="1"/>
  <c r="K1" i="26"/>
  <c r="K1" i="28"/>
  <c r="K1" i="29"/>
  <c r="K1" i="30"/>
  <c r="K1" i="23"/>
  <c r="K1" i="24"/>
  <c r="K5" i="22"/>
  <c r="K5" i="23"/>
  <c r="K5" i="11"/>
  <c r="K1" i="2"/>
  <c r="K1" i="22"/>
  <c r="K1" i="3"/>
  <c r="K1" i="7"/>
  <c r="K1" i="11"/>
  <c r="K1" i="5"/>
  <c r="K1" i="20"/>
  <c r="K2" i="11"/>
  <c r="K2" i="2"/>
  <c r="K2" i="1"/>
  <c r="K2" i="3"/>
  <c r="K2" i="5"/>
  <c r="K2" i="4"/>
  <c r="B3" i="21"/>
  <c r="K2" i="7"/>
  <c r="K2" i="8"/>
  <c r="K2" i="20"/>
  <c r="C3" i="21"/>
  <c r="K1" i="4"/>
  <c r="K1" i="8"/>
  <c r="K1" i="1"/>
  <c r="K5" i="8"/>
  <c r="K5" i="5"/>
  <c r="K5" i="7"/>
  <c r="K5" i="1"/>
  <c r="K5" i="4"/>
  <c r="K5" i="2"/>
  <c r="K5" i="20"/>
  <c r="K5" i="3"/>
  <c r="K76" i="23" l="1"/>
  <c r="K75" i="23"/>
  <c r="K6" i="29"/>
  <c r="K6" i="28"/>
  <c r="K6" i="30"/>
  <c r="K48" i="23"/>
  <c r="K68" i="23"/>
  <c r="K58" i="23"/>
  <c r="K65" i="23"/>
  <c r="K60" i="23"/>
  <c r="K64" i="23"/>
  <c r="K28" i="23"/>
  <c r="K71" i="23"/>
  <c r="K33" i="23"/>
  <c r="K72" i="23"/>
  <c r="K27" i="23"/>
  <c r="K50" i="23"/>
  <c r="K43" i="23"/>
  <c r="K53" i="23"/>
  <c r="K29" i="23"/>
  <c r="K83" i="23"/>
  <c r="K54" i="23"/>
  <c r="K59" i="23"/>
  <c r="K70" i="23"/>
  <c r="K44" i="23"/>
  <c r="K84" i="23"/>
  <c r="K66" i="23"/>
  <c r="K57" i="23"/>
  <c r="K62" i="23"/>
  <c r="K36" i="23"/>
  <c r="K51" i="23"/>
  <c r="K47" i="23"/>
  <c r="K56" i="23"/>
  <c r="K32" i="23"/>
  <c r="K52" i="23"/>
  <c r="K35" i="23"/>
  <c r="K45" i="23"/>
  <c r="K69" i="23"/>
  <c r="K34" i="23"/>
  <c r="K31" i="23"/>
  <c r="K41" i="23"/>
  <c r="K63" i="23"/>
  <c r="K30" i="23"/>
  <c r="K82" i="23"/>
  <c r="K37" i="23"/>
  <c r="K67" i="23"/>
  <c r="K74" i="23"/>
  <c r="K73" i="23"/>
  <c r="K81" i="23"/>
  <c r="K49" i="23"/>
  <c r="K42" i="23"/>
  <c r="K55" i="23"/>
  <c r="K39" i="23"/>
  <c r="K77" i="23"/>
  <c r="K80" i="23"/>
  <c r="K61" i="23"/>
  <c r="K46" i="23"/>
  <c r="K38" i="23"/>
  <c r="K40" i="23"/>
  <c r="K78" i="23"/>
  <c r="K79" i="23"/>
  <c r="K6" i="26"/>
  <c r="K171" i="4"/>
  <c r="K170" i="4"/>
  <c r="K169" i="4"/>
  <c r="K163" i="4"/>
  <c r="K166" i="4"/>
  <c r="K3" i="26"/>
  <c r="K3" i="28"/>
  <c r="K3" i="29"/>
  <c r="K3" i="30"/>
  <c r="K6" i="1"/>
  <c r="K6" i="5"/>
  <c r="K6" i="3"/>
  <c r="K6" i="8"/>
  <c r="K6" i="2"/>
  <c r="K6" i="7"/>
  <c r="K6" i="4"/>
  <c r="K6" i="24"/>
  <c r="K6" i="23"/>
  <c r="K6" i="20"/>
  <c r="K6" i="22"/>
  <c r="K3" i="24"/>
  <c r="K3" i="22"/>
  <c r="K3" i="23"/>
  <c r="K3" i="4"/>
  <c r="K3" i="3"/>
  <c r="K3" i="1"/>
  <c r="K3" i="20"/>
  <c r="K3" i="11"/>
  <c r="K3" i="7"/>
  <c r="K3" i="8"/>
  <c r="K3" i="5"/>
  <c r="K3" i="2"/>
  <c r="K38" i="7" l="1"/>
  <c r="K42" i="7"/>
  <c r="K39" i="7"/>
  <c r="K41" i="7"/>
  <c r="K40" i="7"/>
  <c r="K43" i="7"/>
  <c r="K44" i="7"/>
  <c r="K46" i="7"/>
  <c r="K47" i="7"/>
  <c r="K24" i="8"/>
  <c r="K32" i="8"/>
  <c r="K33" i="8"/>
  <c r="K35" i="8"/>
  <c r="K37" i="8"/>
  <c r="K58" i="8"/>
  <c r="K71" i="8"/>
  <c r="K72" i="8"/>
  <c r="K61" i="8"/>
  <c r="K73" i="8"/>
  <c r="K62" i="8"/>
  <c r="K95" i="8"/>
  <c r="K96" i="8"/>
  <c r="K109" i="8"/>
  <c r="K36" i="8"/>
  <c r="K69" i="8"/>
  <c r="K70" i="8"/>
  <c r="K59" i="8"/>
  <c r="K60" i="8"/>
  <c r="K74" i="8"/>
  <c r="K63" i="8"/>
  <c r="K22" i="8"/>
  <c r="K64" i="8"/>
  <c r="K25" i="8"/>
  <c r="K65" i="8"/>
  <c r="K26" i="8"/>
  <c r="K100" i="8"/>
  <c r="K34" i="8"/>
  <c r="K110" i="8"/>
  <c r="K111" i="8"/>
  <c r="K23" i="8"/>
  <c r="K68" i="8"/>
  <c r="K98" i="8"/>
  <c r="K106" i="8"/>
  <c r="K101" i="8"/>
  <c r="K31" i="8"/>
  <c r="K29" i="8"/>
  <c r="K28" i="8"/>
  <c r="K107" i="8"/>
  <c r="K27" i="8"/>
  <c r="K66" i="8"/>
  <c r="K103" i="8"/>
  <c r="K102" i="8"/>
  <c r="K20" i="8"/>
  <c r="K67" i="8"/>
  <c r="K97" i="8"/>
  <c r="K94" i="8"/>
  <c r="K99" i="8"/>
  <c r="K105" i="8"/>
  <c r="K104" i="8"/>
  <c r="K57" i="8"/>
  <c r="K30" i="8"/>
  <c r="K108" i="8"/>
  <c r="K21" i="8"/>
  <c r="K13" i="8"/>
  <c r="K51" i="8"/>
  <c r="K89" i="8"/>
  <c r="K53" i="8"/>
  <c r="K16" i="8"/>
  <c r="K92" i="8"/>
  <c r="K17" i="8"/>
  <c r="K55" i="8"/>
  <c r="K93" i="8"/>
  <c r="K18" i="8"/>
  <c r="K56" i="8"/>
  <c r="K112" i="8"/>
  <c r="K19" i="8"/>
  <c r="K75" i="8"/>
  <c r="K113" i="8"/>
  <c r="K38" i="8"/>
  <c r="K76" i="8"/>
  <c r="K114" i="8"/>
  <c r="K39" i="8"/>
  <c r="K77" i="8"/>
  <c r="K115" i="8"/>
  <c r="K44" i="8"/>
  <c r="K82" i="8"/>
  <c r="K120" i="8"/>
  <c r="K83" i="8"/>
  <c r="K46" i="8"/>
  <c r="K84" i="8"/>
  <c r="K85" i="8"/>
  <c r="K48" i="8"/>
  <c r="K86" i="8"/>
  <c r="K49" i="8"/>
  <c r="K87" i="8"/>
  <c r="K12" i="8"/>
  <c r="K50" i="8"/>
  <c r="K88" i="8"/>
  <c r="K14" i="8"/>
  <c r="K52" i="8"/>
  <c r="K90" i="8"/>
  <c r="K15" i="8"/>
  <c r="K91" i="8"/>
  <c r="K54" i="8"/>
  <c r="K45" i="8"/>
  <c r="K40" i="8"/>
  <c r="K78" i="8"/>
  <c r="K116" i="8"/>
  <c r="K41" i="8"/>
  <c r="K79" i="8"/>
  <c r="K117" i="8"/>
  <c r="K42" i="8"/>
  <c r="K80" i="8"/>
  <c r="K118" i="8"/>
  <c r="K43" i="8"/>
  <c r="K81" i="8"/>
  <c r="K119" i="8"/>
  <c r="K49" i="11"/>
  <c r="K30" i="11"/>
  <c r="K50" i="11"/>
  <c r="K12" i="11"/>
  <c r="K52" i="11"/>
  <c r="K13" i="11"/>
  <c r="K33" i="11"/>
  <c r="K53" i="11"/>
  <c r="K14" i="11"/>
  <c r="K34" i="11"/>
  <c r="K54" i="11"/>
  <c r="K15" i="11"/>
  <c r="K35" i="11"/>
  <c r="K55" i="11"/>
  <c r="K16" i="11"/>
  <c r="K36" i="11"/>
  <c r="K56" i="11"/>
  <c r="K17" i="11"/>
  <c r="K37" i="11"/>
  <c r="K57" i="11"/>
  <c r="K18" i="11"/>
  <c r="K38" i="11"/>
  <c r="K58" i="11"/>
  <c r="K23" i="11"/>
  <c r="K43" i="11"/>
  <c r="K63" i="11"/>
  <c r="K25" i="11"/>
  <c r="K45" i="11"/>
  <c r="K65" i="11"/>
  <c r="K26" i="11"/>
  <c r="K46" i="11"/>
  <c r="K66" i="11"/>
  <c r="K27" i="11"/>
  <c r="K47" i="11"/>
  <c r="K67" i="11"/>
  <c r="K28" i="11"/>
  <c r="K48" i="11"/>
  <c r="K11" i="11"/>
  <c r="K29" i="11"/>
  <c r="K31" i="11"/>
  <c r="K51" i="11"/>
  <c r="K32" i="11"/>
  <c r="K24" i="11"/>
  <c r="K44" i="11"/>
  <c r="K64" i="11"/>
  <c r="K19" i="11"/>
  <c r="K39" i="11"/>
  <c r="K59" i="11"/>
  <c r="K20" i="11"/>
  <c r="K40" i="11"/>
  <c r="K60" i="11"/>
  <c r="K21" i="11"/>
  <c r="K41" i="11"/>
  <c r="K61" i="11"/>
  <c r="K22" i="11"/>
  <c r="K42" i="11"/>
  <c r="K62" i="11"/>
  <c r="K28" i="29"/>
  <c r="K21" i="29"/>
  <c r="K22" i="29"/>
  <c r="K23" i="29"/>
  <c r="K30" i="29"/>
  <c r="K29" i="29"/>
  <c r="K31" i="29"/>
  <c r="K32" i="29"/>
  <c r="K33" i="29"/>
  <c r="K34" i="29"/>
  <c r="K12" i="29"/>
  <c r="K13" i="29"/>
  <c r="K14" i="29"/>
  <c r="K20" i="29"/>
  <c r="K19" i="29"/>
  <c r="K26" i="29"/>
  <c r="K27" i="29"/>
  <c r="K11" i="29"/>
  <c r="K25" i="29"/>
  <c r="K15" i="29"/>
  <c r="K24" i="29"/>
  <c r="K16" i="29"/>
  <c r="K17" i="29"/>
  <c r="K18" i="29"/>
  <c r="K11" i="20"/>
  <c r="K31" i="20"/>
  <c r="K51" i="20"/>
  <c r="K71" i="20"/>
  <c r="K91" i="20"/>
  <c r="K111" i="20"/>
  <c r="K131" i="20"/>
  <c r="K151" i="20"/>
  <c r="K171" i="20"/>
  <c r="K191" i="20"/>
  <c r="K211" i="20"/>
  <c r="K231" i="20"/>
  <c r="K251" i="20"/>
  <c r="K271" i="20"/>
  <c r="K291" i="20"/>
  <c r="K311" i="20"/>
  <c r="K331" i="20"/>
  <c r="K351" i="20"/>
  <c r="K371" i="20"/>
  <c r="K391" i="20"/>
  <c r="K411" i="20"/>
  <c r="K20" i="20"/>
  <c r="K40" i="20"/>
  <c r="K60" i="20"/>
  <c r="K80" i="20"/>
  <c r="K100" i="20"/>
  <c r="K120" i="20"/>
  <c r="K140" i="20"/>
  <c r="K160" i="20"/>
  <c r="K180" i="20"/>
  <c r="K200" i="20"/>
  <c r="K220" i="20"/>
  <c r="K240" i="20"/>
  <c r="K260" i="20"/>
  <c r="K280" i="20"/>
  <c r="K300" i="20"/>
  <c r="K320" i="20"/>
  <c r="K340" i="20"/>
  <c r="K360" i="20"/>
  <c r="K380" i="20"/>
  <c r="K400" i="20"/>
  <c r="K420" i="20"/>
  <c r="K22" i="20"/>
  <c r="K24" i="20"/>
  <c r="K44" i="20"/>
  <c r="K64" i="20"/>
  <c r="K84" i="20"/>
  <c r="K104" i="20"/>
  <c r="K124" i="20"/>
  <c r="K144" i="20"/>
  <c r="K164" i="20"/>
  <c r="K184" i="20"/>
  <c r="K204" i="20"/>
  <c r="K224" i="20"/>
  <c r="K244" i="20"/>
  <c r="K264" i="20"/>
  <c r="K284" i="20"/>
  <c r="K304" i="20"/>
  <c r="K324" i="20"/>
  <c r="K344" i="20"/>
  <c r="K364" i="20"/>
  <c r="K384" i="20"/>
  <c r="K404" i="20"/>
  <c r="K25" i="20"/>
  <c r="K45" i="20"/>
  <c r="K65" i="20"/>
  <c r="K85" i="20"/>
  <c r="K105" i="20"/>
  <c r="K125" i="20"/>
  <c r="K145" i="20"/>
  <c r="K165" i="20"/>
  <c r="K185" i="20"/>
  <c r="K205" i="20"/>
  <c r="K225" i="20"/>
  <c r="K245" i="20"/>
  <c r="K265" i="20"/>
  <c r="K285" i="20"/>
  <c r="K305" i="20"/>
  <c r="K325" i="20"/>
  <c r="K345" i="20"/>
  <c r="K365" i="20"/>
  <c r="K385" i="20"/>
  <c r="K405" i="20"/>
  <c r="K12" i="20"/>
  <c r="K37" i="20"/>
  <c r="K62" i="20"/>
  <c r="K88" i="20"/>
  <c r="K113" i="20"/>
  <c r="K137" i="20"/>
  <c r="K162" i="20"/>
  <c r="K188" i="20"/>
  <c r="K213" i="20"/>
  <c r="K237" i="20"/>
  <c r="K262" i="20"/>
  <c r="K288" i="20"/>
  <c r="K313" i="20"/>
  <c r="K337" i="20"/>
  <c r="K362" i="20"/>
  <c r="K388" i="20"/>
  <c r="K413" i="20"/>
  <c r="K13" i="20"/>
  <c r="K38" i="20"/>
  <c r="K63" i="20"/>
  <c r="K89" i="20"/>
  <c r="K114" i="20"/>
  <c r="K138" i="20"/>
  <c r="K163" i="20"/>
  <c r="K189" i="20"/>
  <c r="K214" i="20"/>
  <c r="K238" i="20"/>
  <c r="K263" i="20"/>
  <c r="K289" i="20"/>
  <c r="K314" i="20"/>
  <c r="K338" i="20"/>
  <c r="K363" i="20"/>
  <c r="K389" i="20"/>
  <c r="K414" i="20"/>
  <c r="K14" i="20"/>
  <c r="K16" i="20"/>
  <c r="K19" i="20"/>
  <c r="K47" i="20"/>
  <c r="K72" i="20"/>
  <c r="K96" i="20"/>
  <c r="K121" i="20"/>
  <c r="K147" i="20"/>
  <c r="K172" i="20"/>
  <c r="K196" i="20"/>
  <c r="K221" i="20"/>
  <c r="K247" i="20"/>
  <c r="K272" i="20"/>
  <c r="K296" i="20"/>
  <c r="K321" i="20"/>
  <c r="K347" i="20"/>
  <c r="K372" i="20"/>
  <c r="K396" i="20"/>
  <c r="K421" i="20"/>
  <c r="K21" i="20"/>
  <c r="K48" i="20"/>
  <c r="K73" i="20"/>
  <c r="K97" i="20"/>
  <c r="K122" i="20"/>
  <c r="K148" i="20"/>
  <c r="K173" i="20"/>
  <c r="K197" i="20"/>
  <c r="K222" i="20"/>
  <c r="K248" i="20"/>
  <c r="K26" i="20"/>
  <c r="K15" i="20"/>
  <c r="K52" i="20"/>
  <c r="K81" i="20"/>
  <c r="K112" i="20"/>
  <c r="K143" i="20"/>
  <c r="K176" i="20"/>
  <c r="K207" i="20"/>
  <c r="K236" i="20"/>
  <c r="K269" i="20"/>
  <c r="K298" i="20"/>
  <c r="K328" i="20"/>
  <c r="K356" i="20"/>
  <c r="K386" i="20"/>
  <c r="K416" i="20"/>
  <c r="K17" i="20"/>
  <c r="K53" i="20"/>
  <c r="K82" i="20"/>
  <c r="K115" i="20"/>
  <c r="K146" i="20"/>
  <c r="K177" i="20"/>
  <c r="K208" i="20"/>
  <c r="K239" i="20"/>
  <c r="K270" i="20"/>
  <c r="K299" i="20"/>
  <c r="K329" i="20"/>
  <c r="K357" i="20"/>
  <c r="K387" i="20"/>
  <c r="K417" i="20"/>
  <c r="K18" i="20"/>
  <c r="K54" i="20"/>
  <c r="K83" i="20"/>
  <c r="K116" i="20"/>
  <c r="K149" i="20"/>
  <c r="K178" i="20"/>
  <c r="K209" i="20"/>
  <c r="K241" i="20"/>
  <c r="K273" i="20"/>
  <c r="K301" i="20"/>
  <c r="K330" i="20"/>
  <c r="K358" i="20"/>
  <c r="K390" i="20"/>
  <c r="K418" i="20"/>
  <c r="K23" i="20"/>
  <c r="K55" i="20"/>
  <c r="K86" i="20"/>
  <c r="K117" i="20"/>
  <c r="K150" i="20"/>
  <c r="K179" i="20"/>
  <c r="K210" i="20"/>
  <c r="K242" i="20"/>
  <c r="K274" i="20"/>
  <c r="K302" i="20"/>
  <c r="K332" i="20"/>
  <c r="K359" i="20"/>
  <c r="K392" i="20"/>
  <c r="K419" i="20"/>
  <c r="K27" i="20"/>
  <c r="K56" i="20"/>
  <c r="K87" i="20"/>
  <c r="K118" i="20"/>
  <c r="K152" i="20"/>
  <c r="K181" i="20"/>
  <c r="K212" i="20"/>
  <c r="K243" i="20"/>
  <c r="K275" i="20"/>
  <c r="K303" i="20"/>
  <c r="K333" i="20"/>
  <c r="K361" i="20"/>
  <c r="K393" i="20"/>
  <c r="K10" i="20"/>
  <c r="K28" i="20"/>
  <c r="K57" i="20"/>
  <c r="K90" i="20"/>
  <c r="K119" i="20"/>
  <c r="K153" i="20"/>
  <c r="K182" i="20"/>
  <c r="K215" i="20"/>
  <c r="K246" i="20"/>
  <c r="K276" i="20"/>
  <c r="K306" i="20"/>
  <c r="K334" i="20"/>
  <c r="K366" i="20"/>
  <c r="K394" i="20"/>
  <c r="K29" i="20"/>
  <c r="K58" i="20"/>
  <c r="K92" i="20"/>
  <c r="K123" i="20"/>
  <c r="K154" i="20"/>
  <c r="K183" i="20"/>
  <c r="K216" i="20"/>
  <c r="K249" i="20"/>
  <c r="K277" i="20"/>
  <c r="K307" i="20"/>
  <c r="K335" i="20"/>
  <c r="K367" i="20"/>
  <c r="K395" i="20"/>
  <c r="K30" i="20"/>
  <c r="K59" i="20"/>
  <c r="K93" i="20"/>
  <c r="K126" i="20"/>
  <c r="K155" i="20"/>
  <c r="K186" i="20"/>
  <c r="K217" i="20"/>
  <c r="K250" i="20"/>
  <c r="K278" i="20"/>
  <c r="K308" i="20"/>
  <c r="K336" i="20"/>
  <c r="K368" i="20"/>
  <c r="K397" i="20"/>
  <c r="K32" i="20"/>
  <c r="K61" i="20"/>
  <c r="K94" i="20"/>
  <c r="K127" i="20"/>
  <c r="K156" i="20"/>
  <c r="K187" i="20"/>
  <c r="K218" i="20"/>
  <c r="K252" i="20"/>
  <c r="K279" i="20"/>
  <c r="K309" i="20"/>
  <c r="K339" i="20"/>
  <c r="K369" i="20"/>
  <c r="K398" i="20"/>
  <c r="K33" i="20"/>
  <c r="K66" i="20"/>
  <c r="K95" i="20"/>
  <c r="K128" i="20"/>
  <c r="K157" i="20"/>
  <c r="K190" i="20"/>
  <c r="K219" i="20"/>
  <c r="K253" i="20"/>
  <c r="K281" i="20"/>
  <c r="K310" i="20"/>
  <c r="K341" i="20"/>
  <c r="K370" i="20"/>
  <c r="K399" i="20"/>
  <c r="K34" i="20"/>
  <c r="K98" i="20"/>
  <c r="K158" i="20"/>
  <c r="K223" i="20"/>
  <c r="K282" i="20"/>
  <c r="K342" i="20"/>
  <c r="K401" i="20"/>
  <c r="K35" i="20"/>
  <c r="K99" i="20"/>
  <c r="K159" i="20"/>
  <c r="K226" i="20"/>
  <c r="K283" i="20"/>
  <c r="K343" i="20"/>
  <c r="K402" i="20"/>
  <c r="K36" i="20"/>
  <c r="K101" i="20"/>
  <c r="K161" i="20"/>
  <c r="K227" i="20"/>
  <c r="K286" i="20"/>
  <c r="K346" i="20"/>
  <c r="K403" i="20"/>
  <c r="K102" i="20"/>
  <c r="K312" i="20"/>
  <c r="K255" i="20"/>
  <c r="K316" i="20"/>
  <c r="K133" i="20"/>
  <c r="K76" i="20"/>
  <c r="K166" i="20"/>
  <c r="K192" i="20"/>
  <c r="K194" i="20"/>
  <c r="K195" i="20"/>
  <c r="K258" i="20"/>
  <c r="K259" i="20"/>
  <c r="K201" i="20"/>
  <c r="K78" i="20"/>
  <c r="K129" i="20"/>
  <c r="K130" i="20"/>
  <c r="K74" i="20"/>
  <c r="K319" i="20"/>
  <c r="K379" i="20"/>
  <c r="K139" i="20"/>
  <c r="K39" i="20"/>
  <c r="K228" i="20"/>
  <c r="K287" i="20"/>
  <c r="K348" i="20"/>
  <c r="K406" i="20"/>
  <c r="K373" i="20"/>
  <c r="K132" i="20"/>
  <c r="K376" i="20"/>
  <c r="K318" i="20"/>
  <c r="K75" i="20"/>
  <c r="K136" i="20"/>
  <c r="K266" i="20"/>
  <c r="K326" i="20"/>
  <c r="K41" i="20"/>
  <c r="K103" i="20"/>
  <c r="K167" i="20"/>
  <c r="K229" i="20"/>
  <c r="K290" i="20"/>
  <c r="K349" i="20"/>
  <c r="K407" i="20"/>
  <c r="K254" i="20"/>
  <c r="K315" i="20"/>
  <c r="K256" i="20"/>
  <c r="K257" i="20"/>
  <c r="K377" i="20"/>
  <c r="K199" i="20"/>
  <c r="K77" i="20"/>
  <c r="K141" i="20"/>
  <c r="K42" i="20"/>
  <c r="K106" i="20"/>
  <c r="K168" i="20"/>
  <c r="K230" i="20"/>
  <c r="K292" i="20"/>
  <c r="K350" i="20"/>
  <c r="K408" i="20"/>
  <c r="K374" i="20"/>
  <c r="K69" i="20"/>
  <c r="K134" i="20"/>
  <c r="K135" i="20"/>
  <c r="K322" i="20"/>
  <c r="K323" i="20"/>
  <c r="K267" i="20"/>
  <c r="K43" i="20"/>
  <c r="K107" i="20"/>
  <c r="K169" i="20"/>
  <c r="K232" i="20"/>
  <c r="K293" i="20"/>
  <c r="K352" i="20"/>
  <c r="K409" i="20"/>
  <c r="K68" i="20"/>
  <c r="K317" i="20"/>
  <c r="K198" i="20"/>
  <c r="K261" i="20"/>
  <c r="K202" i="20"/>
  <c r="K203" i="20"/>
  <c r="K46" i="20"/>
  <c r="K108" i="20"/>
  <c r="K170" i="20"/>
  <c r="K233" i="20"/>
  <c r="K294" i="20"/>
  <c r="K353" i="20"/>
  <c r="K410" i="20"/>
  <c r="K49" i="20"/>
  <c r="K109" i="20"/>
  <c r="K174" i="20"/>
  <c r="K234" i="20"/>
  <c r="K295" i="20"/>
  <c r="K354" i="20"/>
  <c r="K412" i="20"/>
  <c r="K50" i="20"/>
  <c r="K110" i="20"/>
  <c r="K175" i="20"/>
  <c r="K235" i="20"/>
  <c r="K297" i="20"/>
  <c r="K355" i="20"/>
  <c r="K415" i="20"/>
  <c r="K67" i="20"/>
  <c r="K193" i="20"/>
  <c r="K375" i="20"/>
  <c r="K70" i="20"/>
  <c r="K378" i="20"/>
  <c r="K381" i="20"/>
  <c r="K382" i="20"/>
  <c r="K79" i="20"/>
  <c r="K142" i="20"/>
  <c r="K206" i="20"/>
  <c r="K268" i="20"/>
  <c r="K327" i="20"/>
  <c r="K383" i="20"/>
  <c r="K25" i="28"/>
  <c r="K45" i="28"/>
  <c r="K65" i="28"/>
  <c r="K85" i="28"/>
  <c r="K18" i="28"/>
  <c r="K38" i="28"/>
  <c r="K58" i="28"/>
  <c r="K78" i="28"/>
  <c r="K32" i="28"/>
  <c r="K54" i="28"/>
  <c r="K76" i="28"/>
  <c r="K33" i="28"/>
  <c r="K55" i="28"/>
  <c r="K77" i="28"/>
  <c r="K17" i="28"/>
  <c r="K40" i="28"/>
  <c r="K62" i="28"/>
  <c r="K84" i="28"/>
  <c r="K27" i="28"/>
  <c r="K52" i="28"/>
  <c r="K80" i="28"/>
  <c r="K28" i="28"/>
  <c r="K53" i="28"/>
  <c r="K81" i="28"/>
  <c r="K29" i="28"/>
  <c r="K82" i="28"/>
  <c r="K56" i="28"/>
  <c r="K30" i="28"/>
  <c r="K57" i="28"/>
  <c r="K83" i="28"/>
  <c r="K31" i="28"/>
  <c r="K59" i="28"/>
  <c r="K86" i="28"/>
  <c r="K87" i="28"/>
  <c r="K36" i="28"/>
  <c r="K63" i="28"/>
  <c r="K12" i="28"/>
  <c r="K37" i="28"/>
  <c r="K64" i="28"/>
  <c r="K13" i="28"/>
  <c r="K39" i="28"/>
  <c r="K66" i="28"/>
  <c r="K26" i="28"/>
  <c r="K72" i="28"/>
  <c r="K34" i="28"/>
  <c r="K73" i="28"/>
  <c r="K35" i="28"/>
  <c r="K74" i="28"/>
  <c r="K61" i="28"/>
  <c r="K68" i="28"/>
  <c r="K15" i="28"/>
  <c r="K19" i="28"/>
  <c r="K75" i="28"/>
  <c r="K67" i="28"/>
  <c r="K69" i="28"/>
  <c r="K41" i="28"/>
  <c r="K50" i="28"/>
  <c r="K20" i="28"/>
  <c r="K23" i="28"/>
  <c r="K42" i="28"/>
  <c r="K79" i="28"/>
  <c r="K51" i="28"/>
  <c r="K70" i="28"/>
  <c r="K43" i="28"/>
  <c r="K11" i="28"/>
  <c r="K14" i="28"/>
  <c r="K60" i="28"/>
  <c r="K22" i="28"/>
  <c r="K44" i="28"/>
  <c r="K16" i="28"/>
  <c r="K21" i="28"/>
  <c r="K46" i="28"/>
  <c r="K47" i="28"/>
  <c r="K48" i="28"/>
  <c r="K49" i="28"/>
  <c r="K71" i="28"/>
  <c r="K24" i="28"/>
  <c r="K26" i="1"/>
  <c r="K46" i="1"/>
  <c r="K66" i="1"/>
  <c r="K86" i="1"/>
  <c r="K106" i="1"/>
  <c r="K126" i="1"/>
  <c r="K146" i="1"/>
  <c r="K166" i="1"/>
  <c r="K186" i="1"/>
  <c r="K206" i="1"/>
  <c r="K226" i="1"/>
  <c r="K246" i="1"/>
  <c r="K19" i="1"/>
  <c r="K39" i="1"/>
  <c r="K59" i="1"/>
  <c r="K79" i="1"/>
  <c r="K99" i="1"/>
  <c r="K119" i="1"/>
  <c r="K139" i="1"/>
  <c r="K159" i="1"/>
  <c r="K179" i="1"/>
  <c r="K199" i="1"/>
  <c r="K219" i="1"/>
  <c r="K239" i="1"/>
  <c r="K20" i="1"/>
  <c r="K40" i="1"/>
  <c r="K60" i="1"/>
  <c r="K80" i="1"/>
  <c r="K100" i="1"/>
  <c r="K120" i="1"/>
  <c r="K140" i="1"/>
  <c r="K160" i="1"/>
  <c r="K180" i="1"/>
  <c r="K200" i="1"/>
  <c r="K220" i="1"/>
  <c r="K240" i="1"/>
  <c r="K24" i="1"/>
  <c r="K48" i="1"/>
  <c r="K71" i="1"/>
  <c r="K94" i="1"/>
  <c r="K117" i="1"/>
  <c r="K142" i="1"/>
  <c r="K165" i="1"/>
  <c r="K189" i="1"/>
  <c r="K212" i="1"/>
  <c r="K235" i="1"/>
  <c r="K11" i="1"/>
  <c r="K25" i="1"/>
  <c r="K49" i="1"/>
  <c r="K72" i="1"/>
  <c r="K95" i="1"/>
  <c r="K118" i="1"/>
  <c r="K143" i="1"/>
  <c r="K167" i="1"/>
  <c r="K190" i="1"/>
  <c r="K213" i="1"/>
  <c r="K236" i="1"/>
  <c r="K32" i="1"/>
  <c r="K55" i="1"/>
  <c r="K78" i="1"/>
  <c r="K103" i="1"/>
  <c r="K127" i="1"/>
  <c r="K150" i="1"/>
  <c r="K173" i="1"/>
  <c r="K196" i="1"/>
  <c r="K221" i="1"/>
  <c r="K244" i="1"/>
  <c r="K15" i="1"/>
  <c r="K43" i="1"/>
  <c r="K70" i="1"/>
  <c r="K98" i="1"/>
  <c r="K128" i="1"/>
  <c r="K154" i="1"/>
  <c r="K182" i="1"/>
  <c r="K209" i="1"/>
  <c r="K237" i="1"/>
  <c r="K16" i="1"/>
  <c r="K44" i="1"/>
  <c r="K73" i="1"/>
  <c r="K101" i="1"/>
  <c r="K129" i="1"/>
  <c r="K155" i="1"/>
  <c r="K183" i="1"/>
  <c r="K210" i="1"/>
  <c r="K238" i="1"/>
  <c r="K17" i="1"/>
  <c r="K45" i="1"/>
  <c r="K74" i="1"/>
  <c r="K102" i="1"/>
  <c r="K130" i="1"/>
  <c r="K156" i="1"/>
  <c r="K184" i="1"/>
  <c r="K211" i="1"/>
  <c r="K241" i="1"/>
  <c r="K18" i="1"/>
  <c r="K47" i="1"/>
  <c r="K75" i="1"/>
  <c r="K104" i="1"/>
  <c r="K131" i="1"/>
  <c r="K157" i="1"/>
  <c r="K185" i="1"/>
  <c r="K214" i="1"/>
  <c r="K242" i="1"/>
  <c r="K21" i="1"/>
  <c r="K50" i="1"/>
  <c r="K76" i="1"/>
  <c r="K105" i="1"/>
  <c r="K132" i="1"/>
  <c r="K158" i="1"/>
  <c r="K187" i="1"/>
  <c r="K215" i="1"/>
  <c r="K243" i="1"/>
  <c r="K22" i="1"/>
  <c r="K51" i="1"/>
  <c r="K77" i="1"/>
  <c r="K107" i="1"/>
  <c r="K133" i="1"/>
  <c r="K161" i="1"/>
  <c r="K188" i="1"/>
  <c r="K216" i="1"/>
  <c r="K245" i="1"/>
  <c r="K23" i="1"/>
  <c r="K52" i="1"/>
  <c r="K81" i="1"/>
  <c r="K108" i="1"/>
  <c r="K134" i="1"/>
  <c r="K162" i="1"/>
  <c r="K191" i="1"/>
  <c r="K217" i="1"/>
  <c r="K247" i="1"/>
  <c r="K27" i="1"/>
  <c r="K53" i="1"/>
  <c r="K82" i="1"/>
  <c r="K109" i="1"/>
  <c r="K135" i="1"/>
  <c r="K163" i="1"/>
  <c r="K192" i="1"/>
  <c r="K218" i="1"/>
  <c r="K248" i="1"/>
  <c r="K28" i="1"/>
  <c r="K54" i="1"/>
  <c r="K83" i="1"/>
  <c r="K110" i="1"/>
  <c r="K136" i="1"/>
  <c r="K164" i="1"/>
  <c r="K193" i="1"/>
  <c r="K222" i="1"/>
  <c r="K249" i="1"/>
  <c r="K29" i="1"/>
  <c r="K56" i="1"/>
  <c r="K84" i="1"/>
  <c r="K111" i="1"/>
  <c r="K137" i="1"/>
  <c r="K168" i="1"/>
  <c r="K194" i="1"/>
  <c r="K223" i="1"/>
  <c r="K250" i="1"/>
  <c r="K30" i="1"/>
  <c r="K85" i="1"/>
  <c r="K138" i="1"/>
  <c r="K195" i="1"/>
  <c r="K251" i="1"/>
  <c r="K31" i="1"/>
  <c r="K87" i="1"/>
  <c r="K141" i="1"/>
  <c r="K197" i="1"/>
  <c r="K252" i="1"/>
  <c r="K33" i="1"/>
  <c r="K88" i="1"/>
  <c r="K144" i="1"/>
  <c r="K198" i="1"/>
  <c r="K253" i="1"/>
  <c r="K225" i="1"/>
  <c r="K63" i="1"/>
  <c r="K65" i="1"/>
  <c r="K122" i="1"/>
  <c r="K176" i="1"/>
  <c r="K231" i="1"/>
  <c r="K201" i="1"/>
  <c r="K171" i="1"/>
  <c r="K115" i="1"/>
  <c r="K230" i="1"/>
  <c r="K13" i="1"/>
  <c r="K124" i="1"/>
  <c r="K233" i="1"/>
  <c r="K58" i="1"/>
  <c r="K170" i="1"/>
  <c r="K116" i="1"/>
  <c r="K12" i="1"/>
  <c r="K67" i="1"/>
  <c r="K177" i="1"/>
  <c r="K34" i="1"/>
  <c r="K89" i="1"/>
  <c r="K145" i="1"/>
  <c r="K254" i="1"/>
  <c r="K61" i="1"/>
  <c r="K62" i="1"/>
  <c r="K172" i="1"/>
  <c r="K228" i="1"/>
  <c r="K174" i="1"/>
  <c r="K64" i="1"/>
  <c r="K121" i="1"/>
  <c r="K232" i="1"/>
  <c r="K35" i="1"/>
  <c r="K90" i="1"/>
  <c r="K147" i="1"/>
  <c r="K202" i="1"/>
  <c r="K255" i="1"/>
  <c r="K114" i="1"/>
  <c r="K229" i="1"/>
  <c r="K68" i="1"/>
  <c r="K178" i="1"/>
  <c r="K36" i="1"/>
  <c r="K91" i="1"/>
  <c r="K148" i="1"/>
  <c r="K203" i="1"/>
  <c r="K256" i="1"/>
  <c r="K169" i="1"/>
  <c r="K37" i="1"/>
  <c r="K92" i="1"/>
  <c r="K149" i="1"/>
  <c r="K204" i="1"/>
  <c r="K257" i="1"/>
  <c r="K57" i="1"/>
  <c r="K38" i="1"/>
  <c r="K93" i="1"/>
  <c r="K151" i="1"/>
  <c r="K205" i="1"/>
  <c r="K41" i="1"/>
  <c r="K96" i="1"/>
  <c r="K152" i="1"/>
  <c r="K207" i="1"/>
  <c r="K42" i="1"/>
  <c r="K97" i="1"/>
  <c r="K153" i="1"/>
  <c r="K208" i="1"/>
  <c r="K112" i="1"/>
  <c r="K224" i="1"/>
  <c r="K113" i="1"/>
  <c r="K227" i="1"/>
  <c r="K175" i="1"/>
  <c r="K123" i="1"/>
  <c r="K234" i="1"/>
  <c r="K14" i="1"/>
  <c r="K69" i="1"/>
  <c r="K125" i="1"/>
  <c r="K181" i="1"/>
  <c r="K18" i="3"/>
  <c r="K38" i="3"/>
  <c r="K58" i="3"/>
  <c r="K78" i="3"/>
  <c r="K98" i="3"/>
  <c r="K118" i="3"/>
  <c r="K11" i="3"/>
  <c r="K31" i="3"/>
  <c r="K51" i="3"/>
  <c r="K71" i="3"/>
  <c r="K91" i="3"/>
  <c r="K111" i="3"/>
  <c r="K12" i="3"/>
  <c r="K34" i="3"/>
  <c r="K56" i="3"/>
  <c r="K79" i="3"/>
  <c r="K101" i="3"/>
  <c r="K123" i="3"/>
  <c r="K13" i="3"/>
  <c r="K35" i="3"/>
  <c r="K57" i="3"/>
  <c r="K80" i="3"/>
  <c r="K102" i="3"/>
  <c r="K10" i="3"/>
  <c r="K20" i="3"/>
  <c r="K42" i="3"/>
  <c r="K64" i="3"/>
  <c r="K86" i="3"/>
  <c r="K108" i="3"/>
  <c r="K36" i="3"/>
  <c r="K62" i="3"/>
  <c r="K88" i="3"/>
  <c r="K114" i="3"/>
  <c r="K37" i="3"/>
  <c r="K63" i="3"/>
  <c r="K89" i="3"/>
  <c r="K115" i="3"/>
  <c r="K65" i="3"/>
  <c r="K90" i="3"/>
  <c r="K116" i="3"/>
  <c r="K39" i="3"/>
  <c r="K14" i="3"/>
  <c r="K40" i="3"/>
  <c r="K66" i="3"/>
  <c r="K92" i="3"/>
  <c r="K117" i="3"/>
  <c r="K15" i="3"/>
  <c r="K41" i="3"/>
  <c r="K67" i="3"/>
  <c r="K93" i="3"/>
  <c r="K119" i="3"/>
  <c r="K16" i="3"/>
  <c r="K43" i="3"/>
  <c r="K68" i="3"/>
  <c r="K94" i="3"/>
  <c r="K19" i="3"/>
  <c r="K45" i="3"/>
  <c r="K70" i="3"/>
  <c r="K96" i="3"/>
  <c r="K122" i="3"/>
  <c r="K21" i="3"/>
  <c r="K46" i="3"/>
  <c r="K72" i="3"/>
  <c r="K97" i="3"/>
  <c r="K22" i="3"/>
  <c r="K47" i="3"/>
  <c r="K73" i="3"/>
  <c r="K99" i="3"/>
  <c r="K52" i="3"/>
  <c r="K103" i="3"/>
  <c r="K53" i="3"/>
  <c r="K104" i="3"/>
  <c r="K54" i="3"/>
  <c r="K105" i="3"/>
  <c r="K29" i="3"/>
  <c r="K33" i="3"/>
  <c r="K85" i="3"/>
  <c r="K49" i="3"/>
  <c r="K44" i="3"/>
  <c r="K55" i="3"/>
  <c r="K106" i="3"/>
  <c r="K28" i="3"/>
  <c r="K77" i="3"/>
  <c r="K82" i="3"/>
  <c r="K59" i="3"/>
  <c r="K107" i="3"/>
  <c r="K83" i="3"/>
  <c r="K87" i="3"/>
  <c r="K17" i="3"/>
  <c r="K60" i="3"/>
  <c r="K109" i="3"/>
  <c r="K81" i="3"/>
  <c r="K30" i="3"/>
  <c r="K84" i="3"/>
  <c r="K95" i="3"/>
  <c r="K23" i="3"/>
  <c r="K61" i="3"/>
  <c r="K110" i="3"/>
  <c r="K24" i="3"/>
  <c r="K69" i="3"/>
  <c r="K112" i="3"/>
  <c r="K25" i="3"/>
  <c r="K74" i="3"/>
  <c r="K113" i="3"/>
  <c r="K26" i="3"/>
  <c r="K75" i="3"/>
  <c r="K120" i="3"/>
  <c r="K27" i="3"/>
  <c r="K76" i="3"/>
  <c r="K121" i="3"/>
  <c r="K32" i="3"/>
  <c r="K48" i="3"/>
  <c r="K50" i="3"/>
  <c r="K100" i="3"/>
  <c r="K22" i="23"/>
  <c r="K10" i="23"/>
  <c r="K24" i="23"/>
  <c r="K13" i="23"/>
  <c r="K12" i="23"/>
  <c r="K11" i="23"/>
  <c r="K18" i="23"/>
  <c r="K17" i="23"/>
  <c r="K16" i="23"/>
  <c r="K25" i="23"/>
  <c r="K15" i="23"/>
  <c r="K23" i="23"/>
  <c r="K14" i="23"/>
  <c r="K20" i="23"/>
  <c r="K21" i="23"/>
  <c r="K19" i="23"/>
  <c r="K18" i="22"/>
  <c r="K38" i="22"/>
  <c r="K11" i="22"/>
  <c r="K31" i="22"/>
  <c r="K51" i="22"/>
  <c r="K12" i="22"/>
  <c r="K32" i="22"/>
  <c r="K52" i="22"/>
  <c r="K35" i="22"/>
  <c r="K13" i="22"/>
  <c r="K36" i="22"/>
  <c r="K20" i="22"/>
  <c r="K43" i="22"/>
  <c r="K17" i="22"/>
  <c r="K45" i="22"/>
  <c r="K19" i="22"/>
  <c r="K46" i="22"/>
  <c r="K21" i="22"/>
  <c r="K47" i="22"/>
  <c r="K22" i="22"/>
  <c r="K48" i="22"/>
  <c r="K23" i="22"/>
  <c r="K49" i="22"/>
  <c r="K24" i="22"/>
  <c r="K50" i="22"/>
  <c r="K25" i="22"/>
  <c r="K10" i="22"/>
  <c r="K26" i="22"/>
  <c r="K27" i="22"/>
  <c r="K28" i="22"/>
  <c r="K33" i="22"/>
  <c r="K30" i="22"/>
  <c r="K41" i="22"/>
  <c r="K34" i="22"/>
  <c r="K37" i="22"/>
  <c r="K39" i="22"/>
  <c r="K40" i="22"/>
  <c r="K42" i="22"/>
  <c r="K14" i="22"/>
  <c r="K15" i="22"/>
  <c r="K16" i="22"/>
  <c r="K29" i="22"/>
  <c r="K44" i="22"/>
  <c r="K21" i="2"/>
  <c r="K41" i="2"/>
  <c r="K61" i="2"/>
  <c r="K81" i="2"/>
  <c r="K101" i="2"/>
  <c r="K121" i="2"/>
  <c r="K141" i="2"/>
  <c r="K161" i="2"/>
  <c r="K181" i="2"/>
  <c r="K201" i="2"/>
  <c r="K221" i="2"/>
  <c r="K241" i="2"/>
  <c r="K14" i="2"/>
  <c r="K34" i="2"/>
  <c r="K54" i="2"/>
  <c r="K74" i="2"/>
  <c r="K94" i="2"/>
  <c r="K114" i="2"/>
  <c r="K134" i="2"/>
  <c r="K154" i="2"/>
  <c r="K174" i="2"/>
  <c r="K194" i="2"/>
  <c r="K214" i="2"/>
  <c r="K234" i="2"/>
  <c r="K11" i="2"/>
  <c r="K24" i="2"/>
  <c r="K46" i="2"/>
  <c r="K68" i="2"/>
  <c r="K90" i="2"/>
  <c r="K112" i="2"/>
  <c r="K135" i="2"/>
  <c r="K157" i="2"/>
  <c r="K179" i="2"/>
  <c r="K202" i="2"/>
  <c r="K224" i="2"/>
  <c r="K246" i="2"/>
  <c r="K25" i="2"/>
  <c r="K47" i="2"/>
  <c r="K69" i="2"/>
  <c r="K91" i="2"/>
  <c r="K113" i="2"/>
  <c r="K136" i="2"/>
  <c r="K158" i="2"/>
  <c r="K180" i="2"/>
  <c r="K203" i="2"/>
  <c r="K225" i="2"/>
  <c r="K247" i="2"/>
  <c r="K31" i="2"/>
  <c r="K53" i="2"/>
  <c r="K76" i="2"/>
  <c r="K98" i="2"/>
  <c r="K120" i="2"/>
  <c r="K143" i="2"/>
  <c r="K165" i="2"/>
  <c r="K187" i="2"/>
  <c r="K209" i="2"/>
  <c r="K231" i="2"/>
  <c r="K253" i="2"/>
  <c r="K19" i="2"/>
  <c r="K45" i="2"/>
  <c r="K72" i="2"/>
  <c r="K99" i="2"/>
  <c r="K125" i="2"/>
  <c r="K150" i="2"/>
  <c r="K176" i="2"/>
  <c r="K204" i="2"/>
  <c r="K229" i="2"/>
  <c r="K20" i="2"/>
  <c r="K48" i="2"/>
  <c r="K73" i="2"/>
  <c r="K100" i="2"/>
  <c r="K126" i="2"/>
  <c r="K151" i="2"/>
  <c r="K177" i="2"/>
  <c r="K205" i="2"/>
  <c r="K230" i="2"/>
  <c r="K22" i="2"/>
  <c r="K49" i="2"/>
  <c r="K75" i="2"/>
  <c r="K127" i="2"/>
  <c r="K178" i="2"/>
  <c r="K102" i="2"/>
  <c r="K152" i="2"/>
  <c r="K206" i="2"/>
  <c r="K232" i="2"/>
  <c r="K23" i="2"/>
  <c r="K50" i="2"/>
  <c r="K77" i="2"/>
  <c r="K103" i="2"/>
  <c r="K128" i="2"/>
  <c r="K153" i="2"/>
  <c r="K182" i="2"/>
  <c r="K207" i="2"/>
  <c r="K233" i="2"/>
  <c r="K26" i="2"/>
  <c r="K51" i="2"/>
  <c r="K78" i="2"/>
  <c r="K104" i="2"/>
  <c r="K129" i="2"/>
  <c r="K155" i="2"/>
  <c r="K183" i="2"/>
  <c r="K208" i="2"/>
  <c r="K235" i="2"/>
  <c r="K29" i="2"/>
  <c r="K56" i="2"/>
  <c r="K82" i="2"/>
  <c r="K107" i="2"/>
  <c r="K132" i="2"/>
  <c r="K160" i="2"/>
  <c r="K186" i="2"/>
  <c r="K212" i="2"/>
  <c r="K238" i="2"/>
  <c r="K30" i="2"/>
  <c r="K57" i="2"/>
  <c r="K83" i="2"/>
  <c r="K108" i="2"/>
  <c r="K133" i="2"/>
  <c r="K162" i="2"/>
  <c r="K188" i="2"/>
  <c r="K213" i="2"/>
  <c r="K239" i="2"/>
  <c r="K32" i="2"/>
  <c r="K40" i="2"/>
  <c r="K85" i="2"/>
  <c r="K122" i="2"/>
  <c r="K166" i="2"/>
  <c r="K199" i="2"/>
  <c r="K244" i="2"/>
  <c r="K42" i="2"/>
  <c r="K86" i="2"/>
  <c r="K123" i="2"/>
  <c r="K167" i="2"/>
  <c r="K200" i="2"/>
  <c r="K245" i="2"/>
  <c r="K43" i="2"/>
  <c r="K87" i="2"/>
  <c r="K124" i="2"/>
  <c r="K168" i="2"/>
  <c r="K210" i="2"/>
  <c r="K248" i="2"/>
  <c r="K211" i="2"/>
  <c r="K106" i="2"/>
  <c r="K111" i="2"/>
  <c r="K115" i="2"/>
  <c r="K37" i="2"/>
  <c r="K240" i="2"/>
  <c r="K118" i="2"/>
  <c r="K144" i="2"/>
  <c r="K109" i="2"/>
  <c r="K110" i="2"/>
  <c r="K227" i="2"/>
  <c r="K156" i="2"/>
  <c r="K44" i="2"/>
  <c r="K88" i="2"/>
  <c r="K130" i="2"/>
  <c r="K169" i="2"/>
  <c r="K249" i="2"/>
  <c r="K33" i="2"/>
  <c r="K148" i="2"/>
  <c r="K192" i="2"/>
  <c r="K70" i="2"/>
  <c r="K193" i="2"/>
  <c r="K236" i="2"/>
  <c r="K237" i="2"/>
  <c r="K196" i="2"/>
  <c r="K52" i="2"/>
  <c r="K89" i="2"/>
  <c r="K131" i="2"/>
  <c r="K170" i="2"/>
  <c r="K215" i="2"/>
  <c r="K250" i="2"/>
  <c r="K17" i="2"/>
  <c r="K185" i="2"/>
  <c r="K18" i="2"/>
  <c r="K145" i="2"/>
  <c r="K189" i="2"/>
  <c r="K223" i="2"/>
  <c r="K27" i="2"/>
  <c r="K146" i="2"/>
  <c r="K190" i="2"/>
  <c r="K226" i="2"/>
  <c r="K28" i="2"/>
  <c r="K159" i="2"/>
  <c r="K38" i="2"/>
  <c r="K163" i="2"/>
  <c r="K197" i="2"/>
  <c r="K55" i="2"/>
  <c r="K92" i="2"/>
  <c r="K137" i="2"/>
  <c r="K171" i="2"/>
  <c r="K216" i="2"/>
  <c r="K251" i="2"/>
  <c r="K105" i="2"/>
  <c r="K64" i="2"/>
  <c r="K66" i="2"/>
  <c r="K191" i="2"/>
  <c r="K67" i="2"/>
  <c r="K71" i="2"/>
  <c r="K117" i="2"/>
  <c r="K12" i="2"/>
  <c r="K58" i="2"/>
  <c r="K93" i="2"/>
  <c r="K138" i="2"/>
  <c r="K172" i="2"/>
  <c r="K217" i="2"/>
  <c r="K252" i="2"/>
  <c r="K63" i="2"/>
  <c r="K147" i="2"/>
  <c r="K35" i="2"/>
  <c r="K36" i="2"/>
  <c r="K195" i="2"/>
  <c r="K79" i="2"/>
  <c r="K13" i="2"/>
  <c r="K59" i="2"/>
  <c r="K95" i="2"/>
  <c r="K139" i="2"/>
  <c r="K173" i="2"/>
  <c r="K218" i="2"/>
  <c r="K15" i="2"/>
  <c r="K60" i="2"/>
  <c r="K96" i="2"/>
  <c r="K140" i="2"/>
  <c r="K175" i="2"/>
  <c r="K219" i="2"/>
  <c r="K16" i="2"/>
  <c r="K62" i="2"/>
  <c r="K97" i="2"/>
  <c r="K142" i="2"/>
  <c r="K184" i="2"/>
  <c r="K220" i="2"/>
  <c r="K222" i="2"/>
  <c r="K65" i="2"/>
  <c r="K228" i="2"/>
  <c r="K149" i="2"/>
  <c r="K116" i="2"/>
  <c r="K80" i="2"/>
  <c r="K242" i="2"/>
  <c r="K84" i="2"/>
  <c r="K119" i="2"/>
  <c r="K164" i="2"/>
  <c r="K198" i="2"/>
  <c r="K243" i="2"/>
  <c r="K39" i="2"/>
  <c r="K17" i="5"/>
  <c r="K37" i="5"/>
  <c r="K30" i="5"/>
  <c r="K50" i="5"/>
  <c r="K24" i="5"/>
  <c r="K46" i="5"/>
  <c r="K25" i="5"/>
  <c r="K47" i="5"/>
  <c r="K32" i="5"/>
  <c r="K54" i="5"/>
  <c r="K12" i="5"/>
  <c r="K38" i="5"/>
  <c r="K13" i="5"/>
  <c r="K39" i="5"/>
  <c r="K40" i="5"/>
  <c r="K14" i="5"/>
  <c r="K15" i="5"/>
  <c r="K41" i="5"/>
  <c r="K16" i="5"/>
  <c r="K42" i="5"/>
  <c r="K20" i="5"/>
  <c r="K45" i="5"/>
  <c r="K21" i="5"/>
  <c r="K48" i="5"/>
  <c r="K36" i="5"/>
  <c r="K43" i="5"/>
  <c r="K44" i="5"/>
  <c r="K27" i="5"/>
  <c r="K31" i="5"/>
  <c r="K49" i="5"/>
  <c r="K23" i="5"/>
  <c r="K28" i="5"/>
  <c r="K29" i="5"/>
  <c r="K51" i="5"/>
  <c r="K22" i="5"/>
  <c r="K26" i="5"/>
  <c r="K33" i="5"/>
  <c r="K34" i="5"/>
  <c r="K52" i="5"/>
  <c r="K53" i="5"/>
  <c r="K55" i="5"/>
  <c r="K18" i="5"/>
  <c r="K11" i="5"/>
  <c r="K19" i="5"/>
  <c r="K35" i="5"/>
  <c r="K11" i="8"/>
  <c r="K16" i="7"/>
  <c r="K36" i="7"/>
  <c r="K66" i="7"/>
  <c r="K86" i="7"/>
  <c r="K106" i="7"/>
  <c r="K126" i="7"/>
  <c r="K29" i="7"/>
  <c r="K59" i="7"/>
  <c r="K79" i="7"/>
  <c r="K99" i="7"/>
  <c r="K119" i="7"/>
  <c r="K30" i="7"/>
  <c r="K60" i="7"/>
  <c r="K80" i="7"/>
  <c r="K100" i="7"/>
  <c r="K120" i="7"/>
  <c r="K17" i="7"/>
  <c r="K50" i="7"/>
  <c r="K73" i="7"/>
  <c r="K96" i="7"/>
  <c r="K121" i="7"/>
  <c r="K18" i="7"/>
  <c r="K51" i="7"/>
  <c r="K74" i="7"/>
  <c r="K97" i="7"/>
  <c r="K122" i="7"/>
  <c r="K24" i="7"/>
  <c r="K57" i="7"/>
  <c r="K82" i="7"/>
  <c r="K105" i="7"/>
  <c r="K31" i="7"/>
  <c r="K68" i="7"/>
  <c r="K94" i="7"/>
  <c r="K124" i="7"/>
  <c r="K32" i="7"/>
  <c r="K69" i="7"/>
  <c r="K95" i="7"/>
  <c r="K125" i="7"/>
  <c r="K33" i="7"/>
  <c r="K70" i="7"/>
  <c r="K98" i="7"/>
  <c r="K127" i="7"/>
  <c r="K34" i="7"/>
  <c r="K71" i="7"/>
  <c r="K101" i="7"/>
  <c r="K11" i="7"/>
  <c r="K35" i="7"/>
  <c r="K72" i="7"/>
  <c r="K102" i="7"/>
  <c r="K37" i="7"/>
  <c r="K75" i="7"/>
  <c r="K103" i="7"/>
  <c r="K45" i="7"/>
  <c r="K76" i="7"/>
  <c r="K12" i="7"/>
  <c r="K49" i="7"/>
  <c r="K77" i="7"/>
  <c r="K107" i="7"/>
  <c r="K13" i="7"/>
  <c r="K52" i="7"/>
  <c r="K78" i="7"/>
  <c r="K108" i="7"/>
  <c r="K14" i="7"/>
  <c r="K53" i="7"/>
  <c r="K81" i="7"/>
  <c r="K109" i="7"/>
  <c r="K15" i="7"/>
  <c r="K83" i="7"/>
  <c r="K123" i="7"/>
  <c r="K19" i="7"/>
  <c r="K84" i="7"/>
  <c r="K20" i="7"/>
  <c r="K85" i="7"/>
  <c r="K21" i="7"/>
  <c r="K63" i="7"/>
  <c r="K115" i="7"/>
  <c r="K112" i="7"/>
  <c r="K64" i="7"/>
  <c r="K65" i="7"/>
  <c r="K87" i="7"/>
  <c r="K110" i="7"/>
  <c r="K22" i="7"/>
  <c r="K88" i="7"/>
  <c r="K111" i="7"/>
  <c r="K61" i="7"/>
  <c r="K113" i="7"/>
  <c r="K62" i="7"/>
  <c r="K23" i="7"/>
  <c r="K89" i="7"/>
  <c r="K56" i="7"/>
  <c r="K116" i="7"/>
  <c r="K25" i="7"/>
  <c r="K90" i="7"/>
  <c r="K117" i="7"/>
  <c r="K26" i="7"/>
  <c r="K91" i="7"/>
  <c r="K27" i="7"/>
  <c r="K92" i="7"/>
  <c r="K28" i="7"/>
  <c r="K93" i="7"/>
  <c r="K54" i="7"/>
  <c r="K104" i="7"/>
  <c r="K55" i="7"/>
  <c r="K58" i="7"/>
  <c r="K114" i="7"/>
  <c r="K67" i="7"/>
  <c r="K118" i="7"/>
  <c r="K24" i="30"/>
  <c r="K44" i="30"/>
  <c r="K64" i="30"/>
  <c r="K17" i="30"/>
  <c r="K37" i="30"/>
  <c r="K57" i="30"/>
  <c r="K20" i="30"/>
  <c r="K42" i="30"/>
  <c r="K65" i="30"/>
  <c r="K21" i="30"/>
  <c r="K43" i="30"/>
  <c r="K66" i="30"/>
  <c r="K28" i="30"/>
  <c r="K50" i="30"/>
  <c r="K72" i="30"/>
  <c r="K31" i="30"/>
  <c r="K56" i="30"/>
  <c r="K58" i="30"/>
  <c r="K33" i="30"/>
  <c r="K32" i="30"/>
  <c r="K59" i="30"/>
  <c r="K34" i="30"/>
  <c r="K60" i="30"/>
  <c r="K35" i="30"/>
  <c r="K61" i="30"/>
  <c r="K13" i="30"/>
  <c r="K39" i="30"/>
  <c r="K67" i="30"/>
  <c r="K14" i="30"/>
  <c r="K40" i="30"/>
  <c r="K68" i="30"/>
  <c r="K15" i="30"/>
  <c r="K41" i="30"/>
  <c r="K69" i="30"/>
  <c r="K19" i="30"/>
  <c r="K62" i="30"/>
  <c r="K22" i="30"/>
  <c r="K23" i="30"/>
  <c r="K70" i="30"/>
  <c r="K51" i="30"/>
  <c r="K63" i="30"/>
  <c r="K71" i="30"/>
  <c r="K47" i="30"/>
  <c r="K49" i="30"/>
  <c r="K52" i="30"/>
  <c r="K16" i="30"/>
  <c r="K25" i="30"/>
  <c r="K46" i="30"/>
  <c r="K12" i="30"/>
  <c r="K26" i="30"/>
  <c r="K73" i="30"/>
  <c r="K53" i="30"/>
  <c r="K27" i="30"/>
  <c r="K11" i="30"/>
  <c r="K54" i="30"/>
  <c r="K29" i="30"/>
  <c r="K48" i="30"/>
  <c r="K30" i="30"/>
  <c r="K36" i="30"/>
  <c r="K38" i="30"/>
  <c r="K45" i="30"/>
  <c r="K55" i="30"/>
  <c r="K18" i="30"/>
  <c r="K20" i="26"/>
  <c r="K40" i="26"/>
  <c r="K60" i="26"/>
  <c r="K80" i="26"/>
  <c r="K29" i="26"/>
  <c r="K13" i="26"/>
  <c r="K33" i="26"/>
  <c r="K53" i="26"/>
  <c r="K73" i="26"/>
  <c r="K14" i="26"/>
  <c r="K34" i="26"/>
  <c r="K54" i="26"/>
  <c r="K74" i="26"/>
  <c r="K26" i="26"/>
  <c r="K50" i="26"/>
  <c r="K75" i="26"/>
  <c r="K27" i="26"/>
  <c r="K51" i="26"/>
  <c r="K76" i="26"/>
  <c r="K36" i="26"/>
  <c r="K59" i="26"/>
  <c r="K83" i="26"/>
  <c r="K35" i="26"/>
  <c r="K63" i="26"/>
  <c r="K37" i="26"/>
  <c r="K64" i="26"/>
  <c r="K65" i="26"/>
  <c r="K38" i="26"/>
  <c r="K39" i="26"/>
  <c r="K66" i="26"/>
  <c r="K41" i="26"/>
  <c r="K67" i="26"/>
  <c r="K12" i="26"/>
  <c r="K42" i="26"/>
  <c r="K68" i="26"/>
  <c r="K15" i="26"/>
  <c r="K43" i="26"/>
  <c r="K69" i="26"/>
  <c r="K16" i="26"/>
  <c r="K44" i="26"/>
  <c r="K70" i="26"/>
  <c r="K17" i="26"/>
  <c r="K45" i="26"/>
  <c r="K71" i="26"/>
  <c r="K18" i="26"/>
  <c r="K46" i="26"/>
  <c r="K72" i="26"/>
  <c r="K47" i="26"/>
  <c r="K48" i="26"/>
  <c r="K84" i="26"/>
  <c r="K11" i="26"/>
  <c r="K30" i="26"/>
  <c r="K49" i="26"/>
  <c r="K78" i="26"/>
  <c r="K22" i="26"/>
  <c r="K81" i="26"/>
  <c r="K82" i="26"/>
  <c r="K31" i="26"/>
  <c r="K52" i="26"/>
  <c r="K21" i="26"/>
  <c r="K55" i="26"/>
  <c r="K56" i="26"/>
  <c r="K23" i="26"/>
  <c r="K57" i="26"/>
  <c r="K79" i="26"/>
  <c r="K25" i="26"/>
  <c r="K58" i="26"/>
  <c r="K61" i="26"/>
  <c r="K62" i="26"/>
  <c r="K19" i="26"/>
  <c r="K77" i="26"/>
  <c r="K24" i="26"/>
  <c r="K28" i="26"/>
  <c r="K32" i="26"/>
  <c r="K12" i="4"/>
  <c r="K32" i="4"/>
  <c r="K52" i="4"/>
  <c r="K68" i="4"/>
  <c r="K88" i="4"/>
  <c r="K108" i="4"/>
  <c r="K25" i="4"/>
  <c r="K45" i="4"/>
  <c r="K81" i="4"/>
  <c r="K101" i="4"/>
  <c r="K23" i="4"/>
  <c r="K46" i="4"/>
  <c r="K64" i="4"/>
  <c r="K86" i="4"/>
  <c r="K109" i="4"/>
  <c r="K129" i="4"/>
  <c r="K149" i="4"/>
  <c r="K24" i="4"/>
  <c r="K47" i="4"/>
  <c r="K65" i="4"/>
  <c r="K87" i="4"/>
  <c r="K110" i="4"/>
  <c r="K130" i="4"/>
  <c r="K150" i="4"/>
  <c r="K31" i="4"/>
  <c r="K54" i="4"/>
  <c r="K72" i="4"/>
  <c r="K94" i="4"/>
  <c r="K116" i="4"/>
  <c r="K136" i="4"/>
  <c r="K156" i="4"/>
  <c r="K18" i="4"/>
  <c r="K43" i="4"/>
  <c r="K67" i="4"/>
  <c r="K93" i="4"/>
  <c r="K119" i="4"/>
  <c r="K142" i="4"/>
  <c r="K19" i="4"/>
  <c r="K44" i="4"/>
  <c r="K69" i="4"/>
  <c r="K95" i="4"/>
  <c r="K120" i="4"/>
  <c r="K143" i="4"/>
  <c r="K121" i="4"/>
  <c r="K20" i="4"/>
  <c r="K48" i="4"/>
  <c r="K70" i="4"/>
  <c r="K96" i="4"/>
  <c r="K144" i="4"/>
  <c r="K21" i="4"/>
  <c r="K49" i="4"/>
  <c r="K71" i="4"/>
  <c r="K97" i="4"/>
  <c r="K122" i="4"/>
  <c r="K145" i="4"/>
  <c r="K22" i="4"/>
  <c r="K50" i="4"/>
  <c r="K73" i="4"/>
  <c r="K98" i="4"/>
  <c r="K123" i="4"/>
  <c r="K146" i="4"/>
  <c r="K28" i="4"/>
  <c r="K55" i="4"/>
  <c r="K76" i="4"/>
  <c r="K102" i="4"/>
  <c r="K126" i="4"/>
  <c r="K151" i="4"/>
  <c r="K29" i="4"/>
  <c r="K56" i="4"/>
  <c r="K77" i="4"/>
  <c r="K103" i="4"/>
  <c r="K127" i="4"/>
  <c r="K152" i="4"/>
  <c r="K36" i="4"/>
  <c r="K74" i="4"/>
  <c r="K112" i="4"/>
  <c r="K148" i="4"/>
  <c r="K37" i="4"/>
  <c r="K75" i="4"/>
  <c r="K113" i="4"/>
  <c r="K153" i="4"/>
  <c r="K38" i="4"/>
  <c r="K78" i="4"/>
  <c r="K114" i="4"/>
  <c r="K154" i="4"/>
  <c r="K39" i="4"/>
  <c r="K14" i="4"/>
  <c r="K27" i="4"/>
  <c r="K79" i="4"/>
  <c r="K155" i="4"/>
  <c r="K40" i="4"/>
  <c r="K132" i="4"/>
  <c r="K15" i="4"/>
  <c r="K26" i="4"/>
  <c r="K33" i="4"/>
  <c r="K106" i="4"/>
  <c r="K140" i="4"/>
  <c r="K17" i="4"/>
  <c r="K105" i="4"/>
  <c r="K34" i="4"/>
  <c r="K115" i="4"/>
  <c r="K92" i="4"/>
  <c r="K61" i="4"/>
  <c r="K137" i="4"/>
  <c r="K139" i="4"/>
  <c r="K80" i="4"/>
  <c r="K117" i="4"/>
  <c r="K157" i="4"/>
  <c r="K58" i="4"/>
  <c r="K91" i="4"/>
  <c r="K99" i="4"/>
  <c r="K100" i="4"/>
  <c r="K63" i="4"/>
  <c r="K41" i="4"/>
  <c r="K82" i="4"/>
  <c r="K118" i="4"/>
  <c r="K158" i="4"/>
  <c r="K59" i="4"/>
  <c r="K60" i="4"/>
  <c r="K42" i="4"/>
  <c r="K83" i="4"/>
  <c r="K124" i="4"/>
  <c r="K159" i="4"/>
  <c r="K134" i="4"/>
  <c r="K135" i="4"/>
  <c r="K104" i="4"/>
  <c r="K30" i="4"/>
  <c r="K62" i="4"/>
  <c r="K51" i="4"/>
  <c r="K84" i="4"/>
  <c r="K125" i="4"/>
  <c r="K160" i="4"/>
  <c r="K53" i="4"/>
  <c r="K85" i="4"/>
  <c r="K128" i="4"/>
  <c r="K161" i="4"/>
  <c r="K13" i="4"/>
  <c r="K57" i="4"/>
  <c r="K89" i="4"/>
  <c r="K131" i="4"/>
  <c r="K11" i="4"/>
  <c r="K90" i="4"/>
  <c r="K133" i="4"/>
  <c r="K16" i="4"/>
  <c r="K138" i="4"/>
  <c r="K141" i="4"/>
  <c r="K147" i="4"/>
  <c r="K35" i="4"/>
  <c r="K66" i="4"/>
  <c r="K107" i="4"/>
  <c r="K111" i="4"/>
  <c r="K28" i="24"/>
  <c r="K48" i="24"/>
  <c r="K68" i="24"/>
  <c r="K88" i="24"/>
  <c r="K10" i="24"/>
  <c r="K21" i="24"/>
  <c r="K41" i="24"/>
  <c r="K61" i="24"/>
  <c r="K81" i="24"/>
  <c r="K101" i="24"/>
  <c r="K22" i="24"/>
  <c r="K42" i="24"/>
  <c r="K62" i="24"/>
  <c r="K82" i="24"/>
  <c r="K102" i="24"/>
  <c r="K26" i="24"/>
  <c r="K50" i="24"/>
  <c r="K73" i="24"/>
  <c r="K96" i="24"/>
  <c r="K27" i="24"/>
  <c r="K51" i="24"/>
  <c r="K74" i="24"/>
  <c r="K97" i="24"/>
  <c r="K11" i="24"/>
  <c r="K34" i="24"/>
  <c r="K57" i="24"/>
  <c r="K80" i="24"/>
  <c r="K105" i="24"/>
  <c r="K33" i="24"/>
  <c r="K60" i="24"/>
  <c r="K89" i="24"/>
  <c r="K35" i="24"/>
  <c r="K63" i="24"/>
  <c r="K90" i="24"/>
  <c r="K91" i="24"/>
  <c r="K36" i="24"/>
  <c r="K64" i="24"/>
  <c r="K37" i="24"/>
  <c r="K65" i="24"/>
  <c r="K92" i="24"/>
  <c r="K12" i="24"/>
  <c r="K38" i="24"/>
  <c r="K66" i="24"/>
  <c r="K93" i="24"/>
  <c r="K13" i="24"/>
  <c r="K39" i="24"/>
  <c r="K67" i="24"/>
  <c r="K94" i="24"/>
  <c r="K15" i="24"/>
  <c r="K43" i="24"/>
  <c r="K70" i="24"/>
  <c r="K98" i="24"/>
  <c r="K16" i="24"/>
  <c r="K44" i="24"/>
  <c r="K71" i="24"/>
  <c r="K99" i="24"/>
  <c r="K17" i="24"/>
  <c r="K45" i="24"/>
  <c r="K72" i="24"/>
  <c r="K100" i="24"/>
  <c r="K56" i="24"/>
  <c r="K14" i="24"/>
  <c r="K58" i="24"/>
  <c r="K18" i="24"/>
  <c r="K59" i="24"/>
  <c r="K32" i="24"/>
  <c r="K40" i="24"/>
  <c r="K52" i="24"/>
  <c r="K19" i="24"/>
  <c r="K86" i="24"/>
  <c r="K46" i="24"/>
  <c r="K49" i="24"/>
  <c r="K106" i="24"/>
  <c r="K69" i="24"/>
  <c r="K87" i="24"/>
  <c r="K95" i="24"/>
  <c r="K103" i="24"/>
  <c r="K104" i="24"/>
  <c r="K20" i="24"/>
  <c r="K75" i="24"/>
  <c r="K47" i="24"/>
  <c r="K53" i="24"/>
  <c r="K54" i="24"/>
  <c r="K23" i="24"/>
  <c r="K76" i="24"/>
  <c r="K24" i="24"/>
  <c r="K77" i="24"/>
  <c r="K25" i="24"/>
  <c r="K78" i="24"/>
  <c r="K29" i="24"/>
  <c r="K79" i="24"/>
  <c r="K30" i="24"/>
  <c r="K83" i="24"/>
  <c r="K31" i="24"/>
  <c r="K84" i="24"/>
  <c r="K85" i="24"/>
  <c r="K107" i="24"/>
  <c r="K55" i="24"/>
  <c r="N7" i="16" l="1"/>
  <c r="T6" i="16"/>
  <c r="N12" i="16"/>
  <c r="B4" i="21"/>
  <c r="K4" i="28" s="1"/>
  <c r="T9" i="16"/>
  <c r="N11" i="16"/>
  <c r="N9" i="16"/>
  <c r="T13" i="16"/>
  <c r="T11" i="16"/>
  <c r="T7" i="16"/>
  <c r="T12" i="16"/>
  <c r="N13" i="16"/>
  <c r="N8" i="16"/>
  <c r="N10" i="16"/>
  <c r="N6" i="16"/>
  <c r="T10" i="16"/>
  <c r="K4" i="30" l="1"/>
  <c r="K4" i="29"/>
  <c r="K4" i="24"/>
  <c r="K4" i="26"/>
  <c r="K4" i="22"/>
  <c r="K4" i="23"/>
  <c r="K4" i="1"/>
  <c r="K4" i="20"/>
  <c r="K4" i="2"/>
  <c r="K4" i="11"/>
  <c r="K4" i="8"/>
  <c r="K4" i="3"/>
  <c r="K4" i="5"/>
  <c r="K4" i="4"/>
  <c r="K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MVI marketing</author>
  </authors>
  <commentList>
    <comment ref="B2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доллар</t>
        </r>
      </text>
    </comment>
    <comment ref="C2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евро
</t>
        </r>
      </text>
    </comment>
    <comment ref="B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MVI marketing:</t>
        </r>
        <r>
          <rPr>
            <sz val="9"/>
            <color indexed="81"/>
            <rFont val="Tahoma"/>
            <family val="2"/>
            <charset val="204"/>
          </rPr>
          <t xml:space="preserve">
коэффициент, на который делится долларовая цена в прайсе. Если без НДС - то делим на 1,2, если с НДС - то делим на 1.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Запрос — ExchangeRates" description="Соединение с запросом &quot;ExchangeRates&quot; в книге." type="5" refreshedVersion="8" background="1" refreshOnLoad="1" saveData="1">
    <dbPr connection="Provider=Microsoft.Mashup.OleDb.1;Data Source=$Workbook$;Location=ExchangeRates;Extended Properties=&quot;&quot;" command="SELECT * FROM [ExchangeRates]"/>
  </connection>
</connections>
</file>

<file path=xl/sharedStrings.xml><?xml version="1.0" encoding="utf-8"?>
<sst xmlns="http://schemas.openxmlformats.org/spreadsheetml/2006/main" count="28987" uniqueCount="6634">
  <si>
    <t>Изображение продукта</t>
  </si>
  <si>
    <t>Резьба</t>
  </si>
  <si>
    <t>BV.511.04</t>
  </si>
  <si>
    <t>1/2"</t>
  </si>
  <si>
    <t>BV.511.05</t>
  </si>
  <si>
    <t>3/4"</t>
  </si>
  <si>
    <t>BV.511.06</t>
  </si>
  <si>
    <t>1"</t>
  </si>
  <si>
    <t>BV.511.07</t>
  </si>
  <si>
    <t>1 1/4"</t>
  </si>
  <si>
    <t>BV.511.08</t>
  </si>
  <si>
    <t>1 1/2"</t>
  </si>
  <si>
    <t>BV.511.09</t>
  </si>
  <si>
    <t>2"</t>
  </si>
  <si>
    <t>BV.511.10</t>
  </si>
  <si>
    <t>2 1/2"</t>
  </si>
  <si>
    <t>BV.511.11</t>
  </si>
  <si>
    <t>3"</t>
  </si>
  <si>
    <t>BV.511.12</t>
  </si>
  <si>
    <t>4"</t>
  </si>
  <si>
    <t>BV.512.04</t>
  </si>
  <si>
    <t>BV.512.05</t>
  </si>
  <si>
    <t>BV.512.06</t>
  </si>
  <si>
    <t>BV.512.07</t>
  </si>
  <si>
    <t>BV.512.08</t>
  </si>
  <si>
    <t>BV.512.09</t>
  </si>
  <si>
    <t>BV.513.04</t>
  </si>
  <si>
    <t>BV.513.05</t>
  </si>
  <si>
    <t>BV.513.06</t>
  </si>
  <si>
    <t>BV.514.04</t>
  </si>
  <si>
    <t>BV.514.05</t>
  </si>
  <si>
    <t>BV.514.06</t>
  </si>
  <si>
    <t>BV.515.04</t>
  </si>
  <si>
    <t>BV.515.05</t>
  </si>
  <si>
    <t>BV.515.06</t>
  </si>
  <si>
    <t>BV.520.04</t>
  </si>
  <si>
    <t>BV.520.05</t>
  </si>
  <si>
    <t>BV.520.06</t>
  </si>
  <si>
    <t>BV.520.07</t>
  </si>
  <si>
    <t>Кран шаровый латунный полнопроходной с  ручкой-бабочкой и подключением гайка-гайка (БГГ)</t>
  </si>
  <si>
    <t>Кран шаровый латунный полнопроходной с  ручкой и подключением гайка-штуцер (РГШ)</t>
  </si>
  <si>
    <t>Кран шаровый латунный полнопроходной с  ручкой-бабочкой и подключением гайка-штуцер (БГШ)</t>
  </si>
  <si>
    <t>Кран шаровый латунный полнопроходной с  ручкой-бабочкой и подключением штуцер-штуцер (БШШ)</t>
  </si>
  <si>
    <t>BV.522.04</t>
  </si>
  <si>
    <t>BV.522.05</t>
  </si>
  <si>
    <t>BV.522.06</t>
  </si>
  <si>
    <t>BV.521.04</t>
  </si>
  <si>
    <t>BV.521.05</t>
  </si>
  <si>
    <t>BV.523.04</t>
  </si>
  <si>
    <t>BV.523.05</t>
  </si>
  <si>
    <t>Заказ</t>
  </si>
  <si>
    <t>Сумма заказа</t>
  </si>
  <si>
    <t>BV.633.04</t>
  </si>
  <si>
    <t>BV.633.05</t>
  </si>
  <si>
    <t xml:space="preserve">Кран-американка шаровый латунный полнопроходной с полусгоном и ручкой-бабочкой  </t>
  </si>
  <si>
    <t xml:space="preserve">Кран-американка шаровый латунный угловой полнопроходной с полусгоном и ручкой-бабочкой  </t>
  </si>
  <si>
    <t>Кран-американка шаровый латунный полнопроходной прямой с полусгоном и самоуплотняющимся кольцом</t>
  </si>
  <si>
    <t>Кран-американка шаровый латунный полнопроходной угловой  с полусгоном и самоуплотняющимся кольцом</t>
  </si>
  <si>
    <t>Краны латунные шаровые</t>
  </si>
  <si>
    <t xml:space="preserve">Наименование </t>
  </si>
  <si>
    <t>Артикул</t>
  </si>
  <si>
    <t>BV.630.04</t>
  </si>
  <si>
    <t>BV.630.05</t>
  </si>
  <si>
    <t>BV.630.06</t>
  </si>
  <si>
    <t>BV.631.04</t>
  </si>
  <si>
    <t>BV.631.05</t>
  </si>
  <si>
    <t>BV.632.04</t>
  </si>
  <si>
    <t>BV.635.04</t>
  </si>
  <si>
    <t>Задвижка клиновая латунная</t>
  </si>
  <si>
    <t>BV.880.04</t>
  </si>
  <si>
    <t>BV.880.05</t>
  </si>
  <si>
    <t>BV.880.06</t>
  </si>
  <si>
    <t>BV.465.04</t>
  </si>
  <si>
    <t>BV.466.04</t>
  </si>
  <si>
    <t>BV.464.04N</t>
  </si>
  <si>
    <t>1/2*M10</t>
  </si>
  <si>
    <t>BV.464.04</t>
  </si>
  <si>
    <t>1/2" х 1/2"</t>
  </si>
  <si>
    <t>BV.464.0405</t>
  </si>
  <si>
    <t>1/2" х 3/4"</t>
  </si>
  <si>
    <t>BV.463.04</t>
  </si>
  <si>
    <t>BV.463.0405</t>
  </si>
  <si>
    <t>Вентиль-тройник для подключения сантехнических приборов</t>
  </si>
  <si>
    <t>BV.460.05</t>
  </si>
  <si>
    <t>BV.461.040504</t>
  </si>
  <si>
    <t>Кран-тройник для подключения сантехнических приборов</t>
  </si>
  <si>
    <t>BV.462.040504</t>
  </si>
  <si>
    <t>1/2x3/4x1/2</t>
  </si>
  <si>
    <t>CV.320.04</t>
  </si>
  <si>
    <t>CV.320.05</t>
  </si>
  <si>
    <t>CV.320.06</t>
  </si>
  <si>
    <t>CV.320.07</t>
  </si>
  <si>
    <t>CV.320.08</t>
  </si>
  <si>
    <t>CV.320.09</t>
  </si>
  <si>
    <t>CV.425.04</t>
  </si>
  <si>
    <t>CV.425.05</t>
  </si>
  <si>
    <t>CV.425.06</t>
  </si>
  <si>
    <t>Сетка для обратного клапана</t>
  </si>
  <si>
    <t>CV.110.04</t>
  </si>
  <si>
    <t>CV.110.05</t>
  </si>
  <si>
    <t>CV.110.06</t>
  </si>
  <si>
    <t>CV.110.07</t>
  </si>
  <si>
    <t>CV.530.04</t>
  </si>
  <si>
    <t>CV.530.05</t>
  </si>
  <si>
    <t>CV.530.06</t>
  </si>
  <si>
    <t>CV.530.07</t>
  </si>
  <si>
    <t>CV.530.08</t>
  </si>
  <si>
    <t>CV.530.09</t>
  </si>
  <si>
    <t>Фильтр косой</t>
  </si>
  <si>
    <t>Фильтр косой грубой очистки</t>
  </si>
  <si>
    <t>FW.210.04</t>
  </si>
  <si>
    <t>FW.210.05</t>
  </si>
  <si>
    <t>FW.210.06</t>
  </si>
  <si>
    <t>FW.210.07</t>
  </si>
  <si>
    <t>FW.210.08</t>
  </si>
  <si>
    <t>FW.210.09</t>
  </si>
  <si>
    <t>TR.623.04</t>
  </si>
  <si>
    <t>TR.613.04</t>
  </si>
  <si>
    <t>TR.621.04</t>
  </si>
  <si>
    <t>TR.611.04</t>
  </si>
  <si>
    <t>Вентиль радиаторный прямой ручной регулировки</t>
  </si>
  <si>
    <t>TR.212.04</t>
  </si>
  <si>
    <t>TR.212.05</t>
  </si>
  <si>
    <t>Вентиль радиаторный прямой ручной регулировки с  самоуплотняющимся кольцом</t>
  </si>
  <si>
    <t>TR.213.04</t>
  </si>
  <si>
    <t>Вентиль радиаторный угловой ручной регулировки</t>
  </si>
  <si>
    <t>TR.210.04</t>
  </si>
  <si>
    <t>TR.210.05</t>
  </si>
  <si>
    <t>Вентиль радиаторный угловой ручной регулировки с  самоуплотняющимся кольцом</t>
  </si>
  <si>
    <t>TR.211.04</t>
  </si>
  <si>
    <t>Клапан настроечный прямой</t>
  </si>
  <si>
    <t>TR.112.04</t>
  </si>
  <si>
    <t>TR.112.05</t>
  </si>
  <si>
    <t>Клапан настроечный прямой с самоуплотняющимся кольцом</t>
  </si>
  <si>
    <t>TR.113.04</t>
  </si>
  <si>
    <t>Клапан настроечный угловой</t>
  </si>
  <si>
    <t>TR.110.04</t>
  </si>
  <si>
    <t>TR.110.05</t>
  </si>
  <si>
    <t>Клапан настроечный угловой с самоуплотняющимся кольцом</t>
  </si>
  <si>
    <t>TR.111.04</t>
  </si>
  <si>
    <t>Термостатическая головка с жидкостным датчиком</t>
  </si>
  <si>
    <t>TR.550.01</t>
  </si>
  <si>
    <t>30x1,5</t>
  </si>
  <si>
    <t>Клапан термостатический прямой</t>
  </si>
  <si>
    <t>TR.312.04</t>
  </si>
  <si>
    <t>TR.312.05</t>
  </si>
  <si>
    <t>Клапан термостатический угловой</t>
  </si>
  <si>
    <t>TR.310.04</t>
  </si>
  <si>
    <t>TR.310.05</t>
  </si>
  <si>
    <t>Клапан термостатический прямой с самоуплотняющимся кольцом</t>
  </si>
  <si>
    <t>TR.313.04</t>
  </si>
  <si>
    <t>TR.313.05</t>
  </si>
  <si>
    <t>Клапан термостатический угловой с самоуплотняющимся кольцом</t>
  </si>
  <si>
    <t>TR.311.04</t>
  </si>
  <si>
    <t>TR.311.05</t>
  </si>
  <si>
    <t>Узлы нижнего подключения</t>
  </si>
  <si>
    <t>TR.410.0505</t>
  </si>
  <si>
    <t>3/4"x3/4"</t>
  </si>
  <si>
    <t>TR.420.0505</t>
  </si>
  <si>
    <t>TR.430.0405</t>
  </si>
  <si>
    <t>1/2"*3/4"</t>
  </si>
  <si>
    <t>PN</t>
  </si>
  <si>
    <t>Кран шаровый латунный водоразборный</t>
  </si>
  <si>
    <t>Кран шаровый латунный полнопроходной с фильтром</t>
  </si>
  <si>
    <t>Кран шаровый мини гайка-гайка</t>
  </si>
  <si>
    <t>Кран шаровый мини гайка штуцер</t>
  </si>
  <si>
    <t>Кран угловой для подключения сантехнических приборов</t>
  </si>
  <si>
    <t>Набор для подключения сантехнических приборов</t>
  </si>
  <si>
    <t>Горизонтальный латунный  обратный клапан</t>
  </si>
  <si>
    <t>Вес, гр.</t>
  </si>
  <si>
    <t>Ваша цена, Руб.</t>
  </si>
  <si>
    <t>Кран шаровый латунный с дренажём и воздухоотводчиком</t>
  </si>
  <si>
    <t>Кран латунный дренажный</t>
  </si>
  <si>
    <t>Вес заказа, кг</t>
  </si>
  <si>
    <t>Объём заказа, м3</t>
  </si>
  <si>
    <t>Краны латунные сантехнические хромированные</t>
  </si>
  <si>
    <t xml:space="preserve">Терморегулирующая арматура </t>
  </si>
  <si>
    <t>Скидка, %</t>
  </si>
  <si>
    <t>Краны-американки латунные шаровые</t>
  </si>
  <si>
    <t>Краны латунные шаровые специализированные</t>
  </si>
  <si>
    <t>Краны шаровые латунные МИНИ</t>
  </si>
  <si>
    <t>Комплекты радиаторные термостатические</t>
  </si>
  <si>
    <t xml:space="preserve"> Прямой  2 в 1 (термоголовка и клапан термостатический)</t>
  </si>
  <si>
    <t>Угловой  2 в 1 (термоголовка и клапан термостатический)</t>
  </si>
  <si>
    <t xml:space="preserve"> Прямой  3 в 1 (термоголовка, клапан термостатический, клапан настроечный)</t>
  </si>
  <si>
    <t>Угловой  3 в 1 (термоголовка, клапан термостатический, клапан настроечный)</t>
  </si>
  <si>
    <t>Обратные клапаны латунные</t>
  </si>
  <si>
    <t>PM.310.04</t>
  </si>
  <si>
    <t xml:space="preserve">16*2,0 mm </t>
  </si>
  <si>
    <t>бухта 100 м</t>
  </si>
  <si>
    <t>PM.320.04</t>
  </si>
  <si>
    <t>16*2,0 mm</t>
  </si>
  <si>
    <t>бухта 200 м</t>
  </si>
  <si>
    <t>PM.310.05</t>
  </si>
  <si>
    <t>20*2,0 mm</t>
  </si>
  <si>
    <t>PM.305.06</t>
  </si>
  <si>
    <t>26*3,0 mm</t>
  </si>
  <si>
    <t>бухта 50 м</t>
  </si>
  <si>
    <t>32*3,0 mm</t>
  </si>
  <si>
    <t>PM.305.07</t>
  </si>
  <si>
    <t>Труба металлопластиковая</t>
  </si>
  <si>
    <t>Краны радиаторные ручные</t>
  </si>
  <si>
    <t>Кран шаровый полнопроходной AquaHit  внутренняя-внутренняя, ручка (РГГ)</t>
  </si>
  <si>
    <t>Кран шаровый полнопроходной AquaHit внутренняя-наружная, ручка (РГШ)</t>
  </si>
  <si>
    <t>Кран шаровый полнопроходной AquaHit внутренняя-внутренняя, бабочка (БГГ)</t>
  </si>
  <si>
    <t>Кран шаровый полнопроходной AquaHit внутренняя-наружная, бабочка (БГШ)</t>
  </si>
  <si>
    <t>Кран шаровый полнопроходной AquaHit наружная-наружная, бабочка (БШШ)</t>
  </si>
  <si>
    <t>Кран шаровый полнопроходной с полусгоном AquaHit внутренняя-наружная, бабочка</t>
  </si>
  <si>
    <t>Фильтр косой AquaHit , грубой очистки</t>
  </si>
  <si>
    <t>BV.311.04</t>
  </si>
  <si>
    <t>BV.311.05</t>
  </si>
  <si>
    <t>BV.311.06</t>
  </si>
  <si>
    <t>BV.311.07</t>
  </si>
  <si>
    <t>BV.311.08</t>
  </si>
  <si>
    <t>BV.311.09</t>
  </si>
  <si>
    <t>BV.312.04</t>
  </si>
  <si>
    <t>BV.312.05</t>
  </si>
  <si>
    <t>BV.312.06</t>
  </si>
  <si>
    <t>BV.312.07</t>
  </si>
  <si>
    <t>BV.312.08</t>
  </si>
  <si>
    <t>BV.312.09</t>
  </si>
  <si>
    <t>BV.313.04</t>
  </si>
  <si>
    <t>BV.313.05</t>
  </si>
  <si>
    <t>BV.313.06</t>
  </si>
  <si>
    <t>BV.314.04</t>
  </si>
  <si>
    <t>BV.314.05</t>
  </si>
  <si>
    <t>BV.314.06</t>
  </si>
  <si>
    <t>BV.315.04</t>
  </si>
  <si>
    <t>BV.320.04</t>
  </si>
  <si>
    <t>BV.320.05</t>
  </si>
  <si>
    <t>BV.320.06</t>
  </si>
  <si>
    <t>FW.110.04</t>
  </si>
  <si>
    <t>FW.110.05</t>
  </si>
  <si>
    <t>FW.110.06</t>
  </si>
  <si>
    <t>FW.110.07</t>
  </si>
  <si>
    <t>FW.110.08</t>
  </si>
  <si>
    <t>FW.110.09</t>
  </si>
  <si>
    <t>CV.720.04</t>
  </si>
  <si>
    <t>CV.720.05</t>
  </si>
  <si>
    <t>CV.720.06</t>
  </si>
  <si>
    <t>CV.720.07</t>
  </si>
  <si>
    <t>CV.720.08</t>
  </si>
  <si>
    <t>CV.720.09</t>
  </si>
  <si>
    <t>Запорная арматура "AquaHit"</t>
  </si>
  <si>
    <t>Обратный клапан AquaHit с латунным сердечником</t>
  </si>
  <si>
    <t>Обратный клапан усиленный с латунным сердечником</t>
  </si>
  <si>
    <t>Обратный клапан с латунным сердечником</t>
  </si>
  <si>
    <t>Коллектор из нержавеющей стали в сборе для отопления.</t>
  </si>
  <si>
    <t>Коллектор из нержавеющей стали в сборе с расходомерами.</t>
  </si>
  <si>
    <t>Конечный элемент для коллектора с автоматическим воздухоотводчиком</t>
  </si>
  <si>
    <t>Шаровые краны без термометров для коллектора (комплект 2 штуки)</t>
  </si>
  <si>
    <t>Шаровые краны с термометром для коллектора (комплект 2 штуки)</t>
  </si>
  <si>
    <t>Заглушка для коллектора (комплект 2 штуки)</t>
  </si>
  <si>
    <t>MS.402.06</t>
  </si>
  <si>
    <t>MS.403.06</t>
  </si>
  <si>
    <t>MS.404.06</t>
  </si>
  <si>
    <t>MS.405.06</t>
  </si>
  <si>
    <t>MS.406.06</t>
  </si>
  <si>
    <t>MS.407.06</t>
  </si>
  <si>
    <t>MS.408.06</t>
  </si>
  <si>
    <t>MS.409.06</t>
  </si>
  <si>
    <t>MS.410.06</t>
  </si>
  <si>
    <t>MS.411.06</t>
  </si>
  <si>
    <t>MS.412.06</t>
  </si>
  <si>
    <t>MS.502.06</t>
  </si>
  <si>
    <t>MS.503.06</t>
  </si>
  <si>
    <t>MS.504.06</t>
  </si>
  <si>
    <t>MS.505.06</t>
  </si>
  <si>
    <t>MS.506.06</t>
  </si>
  <si>
    <t>MS.507.06</t>
  </si>
  <si>
    <t>MS.508.06</t>
  </si>
  <si>
    <t>MS.509.06</t>
  </si>
  <si>
    <t>MS.510.06</t>
  </si>
  <si>
    <t>MS.511.06</t>
  </si>
  <si>
    <t>MS.512.06</t>
  </si>
  <si>
    <t>MC.201.06</t>
  </si>
  <si>
    <t>MC.312.06</t>
  </si>
  <si>
    <t>MC.322.06</t>
  </si>
  <si>
    <t>MC.401.06</t>
  </si>
  <si>
    <t>1" х 3/4"ЕК</t>
  </si>
  <si>
    <t>Курс ЦБ РФ</t>
  </si>
  <si>
    <t>Коллекторы и комплектующие к ним</t>
  </si>
  <si>
    <t>12 вых.</t>
  </si>
  <si>
    <t>11 вых.</t>
  </si>
  <si>
    <t>10 вых.</t>
  </si>
  <si>
    <t>9 вых.</t>
  </si>
  <si>
    <t>8 вых.</t>
  </si>
  <si>
    <t>7 вых.</t>
  </si>
  <si>
    <t>6 вых.</t>
  </si>
  <si>
    <t>5 вых.</t>
  </si>
  <si>
    <t>4 вых.</t>
  </si>
  <si>
    <t>3 вых.</t>
  </si>
  <si>
    <t>2 вых.</t>
  </si>
  <si>
    <t>Евроконус MVI</t>
  </si>
  <si>
    <t>3/4"*16*2.0</t>
  </si>
  <si>
    <t>3/4"*20*2.0</t>
  </si>
  <si>
    <t>3/4"*16*2.2</t>
  </si>
  <si>
    <t>MC.402.05</t>
  </si>
  <si>
    <t>MC.403.05</t>
  </si>
  <si>
    <t>MC.404.05</t>
  </si>
  <si>
    <t>BF.501.04</t>
  </si>
  <si>
    <t>BF.501.05</t>
  </si>
  <si>
    <t>BF.501.06</t>
  </si>
  <si>
    <t>BF.501.07</t>
  </si>
  <si>
    <t>BF.501.09</t>
  </si>
  <si>
    <t>BF.501.08</t>
  </si>
  <si>
    <t>BF.502.04</t>
  </si>
  <si>
    <t>BF.502.05</t>
  </si>
  <si>
    <t>BF.502.06</t>
  </si>
  <si>
    <t xml:space="preserve">Американка прямая MVI </t>
  </si>
  <si>
    <t>Американка угловая MVI</t>
  </si>
  <si>
    <t>Американка прямая AquaHit</t>
  </si>
  <si>
    <t>BF.301.04</t>
  </si>
  <si>
    <t>BF.301.05</t>
  </si>
  <si>
    <t>Американки MVI</t>
  </si>
  <si>
    <t>бухта 500 м</t>
  </si>
  <si>
    <t>Тройник с внутренней резьбой</t>
  </si>
  <si>
    <t>BF.511.04</t>
  </si>
  <si>
    <t>BF.511.05</t>
  </si>
  <si>
    <t>BF.511.06</t>
  </si>
  <si>
    <t>BF.511.07</t>
  </si>
  <si>
    <t>BF.511.08</t>
  </si>
  <si>
    <t>BF.511.09</t>
  </si>
  <si>
    <t>Тройник переходной с внутренней резьбой</t>
  </si>
  <si>
    <t>BF.512.050405</t>
  </si>
  <si>
    <t>BF.512.060406</t>
  </si>
  <si>
    <t>BF.512.060506</t>
  </si>
  <si>
    <t>Тройник резьбовой ВНВ</t>
  </si>
  <si>
    <t>BF.513.04</t>
  </si>
  <si>
    <t>BF.513.05</t>
  </si>
  <si>
    <t>Тройник резьбовой ВНН</t>
  </si>
  <si>
    <t>BF.514.04</t>
  </si>
  <si>
    <t>BF.514.05</t>
  </si>
  <si>
    <t>Тройник с наружной резьбой</t>
  </si>
  <si>
    <t>BF.515.04</t>
  </si>
  <si>
    <t>BF.515.05</t>
  </si>
  <si>
    <t>Тройник резьбовой НВН</t>
  </si>
  <si>
    <t>Тройник резьбовой ВВН</t>
  </si>
  <si>
    <t>BF.516.04</t>
  </si>
  <si>
    <t>BF.516.05</t>
  </si>
  <si>
    <t>BF.517.04</t>
  </si>
  <si>
    <t>BF.520.04</t>
  </si>
  <si>
    <t>BF.520.05</t>
  </si>
  <si>
    <t>BF.520.06</t>
  </si>
  <si>
    <t>BF.520.07</t>
  </si>
  <si>
    <t>BF.520.08</t>
  </si>
  <si>
    <t>BF.520.09</t>
  </si>
  <si>
    <t>Муфта соединительная</t>
  </si>
  <si>
    <t>Муфта переходная</t>
  </si>
  <si>
    <t>BF.521.0403</t>
  </si>
  <si>
    <t>BF.521.0504</t>
  </si>
  <si>
    <t>BF.521.0604</t>
  </si>
  <si>
    <t>BF.521.0605</t>
  </si>
  <si>
    <t>BF.521.0704</t>
  </si>
  <si>
    <t>BF.521.0705</t>
  </si>
  <si>
    <t>BF.521.0706</t>
  </si>
  <si>
    <t>BF.521.0806</t>
  </si>
  <si>
    <t>BF.521.0807</t>
  </si>
  <si>
    <t>BF.521.0906</t>
  </si>
  <si>
    <t>BF.521.0907</t>
  </si>
  <si>
    <t>BF.521.0908</t>
  </si>
  <si>
    <t>3/4"х1/2"</t>
  </si>
  <si>
    <t>1"х1/2"</t>
  </si>
  <si>
    <t>1"х3/4"</t>
  </si>
  <si>
    <t>1 1/4"х1/2"</t>
  </si>
  <si>
    <t>1 1/4"х3/4"</t>
  </si>
  <si>
    <t>1 1/4"х1"</t>
  </si>
  <si>
    <t>1 1/2"х1"</t>
  </si>
  <si>
    <t>1 1/2"х11/4"</t>
  </si>
  <si>
    <t>2 "х1"</t>
  </si>
  <si>
    <t>2 "х1 1/4"</t>
  </si>
  <si>
    <t>2 "х11/2"</t>
  </si>
  <si>
    <t>Угольник с внутренней резьбой</t>
  </si>
  <si>
    <t>BF.531.04</t>
  </si>
  <si>
    <t>BF.531.0504</t>
  </si>
  <si>
    <t>BF.531.05</t>
  </si>
  <si>
    <t>BF.531.06</t>
  </si>
  <si>
    <t>BF.531.07</t>
  </si>
  <si>
    <t>BF.531.08</t>
  </si>
  <si>
    <t>BF.531.09</t>
  </si>
  <si>
    <t>Угольник внутренняя-наружная резьба</t>
  </si>
  <si>
    <t>BF.532.04</t>
  </si>
  <si>
    <t>BF.532.05</t>
  </si>
  <si>
    <t>BF.532.06</t>
  </si>
  <si>
    <t>BF.532.07</t>
  </si>
  <si>
    <t>BF.532.08</t>
  </si>
  <si>
    <t>BF.532.09</t>
  </si>
  <si>
    <t>Угольник с наружной резьбой</t>
  </si>
  <si>
    <t>BF.533.04</t>
  </si>
  <si>
    <t>BF.533.05</t>
  </si>
  <si>
    <t>BF.533.06</t>
  </si>
  <si>
    <t>Ниппель</t>
  </si>
  <si>
    <t>BF.541.04</t>
  </si>
  <si>
    <t>BF.541.05</t>
  </si>
  <si>
    <t>BF.541.06</t>
  </si>
  <si>
    <t>BF.541.07</t>
  </si>
  <si>
    <t>BF.541.08</t>
  </si>
  <si>
    <t>BF.541.09</t>
  </si>
  <si>
    <t>BF.542.0402</t>
  </si>
  <si>
    <t>BF.542.0403</t>
  </si>
  <si>
    <t>BF.542.0504</t>
  </si>
  <si>
    <t>BF.542.0604</t>
  </si>
  <si>
    <t>BF.542.0605</t>
  </si>
  <si>
    <t>BF.542.0706</t>
  </si>
  <si>
    <t>BF.542.0704</t>
  </si>
  <si>
    <t>BF.542.0705</t>
  </si>
  <si>
    <t>BF.542.0804</t>
  </si>
  <si>
    <t>BF.542.0805</t>
  </si>
  <si>
    <t>BF.542.0806</t>
  </si>
  <si>
    <t>BF.542.0807</t>
  </si>
  <si>
    <t>BF.542.0905</t>
  </si>
  <si>
    <t>BF.542.0906</t>
  </si>
  <si>
    <t>BF.542.0907</t>
  </si>
  <si>
    <t>BF.542.0908</t>
  </si>
  <si>
    <t>1 1/2"х1/2"</t>
  </si>
  <si>
    <t>1 1/2"х3/4"</t>
  </si>
  <si>
    <t>1 1/2"х1 1/4"</t>
  </si>
  <si>
    <t>2"х3/4 "</t>
  </si>
  <si>
    <t>2"х1 "</t>
  </si>
  <si>
    <t>2"х1 1/4"</t>
  </si>
  <si>
    <t>2"х 11/2"</t>
  </si>
  <si>
    <t>BF.534.04</t>
  </si>
  <si>
    <t>Угольник с креплением</t>
  </si>
  <si>
    <t>Футорка</t>
  </si>
  <si>
    <t>BF.551.0402</t>
  </si>
  <si>
    <t>BF.551.0504</t>
  </si>
  <si>
    <t>BF.551.0604</t>
  </si>
  <si>
    <t>BF.551.0605</t>
  </si>
  <si>
    <t>BF.551.0706</t>
  </si>
  <si>
    <t>BF.551.0704</t>
  </si>
  <si>
    <t>BF.551.0705</t>
  </si>
  <si>
    <t>BF.551.0805</t>
  </si>
  <si>
    <t>BF.551.0806</t>
  </si>
  <si>
    <t>BF.551.0807</t>
  </si>
  <si>
    <t>BF.551.0905</t>
  </si>
  <si>
    <t>BF.551.0906</t>
  </si>
  <si>
    <t>BF.551.0907</t>
  </si>
  <si>
    <t>BF.551.0908</t>
  </si>
  <si>
    <t>1/2"х1/4"</t>
  </si>
  <si>
    <t>1/2"х3/8"</t>
  </si>
  <si>
    <t>2"х 3/4"</t>
  </si>
  <si>
    <t>2"х 1"</t>
  </si>
  <si>
    <t>2"х1 1/2"</t>
  </si>
  <si>
    <t>BF.575.0402</t>
  </si>
  <si>
    <t>BF.575.0403</t>
  </si>
  <si>
    <t>BF.575.0504</t>
  </si>
  <si>
    <t>BF.575.0604</t>
  </si>
  <si>
    <t>BF.575.0605</t>
  </si>
  <si>
    <t>BF.575.0704</t>
  </si>
  <si>
    <t>BF.575.0705</t>
  </si>
  <si>
    <t>BF.575.0706</t>
  </si>
  <si>
    <t>BF.575.0807</t>
  </si>
  <si>
    <t>BF.575.0906</t>
  </si>
  <si>
    <t>BF.575.0907</t>
  </si>
  <si>
    <t>1/2"ВР х 1/4"НР</t>
  </si>
  <si>
    <t>1/2"ВР х 3/8"НР</t>
  </si>
  <si>
    <t>3/4"ВР х 1/2"НР</t>
  </si>
  <si>
    <t>1"ВР х 1/2"НР</t>
  </si>
  <si>
    <t>1"ВР х 3/4"НР</t>
  </si>
  <si>
    <t>1 1/4" ВР х 1/2"НР</t>
  </si>
  <si>
    <t>1 1/4" ВР х 3/4"НР</t>
  </si>
  <si>
    <t>1 1/4"ВР х 1"НР</t>
  </si>
  <si>
    <t>1 1/2"ВР х 11/4"НР</t>
  </si>
  <si>
    <t>2"ВР х 1"НР</t>
  </si>
  <si>
    <t>2"ВР х 11/4"НР</t>
  </si>
  <si>
    <t>2"ВР х 11/2"НР</t>
  </si>
  <si>
    <t>BF.575.0908</t>
  </si>
  <si>
    <t>Заглушка с наружной резьбой</t>
  </si>
  <si>
    <t>BF.561.04</t>
  </si>
  <si>
    <t>BF.561.05</t>
  </si>
  <si>
    <t>BF.561.06</t>
  </si>
  <si>
    <t>BF.561.07</t>
  </si>
  <si>
    <t>BF.562.04</t>
  </si>
  <si>
    <t>BF.562.05</t>
  </si>
  <si>
    <t>BF.563.04</t>
  </si>
  <si>
    <t>BF.563.05</t>
  </si>
  <si>
    <t>BF.563.06</t>
  </si>
  <si>
    <t>BF.563.07</t>
  </si>
  <si>
    <t>BF.563.08</t>
  </si>
  <si>
    <t>BF.563.09</t>
  </si>
  <si>
    <t>Заглушка с внутренней резьбой усиленная</t>
  </si>
  <si>
    <t>Крестовина</t>
  </si>
  <si>
    <t>BF.591.04</t>
  </si>
  <si>
    <t>BF.591.05</t>
  </si>
  <si>
    <t>Контргайка с ребордой</t>
  </si>
  <si>
    <t>Контргайка</t>
  </si>
  <si>
    <t>BF.592.04</t>
  </si>
  <si>
    <t>BF.592.05</t>
  </si>
  <si>
    <t>BF.592.06</t>
  </si>
  <si>
    <t>BF.592.07</t>
  </si>
  <si>
    <t>BF.592.08</t>
  </si>
  <si>
    <t>BF.592.09</t>
  </si>
  <si>
    <t>BF.593.04</t>
  </si>
  <si>
    <t>BF.593.05</t>
  </si>
  <si>
    <t>BF.593.06</t>
  </si>
  <si>
    <t>BF.571.04-L10</t>
  </si>
  <si>
    <t>BF.571.04-L15</t>
  </si>
  <si>
    <t>BF.571.04-L20</t>
  </si>
  <si>
    <t>BF.571.04-L25</t>
  </si>
  <si>
    <t>BF.571.04-L30</t>
  </si>
  <si>
    <t>BF.571.04-L40</t>
  </si>
  <si>
    <t>BF.571.04-L50</t>
  </si>
  <si>
    <t>1/2"x10 mm</t>
  </si>
  <si>
    <t>1/2"x15 mm</t>
  </si>
  <si>
    <t>1/2"x20 mm</t>
  </si>
  <si>
    <t>1/2"x25 mm</t>
  </si>
  <si>
    <t>1/2"x30 mm</t>
  </si>
  <si>
    <t>1/2"x40 mm</t>
  </si>
  <si>
    <t>1/2"x50 mm</t>
  </si>
  <si>
    <t>BF.671.04-L10</t>
  </si>
  <si>
    <t>BF.671.04-L15</t>
  </si>
  <si>
    <t>BF.671.04-L20</t>
  </si>
  <si>
    <t>BF.671.04-L25</t>
  </si>
  <si>
    <t>BF.671.04-L30</t>
  </si>
  <si>
    <t>BF.671.04-L40</t>
  </si>
  <si>
    <t>BF.671.04-L50</t>
  </si>
  <si>
    <t>BF.671.04-L60</t>
  </si>
  <si>
    <t>BF.671.04-L70</t>
  </si>
  <si>
    <t>BF.671.04-L80</t>
  </si>
  <si>
    <t>BF.671.04-L90</t>
  </si>
  <si>
    <t>BF.671.04-L100</t>
  </si>
  <si>
    <t>1/2" x 10 mm</t>
  </si>
  <si>
    <t>1/2" x 15 mm</t>
  </si>
  <si>
    <t>1/2" x 20 mm</t>
  </si>
  <si>
    <t>1/2" x 25 mm</t>
  </si>
  <si>
    <t>1/2" x 30 mm</t>
  </si>
  <si>
    <t>1/2" x 40 mm</t>
  </si>
  <si>
    <t>1/2" x 50 mm</t>
  </si>
  <si>
    <t>1/2" x 60 mm</t>
  </si>
  <si>
    <t>1/2" x 70 mm</t>
  </si>
  <si>
    <t>1/2" x 80 mm</t>
  </si>
  <si>
    <t>1/2" x 90 mm</t>
  </si>
  <si>
    <t>1/2" x 100 mm</t>
  </si>
  <si>
    <t>BF.575.0806</t>
  </si>
  <si>
    <t>1 1/2"ВР x 1"НР</t>
  </si>
  <si>
    <t>1/2" x 3/4"</t>
  </si>
  <si>
    <t>BF.595.0405</t>
  </si>
  <si>
    <t>BF.595.0506</t>
  </si>
  <si>
    <t>3/4" x 1"</t>
  </si>
  <si>
    <t>Пятиходовой переходник для насосной станции</t>
  </si>
  <si>
    <t>BF.596.06</t>
  </si>
  <si>
    <t>1" x 1" x 1" x 1/4" x 1/4" x 92 mm</t>
  </si>
  <si>
    <t>Штуцер для шланга с наружной резьбой</t>
  </si>
  <si>
    <t>BF.581.04-D10</t>
  </si>
  <si>
    <t>BF.581.04-D12</t>
  </si>
  <si>
    <t>BF.581.04-D14</t>
  </si>
  <si>
    <t>BF.581.04-D16</t>
  </si>
  <si>
    <t>BF.581.04-D18</t>
  </si>
  <si>
    <t>BF.581.04-D20</t>
  </si>
  <si>
    <t>BF.581.05-D20</t>
  </si>
  <si>
    <t>BF.582.04-D10</t>
  </si>
  <si>
    <t>BF.582.04-D12</t>
  </si>
  <si>
    <t>BF.582.04-D14</t>
  </si>
  <si>
    <t>BF.582.04-D16</t>
  </si>
  <si>
    <t>BF.582.04-D18</t>
  </si>
  <si>
    <t>BF.582.04-D20</t>
  </si>
  <si>
    <t>BF.582.05-D20</t>
  </si>
  <si>
    <t>1/2*10 mm</t>
  </si>
  <si>
    <t>1/2*12 mm</t>
  </si>
  <si>
    <t>1/2*14 mm</t>
  </si>
  <si>
    <t>1/2*16 mm</t>
  </si>
  <si>
    <t>1/2*18 mm</t>
  </si>
  <si>
    <t>1/2*20 mm</t>
  </si>
  <si>
    <t>3/4*20 mm</t>
  </si>
  <si>
    <t>Штуцер для шланга с внутренней резьбой</t>
  </si>
  <si>
    <t>Штуцер врезной в бак</t>
  </si>
  <si>
    <t>BF.597.04</t>
  </si>
  <si>
    <t>BF.597.05</t>
  </si>
  <si>
    <t>BF.597.06</t>
  </si>
  <si>
    <t>1/2”</t>
  </si>
  <si>
    <t>3/4”</t>
  </si>
  <si>
    <t>1”</t>
  </si>
  <si>
    <t xml:space="preserve">Заглушка с внутренней резьбой </t>
  </si>
  <si>
    <t>Американки AquaHit</t>
  </si>
  <si>
    <t>Муфты</t>
  </si>
  <si>
    <t>Угольники</t>
  </si>
  <si>
    <t>Переходники</t>
  </si>
  <si>
    <t>Заглушки</t>
  </si>
  <si>
    <t>Тройники</t>
  </si>
  <si>
    <t>Удлинители</t>
  </si>
  <si>
    <t>Контргайки</t>
  </si>
  <si>
    <t>Крестовины</t>
  </si>
  <si>
    <t>BV.315.05</t>
  </si>
  <si>
    <t>BV.315.06</t>
  </si>
  <si>
    <t>Кран шаровый полнопроходной AquaHit наружная-наружная, ручка (РШШ)</t>
  </si>
  <si>
    <t>BV.316.04</t>
  </si>
  <si>
    <t>BV.316.05</t>
  </si>
  <si>
    <t>BV.316.06</t>
  </si>
  <si>
    <t>Кран шаровый полнопроходной угловой с полусгоном AquaHit внутренняя-наружная, бабочка</t>
  </si>
  <si>
    <t>BV.322.05</t>
  </si>
  <si>
    <t>Арматура безопасности</t>
  </si>
  <si>
    <t>SE.510.06</t>
  </si>
  <si>
    <t>Группа безопасности котла MVI 1" с манометром, предохранительным клапаном и автоматическим воздухоотводчиком</t>
  </si>
  <si>
    <t>SE.520.05</t>
  </si>
  <si>
    <t>Перепускной клапан MVI 3/4"</t>
  </si>
  <si>
    <t>SE.615.04</t>
  </si>
  <si>
    <t>SE.620.04</t>
  </si>
  <si>
    <t>SE.625.04</t>
  </si>
  <si>
    <t>SE.630.04</t>
  </si>
  <si>
    <t>SE.660.04</t>
  </si>
  <si>
    <t>Клапан предохранительный MVI</t>
  </si>
  <si>
    <t xml:space="preserve"> 1/2*1,5 bar </t>
  </si>
  <si>
    <t xml:space="preserve"> 1/2*2,0 bar </t>
  </si>
  <si>
    <t xml:space="preserve"> 1/2*2,5 bar </t>
  </si>
  <si>
    <t xml:space="preserve"> 1/2*3,0 bar </t>
  </si>
  <si>
    <t xml:space="preserve"> 1/2*6,0 bar </t>
  </si>
  <si>
    <t>Клапан термостатический прямой с преднастройкой</t>
  </si>
  <si>
    <t>Клапан термостатический угловой с преднастройкой</t>
  </si>
  <si>
    <t>TR.710.05</t>
  </si>
  <si>
    <t>TR.712.05</t>
  </si>
  <si>
    <t>Прочее</t>
  </si>
  <si>
    <t>TR.623.05</t>
  </si>
  <si>
    <t>TR.621.05</t>
  </si>
  <si>
    <t>3/4"х1/2х3/4"</t>
  </si>
  <si>
    <t>1"х1/2"х1"</t>
  </si>
  <si>
    <t>1"х3/4"х1</t>
  </si>
  <si>
    <t>3/4"*1/2"</t>
  </si>
  <si>
    <t>1/2" х 1/4"</t>
  </si>
  <si>
    <t>1/2" х 3/8"</t>
  </si>
  <si>
    <t>BV.322.04</t>
  </si>
  <si>
    <t>Терморегулирующие клапаны с преднастройкой</t>
  </si>
  <si>
    <t>Переходник внутренняя-наружная резьба</t>
  </si>
  <si>
    <t>Ниппель переходной</t>
  </si>
  <si>
    <t>Резьбовые латунные фитинги</t>
  </si>
  <si>
    <t>Ниппели</t>
  </si>
  <si>
    <t>Кол.шт.</t>
  </si>
  <si>
    <t>уп.</t>
  </si>
  <si>
    <t>ящ.</t>
  </si>
  <si>
    <t>80</t>
  </si>
  <si>
    <t>64</t>
  </si>
  <si>
    <t>48</t>
  </si>
  <si>
    <t>24</t>
  </si>
  <si>
    <t>16</t>
  </si>
  <si>
    <t>8</t>
  </si>
  <si>
    <t>2</t>
  </si>
  <si>
    <t>32</t>
  </si>
  <si>
    <t>160</t>
  </si>
  <si>
    <t>120</t>
  </si>
  <si>
    <t>100</t>
  </si>
  <si>
    <t>60</t>
  </si>
  <si>
    <t>96</t>
  </si>
  <si>
    <t>72</t>
  </si>
  <si>
    <t>40</t>
  </si>
  <si>
    <t>240</t>
  </si>
  <si>
    <t>18</t>
  </si>
  <si>
    <t>12</t>
  </si>
  <si>
    <t>128</t>
  </si>
  <si>
    <t>36</t>
  </si>
  <si>
    <t>400</t>
  </si>
  <si>
    <t>3</t>
  </si>
  <si>
    <t>30</t>
  </si>
  <si>
    <t>25</t>
  </si>
  <si>
    <t>480</t>
  </si>
  <si>
    <t>320</t>
  </si>
  <si>
    <t>150</t>
  </si>
  <si>
    <t>56</t>
  </si>
  <si>
    <t>84</t>
  </si>
  <si>
    <t>54</t>
  </si>
  <si>
    <t>200</t>
  </si>
  <si>
    <t>45</t>
  </si>
  <si>
    <t>20</t>
  </si>
  <si>
    <t>11</t>
  </si>
  <si>
    <t>90</t>
  </si>
  <si>
    <t>50</t>
  </si>
  <si>
    <t>130</t>
  </si>
  <si>
    <t>70</t>
  </si>
  <si>
    <t>170</t>
  </si>
  <si>
    <t>230</t>
  </si>
  <si>
    <t>140</t>
  </si>
  <si>
    <t>55</t>
  </si>
  <si>
    <t>35</t>
  </si>
  <si>
    <t>22</t>
  </si>
  <si>
    <t>360</t>
  </si>
  <si>
    <t>210</t>
  </si>
  <si>
    <t>110</t>
  </si>
  <si>
    <t>75</t>
  </si>
  <si>
    <t>550</t>
  </si>
  <si>
    <t>500</t>
  </si>
  <si>
    <t>270</t>
  </si>
  <si>
    <t>95</t>
  </si>
  <si>
    <t>700</t>
  </si>
  <si>
    <t>115</t>
  </si>
  <si>
    <t>670</t>
  </si>
  <si>
    <t>800</t>
  </si>
  <si>
    <t>350</t>
  </si>
  <si>
    <t>1500</t>
  </si>
  <si>
    <t>750</t>
  </si>
  <si>
    <t>300</t>
  </si>
  <si>
    <t>275</t>
  </si>
  <si>
    <t>225</t>
  </si>
  <si>
    <t>180</t>
  </si>
  <si>
    <t>330</t>
  </si>
  <si>
    <t>280</t>
  </si>
  <si>
    <t>190</t>
  </si>
  <si>
    <t>290</t>
  </si>
  <si>
    <t>250</t>
  </si>
  <si>
    <t>105</t>
  </si>
  <si>
    <t xml:space="preserve">Регулятор давления для воды мембранный </t>
  </si>
  <si>
    <t>SE.555.05</t>
  </si>
  <si>
    <t>SE.555.04</t>
  </si>
  <si>
    <t>195-260 мм</t>
  </si>
  <si>
    <t>MC.103.06</t>
  </si>
  <si>
    <t>195-220 мм</t>
  </si>
  <si>
    <t>MC.102.06</t>
  </si>
  <si>
    <t>Насосно-смесительный узел для теплого пола AQUAHIT</t>
  </si>
  <si>
    <t>MU.301.06</t>
  </si>
  <si>
    <t>5</t>
  </si>
  <si>
    <t>Удлинитель хромированный 1/2"</t>
  </si>
  <si>
    <t>Удлинитель хромированный 3/4"</t>
  </si>
  <si>
    <t>Удлинитель хромированный 1"</t>
  </si>
  <si>
    <t>BF.671.05-L10</t>
  </si>
  <si>
    <t>BF.671.05-L15</t>
  </si>
  <si>
    <t>BF.671.05-L20</t>
  </si>
  <si>
    <t>BF.671.05-L25</t>
  </si>
  <si>
    <t>BF.671.05-L30</t>
  </si>
  <si>
    <t>BF.671.05-L40</t>
  </si>
  <si>
    <t>BF.671.05-L50</t>
  </si>
  <si>
    <t>BF.671.05-L60</t>
  </si>
  <si>
    <t>BF.671.05-L70</t>
  </si>
  <si>
    <t>BF.671.05-L80</t>
  </si>
  <si>
    <t>BF.671.05-L90</t>
  </si>
  <si>
    <t>BF.671.05-L100</t>
  </si>
  <si>
    <t>BF.671.06-L10</t>
  </si>
  <si>
    <t>BF.671.06-L20</t>
  </si>
  <si>
    <t>BF.671.06-L30</t>
  </si>
  <si>
    <t>BF.671.06-L40</t>
  </si>
  <si>
    <t>BF.671.06-L50</t>
  </si>
  <si>
    <t>3/4" x 10 mm</t>
  </si>
  <si>
    <t>3/4" x 15 mm</t>
  </si>
  <si>
    <t>3/4" x 20 mm</t>
  </si>
  <si>
    <t>3/4" x 25 mm</t>
  </si>
  <si>
    <t>3/4" x 30 mm</t>
  </si>
  <si>
    <t>3/4" x 40 mm</t>
  </si>
  <si>
    <t>3/4" x 50 mm</t>
  </si>
  <si>
    <t>3/4" x 60 mm</t>
  </si>
  <si>
    <t>3/4" x 70 mm</t>
  </si>
  <si>
    <t>3/4" x 80 mm</t>
  </si>
  <si>
    <t>3/4" x 90 mm</t>
  </si>
  <si>
    <t>3/4" x 100 mm</t>
  </si>
  <si>
    <t>1" x 10 mm</t>
  </si>
  <si>
    <t>1" x 20 mm</t>
  </si>
  <si>
    <t>1" x 30 mm</t>
  </si>
  <si>
    <t>1" x 40 mm</t>
  </si>
  <si>
    <t>1" x 50 mm</t>
  </si>
  <si>
    <t>BF.597.07</t>
  </si>
  <si>
    <t>BF.597.08</t>
  </si>
  <si>
    <t>BF.597.09</t>
  </si>
  <si>
    <t>BF.512.070407</t>
  </si>
  <si>
    <t>11/4"х1/2"х11/4"</t>
  </si>
  <si>
    <t>11/4"х3/4"х11/4"</t>
  </si>
  <si>
    <t>BF.512.070507</t>
  </si>
  <si>
    <t>BF.561.08</t>
  </si>
  <si>
    <t>BF.561.09</t>
  </si>
  <si>
    <t>BF.581.05-D25</t>
  </si>
  <si>
    <t>BF.581.06-D25</t>
  </si>
  <si>
    <t>3/4*25 mm</t>
  </si>
  <si>
    <t>1*25 mm</t>
  </si>
  <si>
    <t>BF.582.05-D25</t>
  </si>
  <si>
    <t>BF.582.06-D25</t>
  </si>
  <si>
    <t>BV.630.07</t>
  </si>
  <si>
    <t>15</t>
  </si>
  <si>
    <t>BF.512.070607</t>
  </si>
  <si>
    <t>11/4"х1"х11/4"</t>
  </si>
  <si>
    <t>Удлинитель никелированный 1/2"</t>
  </si>
  <si>
    <t>BF.301.06</t>
  </si>
  <si>
    <t>MC.101.06</t>
  </si>
  <si>
    <t>200 мм</t>
  </si>
  <si>
    <t>BV.880.07</t>
  </si>
  <si>
    <t>BV.880.08</t>
  </si>
  <si>
    <t>BV.880.09</t>
  </si>
  <si>
    <t>Клапан обратный донный</t>
  </si>
  <si>
    <t>CV.630.04</t>
  </si>
  <si>
    <t>CV.630.05</t>
  </si>
  <si>
    <t>CV.630.06</t>
  </si>
  <si>
    <t xml:space="preserve">Угольник с ребордой внутренняя-наружная резьба </t>
  </si>
  <si>
    <t>BF.535.04</t>
  </si>
  <si>
    <t>BF.535.05</t>
  </si>
  <si>
    <t>BF.535.06</t>
  </si>
  <si>
    <t>Узел нижнего подключения прямой, для двухтрубных систем вентильного типа</t>
  </si>
  <si>
    <t>Узел нижнего подключения угловой, для двухтрубных систем вентильного типа</t>
  </si>
  <si>
    <t>Узел нижнего подключения прямой, для двухтрубных систем шарового типа</t>
  </si>
  <si>
    <t>Узел нижнего подключения угловой, для двухтрубных систем шарового типа</t>
  </si>
  <si>
    <t>TR.415.0505</t>
  </si>
  <si>
    <t>TR.425.0505</t>
  </si>
  <si>
    <t xml:space="preserve">Труба PEX-a с антикислородным слоем EVOH </t>
  </si>
  <si>
    <t>Труба из сшитого полиэтилена MVI  PEX-а с антикислородным барьером, толщина стенки 2,0 мм</t>
  </si>
  <si>
    <t>PE.220.04</t>
  </si>
  <si>
    <t>PE.250.04</t>
  </si>
  <si>
    <t>PE.220.05</t>
  </si>
  <si>
    <t>PE.420.04</t>
  </si>
  <si>
    <t xml:space="preserve">16*2,2 mm </t>
  </si>
  <si>
    <t>BV.811.04</t>
  </si>
  <si>
    <t>BV.811.05</t>
  </si>
  <si>
    <t>BV.811.06</t>
  </si>
  <si>
    <t>BV.811.07</t>
  </si>
  <si>
    <t>BV.811.08</t>
  </si>
  <si>
    <t>BV.811.09</t>
  </si>
  <si>
    <t>Кран шаровый газовый полнопроходной с  ручкой-бабочкой и подключением гайка-гайка (БГГ)</t>
  </si>
  <si>
    <t>Кран шаровый  газовый полнопроходной с  ручкой-бабочкой и подключением гайка-штуцер (БГШ)</t>
  </si>
  <si>
    <t>BV.813.04</t>
  </si>
  <si>
    <t>BV.813.05</t>
  </si>
  <si>
    <t>BV.812.04</t>
  </si>
  <si>
    <t>BV.812.05</t>
  </si>
  <si>
    <t>BV.814.04</t>
  </si>
  <si>
    <t>BV.814.05</t>
  </si>
  <si>
    <t xml:space="preserve"> Краны для газа</t>
  </si>
  <si>
    <t>Кран шаровый газовый полнопроходной с  ручкой и подключением гайка-гайка (РГГ)</t>
  </si>
  <si>
    <t>Кран шаровый газовый полнопроходной с  ручкой и подключением гайка-штуцер (РГШ)</t>
  </si>
  <si>
    <t xml:space="preserve">Гильза аксиальная монтажная </t>
  </si>
  <si>
    <t>Муфта аксиальная с наружной резьбой</t>
  </si>
  <si>
    <t>Муфта аксиальная с внутренней резьбой</t>
  </si>
  <si>
    <t>Муфта аксиальная равносторонняя</t>
  </si>
  <si>
    <t>SF.523.0406</t>
  </si>
  <si>
    <t xml:space="preserve">Угольник аксиальный равносторонний </t>
  </si>
  <si>
    <t xml:space="preserve">Угольник аксиальный с внутренней резьбой </t>
  </si>
  <si>
    <t>Угольник аксиальный с наружной резьбой</t>
  </si>
  <si>
    <t xml:space="preserve">Угольник аксиальный настенный с внутренней резьбой </t>
  </si>
  <si>
    <t xml:space="preserve">Тройник аксиальный равносторонний </t>
  </si>
  <si>
    <t xml:space="preserve">Тройник аксиальный переходной </t>
  </si>
  <si>
    <t xml:space="preserve">Тройник аксиальный с внутренней резьбой </t>
  </si>
  <si>
    <t>Муфта аксиальная с накидной гайкой</t>
  </si>
  <si>
    <t>MC.405.05</t>
  </si>
  <si>
    <t>Фитинг аксиальный MVI серия Premium</t>
  </si>
  <si>
    <t>Евроконус для медных труб 15*3/4"</t>
  </si>
  <si>
    <t xml:space="preserve">Трубка аксиальная приборная
 Г-образная  </t>
  </si>
  <si>
    <t>Трубка аксиальная приборная
Т-образная</t>
  </si>
  <si>
    <t>TR.435.0505</t>
  </si>
  <si>
    <t>BF.502.07</t>
  </si>
  <si>
    <t>PE.230.04</t>
  </si>
  <si>
    <t>бухта 300 м</t>
  </si>
  <si>
    <t>PE.410.05</t>
  </si>
  <si>
    <t>PE.405.06</t>
  </si>
  <si>
    <t>PE.405.07</t>
  </si>
  <si>
    <t>PE.420.05</t>
  </si>
  <si>
    <t>20*2,8 mm</t>
  </si>
  <si>
    <t>32*4,4 mm</t>
  </si>
  <si>
    <t xml:space="preserve">Труба из сшитого полиэтилена MVI  PEX-а с антикислородным барьером и повышенной термостойкостью </t>
  </si>
  <si>
    <t>25*3,5 mm</t>
  </si>
  <si>
    <t>MS.602.06</t>
  </si>
  <si>
    <t>MS.603.06</t>
  </si>
  <si>
    <t>MS.604.06</t>
  </si>
  <si>
    <t>MS.605.06</t>
  </si>
  <si>
    <t>MS.606.06</t>
  </si>
  <si>
    <t>MS.607.06</t>
  </si>
  <si>
    <t>MS.608.06</t>
  </si>
  <si>
    <t>MS.609.06</t>
  </si>
  <si>
    <t>MS.610.06</t>
  </si>
  <si>
    <t>MS.611.06</t>
  </si>
  <si>
    <t>MS.612.06</t>
  </si>
  <si>
    <t>MS.702.06</t>
  </si>
  <si>
    <t>MS.703.06</t>
  </si>
  <si>
    <t>MS.704.06</t>
  </si>
  <si>
    <t>MS.705.06</t>
  </si>
  <si>
    <t>MS.706.06</t>
  </si>
  <si>
    <t>MS.707.06</t>
  </si>
  <si>
    <t>MS.708.06</t>
  </si>
  <si>
    <t>MS.709.06</t>
  </si>
  <si>
    <t>MS.710.06</t>
  </si>
  <si>
    <t>MS.711.06</t>
  </si>
  <si>
    <t>MS.712.06</t>
  </si>
  <si>
    <t>Коллектор без расходомеров, c дренажным краном и краном Маевского</t>
  </si>
  <si>
    <t>Коллектор с расходомерами,  дренажным краном и краном Маевского</t>
  </si>
  <si>
    <t>SF.431.0605</t>
  </si>
  <si>
    <t>SF.420.0705</t>
  </si>
  <si>
    <t>SF.420.0604</t>
  </si>
  <si>
    <t>SF.421.0405</t>
  </si>
  <si>
    <t>SF.421.0604</t>
  </si>
  <si>
    <t>SF.421.0606</t>
  </si>
  <si>
    <t>SF.424.0606</t>
  </si>
  <si>
    <t>SF.424.0706</t>
  </si>
  <si>
    <t>SF.431.0706</t>
  </si>
  <si>
    <t>SF.432.0405</t>
  </si>
  <si>
    <t>SF.432.0606</t>
  </si>
  <si>
    <t>SF.441.070506</t>
  </si>
  <si>
    <t>SF.650.04-L500</t>
  </si>
  <si>
    <t>SF.650.04-L1000</t>
  </si>
  <si>
    <t>SF.441.070606</t>
  </si>
  <si>
    <t xml:space="preserve">Бочонок резьбовой </t>
  </si>
  <si>
    <t>BF.572.04-L60</t>
  </si>
  <si>
    <t>BF.572.04-L80</t>
  </si>
  <si>
    <t>BF.572.04-L100</t>
  </si>
  <si>
    <t>BF.572.04-L150</t>
  </si>
  <si>
    <t>BF.572.04-L200</t>
  </si>
  <si>
    <t>BF.572.04-L250</t>
  </si>
  <si>
    <t>1/2"х250</t>
  </si>
  <si>
    <t>1/2"х200</t>
  </si>
  <si>
    <t>1/2"х150</t>
  </si>
  <si>
    <t>1/2"х100</t>
  </si>
  <si>
    <t>1/2"х80</t>
  </si>
  <si>
    <t>1/2"х60</t>
  </si>
  <si>
    <t>SF.440.04</t>
  </si>
  <si>
    <t>SF.624.0404</t>
  </si>
  <si>
    <t>SF.624.0605</t>
  </si>
  <si>
    <t>SF.420.0605</t>
  </si>
  <si>
    <t>Бочонок</t>
  </si>
  <si>
    <t xml:space="preserve">Кран-американка шаровый латунный полнопроходной с полусгоном и ручкой  </t>
  </si>
  <si>
    <t>BV.520.08</t>
  </si>
  <si>
    <t>Кран для подключения термодатчика, бабочка</t>
  </si>
  <si>
    <t>BV.648.04</t>
  </si>
  <si>
    <t>BV.649.04</t>
  </si>
  <si>
    <t>1/2"х 8мм</t>
  </si>
  <si>
    <t>1/2" х 9 мм</t>
  </si>
  <si>
    <t>SF.421.0605</t>
  </si>
  <si>
    <t>SF.441.060405</t>
  </si>
  <si>
    <t>BV.530.04</t>
  </si>
  <si>
    <t>BV.531.04</t>
  </si>
  <si>
    <t>BV.530.05</t>
  </si>
  <si>
    <t>BV.531.05</t>
  </si>
  <si>
    <t>BV.532.04</t>
  </si>
  <si>
    <t>BV.533.04</t>
  </si>
  <si>
    <t>BV.532.05</t>
  </si>
  <si>
    <t>BV.533.05</t>
  </si>
  <si>
    <t>Кран шаровый угловой с накидной гайкой, внутренняя-наружная, бабочка</t>
  </si>
  <si>
    <t>Кран шаровый прямой с накидной гайкой, внутренняя-наружная, бабочка</t>
  </si>
  <si>
    <t>Кран шаровый прямой с накидной гайкой , внутренняя-внутренняя, бабочка</t>
  </si>
  <si>
    <t>Кран шаровый угловой с накидной гайкой, внутренняя-внутренняя, бабочка</t>
  </si>
  <si>
    <t>MM.402.0604</t>
  </si>
  <si>
    <t>MM.403.0604</t>
  </si>
  <si>
    <t>MM.404.0604</t>
  </si>
  <si>
    <t>MM.402.0605</t>
  </si>
  <si>
    <t>MM.403.0605</t>
  </si>
  <si>
    <t>MM.404.0605</t>
  </si>
  <si>
    <t>MM.402.0504</t>
  </si>
  <si>
    <t>MM.403.0504</t>
  </si>
  <si>
    <t>MM.404.0504</t>
  </si>
  <si>
    <t>MC.430.04</t>
  </si>
  <si>
    <t>MU.501.06</t>
  </si>
  <si>
    <t>MC.410.04</t>
  </si>
  <si>
    <t>MC.411.04</t>
  </si>
  <si>
    <t>MC.406.05</t>
  </si>
  <si>
    <t>MC.412.04</t>
  </si>
  <si>
    <t xml:space="preserve">Адаптер для коллектора "конус-плоскость" </t>
  </si>
  <si>
    <t xml:space="preserve">Евроконус PEX MVI </t>
  </si>
  <si>
    <t xml:space="preserve">Евроконус PEX-AL-PEX MVI </t>
  </si>
  <si>
    <t>1/2"*16*2.0</t>
  </si>
  <si>
    <t>1/2"*16*2.2</t>
  </si>
  <si>
    <t>3/4"*20*2.8</t>
  </si>
  <si>
    <t>Коллектор латунный с регулирующими вентилями MVI 3/4"x1/2"</t>
  </si>
  <si>
    <t>Коллектор латунный с регулирующими вентилями MVI 1"x1/2"</t>
  </si>
  <si>
    <t>Коллектор латунный с регулирующими вентилями MVI 1"x3/4"</t>
  </si>
  <si>
    <t>1" х 1/2"ЕК</t>
  </si>
  <si>
    <t>3/4"x1/2"ЕК</t>
  </si>
  <si>
    <t>Насосно-смесительный узел для теплого пола MVI, без насоса</t>
  </si>
  <si>
    <t>SF.441.040504</t>
  </si>
  <si>
    <t>SF.620.0404</t>
  </si>
  <si>
    <t>SF.632.0404</t>
  </si>
  <si>
    <t>Труба из оцинкованной  стали</t>
  </si>
  <si>
    <t>CP.100.10</t>
  </si>
  <si>
    <t>CP.100.09</t>
  </si>
  <si>
    <t>CP.100.08</t>
  </si>
  <si>
    <t>CP.100.07</t>
  </si>
  <si>
    <t>CP.100.06</t>
  </si>
  <si>
    <t>CP.100.05</t>
  </si>
  <si>
    <t>CP.100.04</t>
  </si>
  <si>
    <t>15х1,2 мм</t>
  </si>
  <si>
    <t>18х1,2 мм</t>
  </si>
  <si>
    <t>22х1,5 мм</t>
  </si>
  <si>
    <t>28х1,5 мм</t>
  </si>
  <si>
    <t>35х1,5 мм</t>
  </si>
  <si>
    <t>42х1,5 мм</t>
  </si>
  <si>
    <t>54х1,5 мм</t>
  </si>
  <si>
    <t>CF.510.04</t>
  </si>
  <si>
    <t>CF.510.05</t>
  </si>
  <si>
    <t>CF.510.06</t>
  </si>
  <si>
    <t>CF.510.07</t>
  </si>
  <si>
    <t>CF.510.08</t>
  </si>
  <si>
    <t>CF.510.09</t>
  </si>
  <si>
    <t>CF.510.10</t>
  </si>
  <si>
    <t>CF.531.04</t>
  </si>
  <si>
    <t>CF.531.05</t>
  </si>
  <si>
    <t>CF.531.06</t>
  </si>
  <si>
    <t>CF.531.07</t>
  </si>
  <si>
    <t>CF.531.08</t>
  </si>
  <si>
    <t>CF.531.09</t>
  </si>
  <si>
    <t>CF.531.10</t>
  </si>
  <si>
    <t>CF.533.04</t>
  </si>
  <si>
    <t>CF.533.05</t>
  </si>
  <si>
    <t>CF.533.06</t>
  </si>
  <si>
    <t>CF.533.07</t>
  </si>
  <si>
    <t>CF.533.08</t>
  </si>
  <si>
    <t>CF.533.09</t>
  </si>
  <si>
    <t>CF.533.10</t>
  </si>
  <si>
    <t>CF.530.04</t>
  </si>
  <si>
    <t>CF.530.05</t>
  </si>
  <si>
    <t>CF.530.06</t>
  </si>
  <si>
    <t>CF.530.07</t>
  </si>
  <si>
    <t>CF.530.08</t>
  </si>
  <si>
    <t>CF.530.09</t>
  </si>
  <si>
    <t>CF.530.10</t>
  </si>
  <si>
    <t>CF.532.04</t>
  </si>
  <si>
    <t>CF.532.05</t>
  </si>
  <si>
    <t>CF.532.06</t>
  </si>
  <si>
    <t>CF.532.07</t>
  </si>
  <si>
    <t>CF.532.08</t>
  </si>
  <si>
    <t>CF.532.09</t>
  </si>
  <si>
    <t>CF.532.10</t>
  </si>
  <si>
    <t>CF.536.0604</t>
  </si>
  <si>
    <t>CF.537.0404</t>
  </si>
  <si>
    <t>CF.537.0504</t>
  </si>
  <si>
    <t>CF.537.0605</t>
  </si>
  <si>
    <t>CF.537.0706</t>
  </si>
  <si>
    <t>CF.537.0908</t>
  </si>
  <si>
    <t>CF.535.0404</t>
  </si>
  <si>
    <t>CF.535.0504</t>
  </si>
  <si>
    <t>CF.535.0605</t>
  </si>
  <si>
    <t>CF.521.0404</t>
  </si>
  <si>
    <t>CF.521.0504</t>
  </si>
  <si>
    <t>CF.521.0505</t>
  </si>
  <si>
    <t>CF.521.0604</t>
  </si>
  <si>
    <t>CF.521.0605</t>
  </si>
  <si>
    <t>CF.521.0706</t>
  </si>
  <si>
    <t>CF.521.0704</t>
  </si>
  <si>
    <t>CF.521.0705</t>
  </si>
  <si>
    <t>CF.521.0806</t>
  </si>
  <si>
    <t>CF.521.0807</t>
  </si>
  <si>
    <t>CF.521.0805</t>
  </si>
  <si>
    <t>CF.521.0908</t>
  </si>
  <si>
    <t>CF.521.1009</t>
  </si>
  <si>
    <t>CF.522.04</t>
  </si>
  <si>
    <t>CF.522.05</t>
  </si>
  <si>
    <t>CF.522.06</t>
  </si>
  <si>
    <t>CF.522.07</t>
  </si>
  <si>
    <t>CF.522.08</t>
  </si>
  <si>
    <t>CF.522.09</t>
  </si>
  <si>
    <t>CF.522.10</t>
  </si>
  <si>
    <t>CF.520.0404</t>
  </si>
  <si>
    <t>CF.520.0405</t>
  </si>
  <si>
    <t>CF.520.0504</t>
  </si>
  <si>
    <t>CF.520.0505</t>
  </si>
  <si>
    <t>CF.520.0606</t>
  </si>
  <si>
    <t>CF.520.0604</t>
  </si>
  <si>
    <t>CF.520.0605</t>
  </si>
  <si>
    <t>CF.520.0706</t>
  </si>
  <si>
    <t>CF.520.0705</t>
  </si>
  <si>
    <t>CF.520.0806</t>
  </si>
  <si>
    <t>CF.520.0908</t>
  </si>
  <si>
    <t>CF.520.1009</t>
  </si>
  <si>
    <t>CF.523.0504</t>
  </si>
  <si>
    <t>CF.523.0604</t>
  </si>
  <si>
    <t>CF.523.0605</t>
  </si>
  <si>
    <t>CF.523.0706</t>
  </si>
  <si>
    <t>CF.524.0504</t>
  </si>
  <si>
    <t>CF.524.0604</t>
  </si>
  <si>
    <t>CF.524.0605</t>
  </si>
  <si>
    <t>CF.524.0704</t>
  </si>
  <si>
    <t>CF.524.0706</t>
  </si>
  <si>
    <t>CF.524.0804</t>
  </si>
  <si>
    <t>CF.524.0806</t>
  </si>
  <si>
    <t>CF.524.0807</t>
  </si>
  <si>
    <t>CF.524.0908</t>
  </si>
  <si>
    <t>CF.524.1006</t>
  </si>
  <si>
    <t>CF.524.1007</t>
  </si>
  <si>
    <t>CF.524.1008</t>
  </si>
  <si>
    <t>CF.525.0505</t>
  </si>
  <si>
    <t>CF.525.0605</t>
  </si>
  <si>
    <t>BL.901.02</t>
  </si>
  <si>
    <t>CF.527.0606</t>
  </si>
  <si>
    <t>CF.527.0706</t>
  </si>
  <si>
    <t>CF.527.0908</t>
  </si>
  <si>
    <t>CF.526.0404</t>
  </si>
  <si>
    <t>CF.526.0504</t>
  </si>
  <si>
    <t>CF.526.0605</t>
  </si>
  <si>
    <t>CF.526.0706</t>
  </si>
  <si>
    <t>CF.526.0807</t>
  </si>
  <si>
    <t>CF.526.0908</t>
  </si>
  <si>
    <t>CF.526.1009</t>
  </si>
  <si>
    <t>28</t>
  </si>
  <si>
    <t>42</t>
  </si>
  <si>
    <t>Заглушка</t>
  </si>
  <si>
    <t>Колено</t>
  </si>
  <si>
    <t xml:space="preserve">Колено 45° </t>
  </si>
  <si>
    <t xml:space="preserve">Колено 45° ВН </t>
  </si>
  <si>
    <t xml:space="preserve">Колено 90° </t>
  </si>
  <si>
    <t>Колено 90° ВН</t>
  </si>
  <si>
    <t xml:space="preserve">Колено ВР длинное </t>
  </si>
  <si>
    <t>22x3/4"</t>
  </si>
  <si>
    <t xml:space="preserve">15x1/2" </t>
  </si>
  <si>
    <t xml:space="preserve">18x1/2" </t>
  </si>
  <si>
    <t xml:space="preserve">22x1/2" </t>
  </si>
  <si>
    <t xml:space="preserve"> 28x1" </t>
  </si>
  <si>
    <t>42x11/2"</t>
  </si>
  <si>
    <t xml:space="preserve">Колено НР длинное </t>
  </si>
  <si>
    <t>Муфта короткая</t>
  </si>
  <si>
    <t xml:space="preserve">Муфта ВР </t>
  </si>
  <si>
    <t>15x1/2"</t>
  </si>
  <si>
    <t>18x3/4"</t>
  </si>
  <si>
    <t>18x1/2"</t>
  </si>
  <si>
    <t>22x1/2"</t>
  </si>
  <si>
    <t>28x1"</t>
  </si>
  <si>
    <t>28x1/2"</t>
  </si>
  <si>
    <t>28x3/4"</t>
  </si>
  <si>
    <t>35x1"</t>
  </si>
  <si>
    <t>35x11/4"</t>
  </si>
  <si>
    <t>35x3/4"</t>
  </si>
  <si>
    <t>54x2"</t>
  </si>
  <si>
    <t>15x3/4"</t>
  </si>
  <si>
    <t>22x1"</t>
  </si>
  <si>
    <t xml:space="preserve">Муфта НР </t>
  </si>
  <si>
    <t>18x15</t>
  </si>
  <si>
    <t>22x15</t>
  </si>
  <si>
    <t>22x18</t>
  </si>
  <si>
    <t>28x22</t>
  </si>
  <si>
    <t>28x15</t>
  </si>
  <si>
    <t>Муфта переходная ВН</t>
  </si>
  <si>
    <t>35x15</t>
  </si>
  <si>
    <t>35x22</t>
  </si>
  <si>
    <t>35x28</t>
  </si>
  <si>
    <t>42x35</t>
  </si>
  <si>
    <t>54x22</t>
  </si>
  <si>
    <t>54x28</t>
  </si>
  <si>
    <t>54x35</t>
  </si>
  <si>
    <t xml:space="preserve">Муфта с накидной гайкой </t>
  </si>
  <si>
    <t xml:space="preserve">22x3/4" </t>
  </si>
  <si>
    <t xml:space="preserve"> 35x11/4"</t>
  </si>
  <si>
    <t>Разъемное соединение с ВР</t>
  </si>
  <si>
    <t>Разъемные соединения</t>
  </si>
  <si>
    <t xml:space="preserve">Разъемное соединение с НР </t>
  </si>
  <si>
    <t>Трубы из оцинкованной стали</t>
  </si>
  <si>
    <t>BL.210.04</t>
  </si>
  <si>
    <t>BL.210.05</t>
  </si>
  <si>
    <t>BL.510.04</t>
  </si>
  <si>
    <t>BL.510.05</t>
  </si>
  <si>
    <t>SE.455.04</t>
  </si>
  <si>
    <t>Амортизатор гидравлического удара</t>
  </si>
  <si>
    <t>1/8"х1/4"</t>
  </si>
  <si>
    <t xml:space="preserve">Балансировочный клапан </t>
  </si>
  <si>
    <t>Системы из оцинкованной стали</t>
  </si>
  <si>
    <t>Тройник</t>
  </si>
  <si>
    <t>CF.540.04</t>
  </si>
  <si>
    <t>CF.540.05</t>
  </si>
  <si>
    <t>CF.540.06</t>
  </si>
  <si>
    <t>CF.540.07</t>
  </si>
  <si>
    <t>CF.540.08</t>
  </si>
  <si>
    <t>CF.540.09</t>
  </si>
  <si>
    <t>CF.540.10</t>
  </si>
  <si>
    <t>Тройник переходной</t>
  </si>
  <si>
    <t>CF.541.050405</t>
  </si>
  <si>
    <t>CF.541.060406</t>
  </si>
  <si>
    <t>CF.541.060506</t>
  </si>
  <si>
    <t>CF.541.070407</t>
  </si>
  <si>
    <t>CF.541.070507</t>
  </si>
  <si>
    <t>CF.541.070607</t>
  </si>
  <si>
    <t>CF.541.080408</t>
  </si>
  <si>
    <t>CF.541.080508</t>
  </si>
  <si>
    <t>CF.541.080608</t>
  </si>
  <si>
    <t>CF.541.080708</t>
  </si>
  <si>
    <t>CF.541.090609</t>
  </si>
  <si>
    <t>CF.541.090709</t>
  </si>
  <si>
    <t>CF.541.090809</t>
  </si>
  <si>
    <t>CF.541.100610</t>
  </si>
  <si>
    <t>CF.541.100710</t>
  </si>
  <si>
    <t>CF.541.100810</t>
  </si>
  <si>
    <t>CF.541.100910</t>
  </si>
  <si>
    <t>18x15x18</t>
  </si>
  <si>
    <t>22x15x 22</t>
  </si>
  <si>
    <t>22x18x 22</t>
  </si>
  <si>
    <t>28x15x28</t>
  </si>
  <si>
    <t>28x18x28</t>
  </si>
  <si>
    <t>28x22x28</t>
  </si>
  <si>
    <t>35x15x35</t>
  </si>
  <si>
    <t>35x18x35</t>
  </si>
  <si>
    <t>35x22x35</t>
  </si>
  <si>
    <t>35x28 x35</t>
  </si>
  <si>
    <t>42x22 x 42</t>
  </si>
  <si>
    <t>42x28 x 42</t>
  </si>
  <si>
    <t>42x35 x 42</t>
  </si>
  <si>
    <t>54x22 x 54</t>
  </si>
  <si>
    <t>54x28 x 54</t>
  </si>
  <si>
    <t>54x35 x 54</t>
  </si>
  <si>
    <t>54x42 x 54</t>
  </si>
  <si>
    <t>Тройник с ВР</t>
  </si>
  <si>
    <t>CF.542.040404</t>
  </si>
  <si>
    <t>CF.542.050405</t>
  </si>
  <si>
    <t>CF.542.060406</t>
  </si>
  <si>
    <t>CF.542.070407</t>
  </si>
  <si>
    <t>CF.542.080408</t>
  </si>
  <si>
    <t>CF.542.090409</t>
  </si>
  <si>
    <t>CF.542.100410</t>
  </si>
  <si>
    <t>CF.542.060506</t>
  </si>
  <si>
    <t>CF.542.070607</t>
  </si>
  <si>
    <t>CF.542.080608</t>
  </si>
  <si>
    <t>CF.542.090609</t>
  </si>
  <si>
    <t>CF.542.100610</t>
  </si>
  <si>
    <t>15x1/2"x15</t>
  </si>
  <si>
    <t>18x1/2"x18</t>
  </si>
  <si>
    <t>22x1/2"x22</t>
  </si>
  <si>
    <t>28x1/2"x28</t>
  </si>
  <si>
    <t>35x1/2"x35</t>
  </si>
  <si>
    <t xml:space="preserve"> 42x1/2"x42</t>
  </si>
  <si>
    <t>54x1/2"x54</t>
  </si>
  <si>
    <t>22x3/4"x22</t>
  </si>
  <si>
    <t>28x1"x28</t>
  </si>
  <si>
    <t>35x1"x35</t>
  </si>
  <si>
    <t>42x1"x42</t>
  </si>
  <si>
    <t>54x1"x54</t>
  </si>
  <si>
    <t>SF.610.04</t>
  </si>
  <si>
    <t>Пресс-инструмент аккумуляторный NOVOPRESS ACO203 BT с зарядным устройством</t>
  </si>
  <si>
    <t>Пресс-инструмент сетевой NOVOPRESS EFP203 Standart в чемодане</t>
  </si>
  <si>
    <t>Пресс-клещи М-профиль</t>
  </si>
  <si>
    <t>48960-50</t>
  </si>
  <si>
    <t>4811780-50</t>
  </si>
  <si>
    <t>47570-50</t>
  </si>
  <si>
    <t>47571-50</t>
  </si>
  <si>
    <t>47572-50</t>
  </si>
  <si>
    <t>47573-50</t>
  </si>
  <si>
    <t>47574-50</t>
  </si>
  <si>
    <t>Набор пресс-колец PSL M42/ M54/ ZB203 в чемодане</t>
  </si>
  <si>
    <t>42-54</t>
  </si>
  <si>
    <t>48319-51</t>
  </si>
  <si>
    <t>Инструмент NOVOPRESS (Германия)</t>
  </si>
  <si>
    <t>Кран для подключения сантехнических приборов</t>
  </si>
  <si>
    <t>BL.220.04</t>
  </si>
  <si>
    <t>BL.220.05</t>
  </si>
  <si>
    <t>BLN.DP1.04</t>
  </si>
  <si>
    <t>BLN.DP1.05</t>
  </si>
  <si>
    <t>BLN.DP1.06</t>
  </si>
  <si>
    <t>1</t>
  </si>
  <si>
    <t>BLN.DP2.04</t>
  </si>
  <si>
    <t>BLN.DP2.05</t>
  </si>
  <si>
    <t>BLN.DP2.06</t>
  </si>
  <si>
    <t>BLN.DP3.04</t>
  </si>
  <si>
    <t>BLN.DP3.05</t>
  </si>
  <si>
    <t>BLN.DP3.06</t>
  </si>
  <si>
    <t>BL.220.06</t>
  </si>
  <si>
    <t>BL.210.06</t>
  </si>
  <si>
    <t>BL.510.06</t>
  </si>
  <si>
    <t>10</t>
  </si>
  <si>
    <t>BL.220.07</t>
  </si>
  <si>
    <t>BL.220.08</t>
  </si>
  <si>
    <t>BL.220.09</t>
  </si>
  <si>
    <t>SE.110.04</t>
  </si>
  <si>
    <t xml:space="preserve">Фильтр магнитный для котла MVI </t>
  </si>
  <si>
    <t>SE.901.05</t>
  </si>
  <si>
    <t>Двойное настенное колено</t>
  </si>
  <si>
    <t>SF.635.040404</t>
  </si>
  <si>
    <t>Переходник для импульсной трубки</t>
  </si>
  <si>
    <t>SF.641.060706</t>
  </si>
  <si>
    <t>SF.441.070607</t>
  </si>
  <si>
    <t>Переходник с герметичной прокладкой для узлов вентильного типа TR.410 и TR.420 (под конус)</t>
  </si>
  <si>
    <t>Переходник с герметичной прокладкой для узлов    шарового типа TR. 415 и TR.425 (под плоскость)</t>
  </si>
  <si>
    <t>BV.812.06</t>
  </si>
  <si>
    <t>BF.551.0302</t>
  </si>
  <si>
    <t xml:space="preserve"> 3/8"х1/4"</t>
  </si>
  <si>
    <t>1000</t>
  </si>
  <si>
    <t>SF.420.0404</t>
  </si>
  <si>
    <t>SF.420.0505</t>
  </si>
  <si>
    <t>SF.421.0404</t>
  </si>
  <si>
    <t>SF.621.0404</t>
  </si>
  <si>
    <t>SF.421.0504</t>
  </si>
  <si>
    <t>SF.621.0504</t>
  </si>
  <si>
    <t>SF.422.04</t>
  </si>
  <si>
    <t>SF.630.04</t>
  </si>
  <si>
    <t>SF.430.04</t>
  </si>
  <si>
    <t>SF.433.0504</t>
  </si>
  <si>
    <t>Муфта аксиальная с накидной гайкой под евроконус MVI 16x3/4" ЕК</t>
  </si>
  <si>
    <t>SF.629.0405</t>
  </si>
  <si>
    <t>BF.551.0403</t>
  </si>
  <si>
    <t>BL.520.07</t>
  </si>
  <si>
    <t>BL.520.08</t>
  </si>
  <si>
    <t>BL.520.09</t>
  </si>
  <si>
    <t>Балансировочный клапан с наклонным штоком</t>
  </si>
  <si>
    <t>Регулятор расхода
 (малый расход)</t>
  </si>
  <si>
    <t>BL.610LF.04</t>
  </si>
  <si>
    <t>BL.610LF.05</t>
  </si>
  <si>
    <t>Регулятор расхода</t>
  </si>
  <si>
    <t>BL.610.04</t>
  </si>
  <si>
    <t>BL.610.05</t>
  </si>
  <si>
    <t>BL.610.06</t>
  </si>
  <si>
    <t>BL.610.07</t>
  </si>
  <si>
    <t>Термостатический балансировочный клапан для ГВС</t>
  </si>
  <si>
    <t>BL.710.04</t>
  </si>
  <si>
    <t>BL.710.05</t>
  </si>
  <si>
    <t>BL.710.06</t>
  </si>
  <si>
    <r>
      <t xml:space="preserve">Кронштейны для коллекторов из нержавеющей стали, не регулируемые и </t>
    </r>
    <r>
      <rPr>
        <b/>
        <sz val="11"/>
        <color indexed="10"/>
        <rFont val="Calibri"/>
        <family val="2"/>
        <charset val="204"/>
      </rPr>
      <t xml:space="preserve">регулируемые </t>
    </r>
    <r>
      <rPr>
        <b/>
        <sz val="11"/>
        <color indexed="8"/>
        <rFont val="Calibri"/>
        <family val="2"/>
        <charset val="204"/>
      </rPr>
      <t>(комплект 2 штуки)</t>
    </r>
  </si>
  <si>
    <t>Запорная арматура MVI серия Premium</t>
  </si>
  <si>
    <t>Регулятор давления поршневой   с выходом под манометр (Италия)</t>
  </si>
  <si>
    <t>Регуляторы  давления</t>
  </si>
  <si>
    <t>SE.455.05</t>
  </si>
  <si>
    <t>Балансировочная арматура MVI</t>
  </si>
  <si>
    <t>Комбинированные балансировочные клапаны</t>
  </si>
  <si>
    <t>Клапан комбинированный, с входом для датчика температуры</t>
  </si>
  <si>
    <t>BL.110.04</t>
  </si>
  <si>
    <t xml:space="preserve">  Ду15 (1/2")</t>
  </si>
  <si>
    <t>BL.110.05</t>
  </si>
  <si>
    <t xml:space="preserve">  Ду20 (3/4")</t>
  </si>
  <si>
    <t>Ручные балансировочные клапаны (Италия)</t>
  </si>
  <si>
    <t xml:space="preserve">  Ду25 (1")   </t>
  </si>
  <si>
    <t>BL.210.07</t>
  </si>
  <si>
    <t xml:space="preserve">  Ду32 (1 1/4")</t>
  </si>
  <si>
    <t>BL.210.08</t>
  </si>
  <si>
    <t xml:space="preserve">  Ду40 (1 1/2")</t>
  </si>
  <si>
    <t>BL.210.09</t>
  </si>
  <si>
    <t xml:space="preserve">  Ду50 (2")</t>
  </si>
  <si>
    <t>Балансировочный клапан, фланцевое присоединение</t>
  </si>
  <si>
    <t>BL.230.09</t>
  </si>
  <si>
    <t>Ду50</t>
  </si>
  <si>
    <t>BL.230.10</t>
  </si>
  <si>
    <t>Ду65</t>
  </si>
  <si>
    <t>BL.230.11</t>
  </si>
  <si>
    <t>Ду80</t>
  </si>
  <si>
    <t>BL.230.12</t>
  </si>
  <si>
    <t>Ду100</t>
  </si>
  <si>
    <t>BL.230.13</t>
  </si>
  <si>
    <t>Ду125</t>
  </si>
  <si>
    <t>BL.230.14</t>
  </si>
  <si>
    <t>Ду150</t>
  </si>
  <si>
    <t>BL.230.15</t>
  </si>
  <si>
    <t>Ду200</t>
  </si>
  <si>
    <t>Автоматические балансировочные клапаны (Италия)</t>
  </si>
  <si>
    <t>Комплекты автоматической балансировки DP</t>
  </si>
  <si>
    <t>Регуляторы расхода (Италия)</t>
  </si>
  <si>
    <t>Термостатический балансировочный клапан для ГВС (Италия)</t>
  </si>
  <si>
    <t>Аксессуары и запасные части</t>
  </si>
  <si>
    <t>Импульсная трубка, 1м</t>
  </si>
  <si>
    <t>BL.902.01</t>
  </si>
  <si>
    <t>1/8"</t>
  </si>
  <si>
    <t>Импульсная трубка, 2м</t>
  </si>
  <si>
    <t>BL.902.02</t>
  </si>
  <si>
    <t>Комплект измерительных ниппелей</t>
  </si>
  <si>
    <t>BL.903.01</t>
  </si>
  <si>
    <t>1/4"</t>
  </si>
  <si>
    <t xml:space="preserve"> </t>
  </si>
  <si>
    <r>
      <rPr>
        <sz val="12"/>
        <color rgb="FF0070C0"/>
        <rFont val="Calibri"/>
        <family val="2"/>
        <charset val="204"/>
        <scheme val="minor"/>
      </rPr>
      <t>*</t>
    </r>
    <r>
      <rPr>
        <sz val="12"/>
        <color theme="1"/>
        <rFont val="Calibri"/>
        <family val="2"/>
        <charset val="204"/>
        <scheme val="minor"/>
      </rPr>
      <t>= заказная позиция</t>
    </r>
  </si>
  <si>
    <t>*</t>
  </si>
  <si>
    <t>SE.111.04</t>
  </si>
  <si>
    <t>Клапан отсекающий</t>
  </si>
  <si>
    <t>Воздухоотводчик автоматический прямой</t>
  </si>
  <si>
    <t>Внимание, импульсная трубка в комплект не входит! Заказывается отдельно (Арт.BL.902.01)</t>
  </si>
  <si>
    <t>SP.300.00</t>
  </si>
  <si>
    <t>TR.722.04</t>
  </si>
  <si>
    <t>Расходомер для коллектора с ниппелем для коллекторного блока</t>
  </si>
  <si>
    <t>Коллектор из нержавеющей стали, м/ц расстояние 100мм, MVI 1"x1/2"</t>
  </si>
  <si>
    <t>ML.402.06</t>
  </si>
  <si>
    <t>1"x1/2"</t>
  </si>
  <si>
    <t>ML.403.06</t>
  </si>
  <si>
    <t>ML.404.06</t>
  </si>
  <si>
    <t>ML.405.06</t>
  </si>
  <si>
    <t>ML.406.06</t>
  </si>
  <si>
    <t>ML.407.06</t>
  </si>
  <si>
    <t>ML.408.06</t>
  </si>
  <si>
    <t>Труба гофрированная ПНД</t>
  </si>
  <si>
    <t>Труба гофрированная ПНД MVI, Д20 (внутр 18 мм)</t>
  </si>
  <si>
    <t>GT.110.04</t>
  </si>
  <si>
    <t>20*18 mm</t>
  </si>
  <si>
    <t>красная</t>
  </si>
  <si>
    <t>GT.120.04</t>
  </si>
  <si>
    <t>синяя</t>
  </si>
  <si>
    <t>Труба гофрированная ПНД MVI, Д25 (внутр 21 мм)</t>
  </si>
  <si>
    <t>GT.110.05</t>
  </si>
  <si>
    <t>25*21 mm</t>
  </si>
  <si>
    <t>GT.120.05</t>
  </si>
  <si>
    <t>Труба гофрированная ПНД MVI, Д32 (внутр 27 мм)</t>
  </si>
  <si>
    <t>GT.110.06</t>
  </si>
  <si>
    <t>32*27 mm</t>
  </si>
  <si>
    <t>GT.120.06</t>
  </si>
  <si>
    <t>Труба гофрированная ПНД MVI, Д40 (внутр 35 мм)</t>
  </si>
  <si>
    <t>GT.110.07</t>
  </si>
  <si>
    <t>40*35 mm</t>
  </si>
  <si>
    <t>бухта 30 м</t>
  </si>
  <si>
    <t>GT.120.07</t>
  </si>
  <si>
    <t>TR.720.04</t>
  </si>
  <si>
    <t>BL.230.08</t>
  </si>
  <si>
    <t>Ду40</t>
  </si>
  <si>
    <t>Регулятор перепада давления 
(20-80 кПа)</t>
  </si>
  <si>
    <t>BL.530.04</t>
  </si>
  <si>
    <t>BL.530.05</t>
  </si>
  <si>
    <t>BL.530.06</t>
  </si>
  <si>
    <t>SF.610.05</t>
  </si>
  <si>
    <t>SF.610.06</t>
  </si>
  <si>
    <t>SF.420.0405</t>
  </si>
  <si>
    <t>SF.620.0504</t>
  </si>
  <si>
    <t>SF.420.0504</t>
  </si>
  <si>
    <t>SF.420.0606</t>
  </si>
  <si>
    <t>SF.420.0706</t>
  </si>
  <si>
    <t>Обьем</t>
  </si>
  <si>
    <t>SF.421.0505</t>
  </si>
  <si>
    <t>SF.421.0706</t>
  </si>
  <si>
    <t>SF.422.05</t>
  </si>
  <si>
    <t>SF.422.06</t>
  </si>
  <si>
    <t>SF.422.07</t>
  </si>
  <si>
    <t>SF.423.0405</t>
  </si>
  <si>
    <t>SF.423.0406</t>
  </si>
  <si>
    <t>SF.423.0506</t>
  </si>
  <si>
    <t>SF.423.0607</t>
  </si>
  <si>
    <t>Муфта аксиальная переходная</t>
  </si>
  <si>
    <t>SF.430.05</t>
  </si>
  <si>
    <t>SF.430.06</t>
  </si>
  <si>
    <t>SF.431.0404</t>
  </si>
  <si>
    <t>SF.431.0504</t>
  </si>
  <si>
    <t>SF.431.0505</t>
  </si>
  <si>
    <t>SF.432.0504</t>
  </si>
  <si>
    <t>SF.432.0505</t>
  </si>
  <si>
    <t>SF.432.0605</t>
  </si>
  <si>
    <t>SF.432.0706</t>
  </si>
  <si>
    <t>SF.633.0404</t>
  </si>
  <si>
    <t>SF.440.05</t>
  </si>
  <si>
    <t>SF.440.06</t>
  </si>
  <si>
    <t>SF.440.07</t>
  </si>
  <si>
    <t>SF.441.050404</t>
  </si>
  <si>
    <t>SF.441.050405</t>
  </si>
  <si>
    <t>SF.441.050504</t>
  </si>
  <si>
    <t>SF.441.050604</t>
  </si>
  <si>
    <t>SF.441.050605</t>
  </si>
  <si>
    <t>SF.441.060404</t>
  </si>
  <si>
    <t>SF.441.060406</t>
  </si>
  <si>
    <t>SF.441.060504</t>
  </si>
  <si>
    <t>SF.441.060505</t>
  </si>
  <si>
    <t>SF.441.060604</t>
  </si>
  <si>
    <t>SF.441.060605</t>
  </si>
  <si>
    <t>SF.441.070407</t>
  </si>
  <si>
    <t>SF.441.070507</t>
  </si>
  <si>
    <t>SF.642.040404</t>
  </si>
  <si>
    <t>SF.642.050405</t>
  </si>
  <si>
    <t>SF.642.060506</t>
  </si>
  <si>
    <t>SF.624.0405</t>
  </si>
  <si>
    <t>SF.424.0504</t>
  </si>
  <si>
    <t>SF.624.0505</t>
  </si>
  <si>
    <t>SF.650.04-L250</t>
  </si>
  <si>
    <t>SF.650.05-L250</t>
  </si>
  <si>
    <t>PN10</t>
  </si>
  <si>
    <t>16x1/2"</t>
  </si>
  <si>
    <t>PN16</t>
  </si>
  <si>
    <t>16x3/4"</t>
  </si>
  <si>
    <t>20x1/2"</t>
  </si>
  <si>
    <t>20x3/4"</t>
  </si>
  <si>
    <t>25x1/2"</t>
  </si>
  <si>
    <t>25x3/4"</t>
  </si>
  <si>
    <t>25x1"</t>
  </si>
  <si>
    <t>32x3/4"</t>
  </si>
  <si>
    <t>32x1"</t>
  </si>
  <si>
    <t>16x20</t>
  </si>
  <si>
    <t>16x25</t>
  </si>
  <si>
    <t>20x25</t>
  </si>
  <si>
    <t>25x32</t>
  </si>
  <si>
    <t>20x1/2“</t>
  </si>
  <si>
    <t>25x1”</t>
  </si>
  <si>
    <t>16x20x16</t>
  </si>
  <si>
    <t>20x16x16</t>
  </si>
  <si>
    <t>20x16x20</t>
  </si>
  <si>
    <t>20x20x16</t>
  </si>
  <si>
    <t>20x25x16</t>
  </si>
  <si>
    <t>20x25x20</t>
  </si>
  <si>
    <t>25x16x16</t>
  </si>
  <si>
    <t>25x16x20</t>
  </si>
  <si>
    <t>25x16x25</t>
  </si>
  <si>
    <t>25x20x16</t>
  </si>
  <si>
    <t>25x20x20</t>
  </si>
  <si>
    <t>25x25x16</t>
  </si>
  <si>
    <t>25x25x20</t>
  </si>
  <si>
    <t>32x16x32</t>
  </si>
  <si>
    <t>32x20x25</t>
  </si>
  <si>
    <t>32x20x32</t>
  </si>
  <si>
    <t>32x25x25</t>
  </si>
  <si>
    <t>32x25x32</t>
  </si>
  <si>
    <t>16*L250</t>
  </si>
  <si>
    <t>16x1/2“</t>
  </si>
  <si>
    <t>20x3/4”</t>
  </si>
  <si>
    <t>25x3/4”</t>
  </si>
  <si>
    <t>16x1/2"x16</t>
  </si>
  <si>
    <t>25x32x25</t>
  </si>
  <si>
    <t>20x1/2"x20</t>
  </si>
  <si>
    <t>25x3/4"x25</t>
  </si>
  <si>
    <t>16xL1000</t>
  </si>
  <si>
    <t>16xL250</t>
  </si>
  <si>
    <t>16xL500</t>
  </si>
  <si>
    <t>20xL250</t>
  </si>
  <si>
    <t>Узел нижнего подключения одиночный, прямой, для двухтрубных систем, шарового типа</t>
  </si>
  <si>
    <t>TR.440.0505</t>
  </si>
  <si>
    <t>NEW!</t>
  </si>
  <si>
    <t>1/2"x3/4"</t>
  </si>
  <si>
    <t>Термостатическая головка с жидкостным датчиком  (тип DA, для клапанов с присоединением типа "klick")</t>
  </si>
  <si>
    <t>TR.550.01.DA</t>
  </si>
  <si>
    <t>Клапан термостатический осевой с преднастройкой</t>
  </si>
  <si>
    <t>TR.714.04</t>
  </si>
  <si>
    <t>Клапан термостатический осевой с преднастройкой (присоединение "Евроконус")</t>
  </si>
  <si>
    <t>TR.714.0405</t>
  </si>
  <si>
    <t>Терморегулирующие клапаны с высоким расходом (для 1-трубных систем)</t>
  </si>
  <si>
    <t>Клапан термостатический прямой, высокий расход</t>
  </si>
  <si>
    <t>TR.812.05</t>
  </si>
  <si>
    <t>Коллектор из нержавеющей стали, м/ц расстояние 100мм, MVI 1 1/4"x1/2"</t>
  </si>
  <si>
    <t>ML.402.07</t>
  </si>
  <si>
    <t>1 1/4"x1/2"</t>
  </si>
  <si>
    <t>ML.403.07</t>
  </si>
  <si>
    <t>ML.404.07</t>
  </si>
  <si>
    <t>ML.405.07</t>
  </si>
  <si>
    <t>ML.406.07</t>
  </si>
  <si>
    <t>ML.407.07</t>
  </si>
  <si>
    <t>Ваша цена, руб</t>
  </si>
  <si>
    <t>M</t>
  </si>
  <si>
    <t>P</t>
  </si>
  <si>
    <t>Возможна любая комплектация или модификация узла по запросу. Указанные выше типы являются базовыми и могут быть изменены по желанию заказчика.</t>
  </si>
  <si>
    <r>
      <t xml:space="preserve">10 </t>
    </r>
    <r>
      <rPr>
        <sz val="10"/>
        <color theme="0" tint="-0.34998626667073579"/>
        <rFont val="Calibri"/>
        <family val="2"/>
        <charset val="204"/>
        <scheme val="minor"/>
      </rPr>
      <t>(11)</t>
    </r>
  </si>
  <si>
    <t>Ду 25 левое</t>
  </si>
  <si>
    <r>
      <t xml:space="preserve">9 </t>
    </r>
    <r>
      <rPr>
        <sz val="10"/>
        <color theme="0" tint="-0.34998626667073579"/>
        <rFont val="Calibri"/>
        <family val="2"/>
        <charset val="204"/>
        <scheme val="minor"/>
      </rPr>
      <t>(10)</t>
    </r>
  </si>
  <si>
    <r>
      <t xml:space="preserve">8 </t>
    </r>
    <r>
      <rPr>
        <sz val="10"/>
        <color theme="0" tint="-0.34998626667073579"/>
        <rFont val="Calibri"/>
        <family val="2"/>
        <charset val="204"/>
        <scheme val="minor"/>
      </rPr>
      <t>(9)</t>
    </r>
  </si>
  <si>
    <r>
      <t xml:space="preserve">7 </t>
    </r>
    <r>
      <rPr>
        <sz val="10"/>
        <color theme="0" tint="-0.34998626667073579"/>
        <rFont val="Calibri"/>
        <family val="2"/>
        <charset val="204"/>
        <scheme val="minor"/>
      </rPr>
      <t>(8)</t>
    </r>
  </si>
  <si>
    <r>
      <t xml:space="preserve">6 </t>
    </r>
    <r>
      <rPr>
        <sz val="10"/>
        <color theme="0" tint="-0.34998626667073579"/>
        <rFont val="Calibri"/>
        <family val="2"/>
        <charset val="204"/>
        <scheme val="minor"/>
      </rPr>
      <t>(7)</t>
    </r>
  </si>
  <si>
    <r>
      <t xml:space="preserve">5 </t>
    </r>
    <r>
      <rPr>
        <sz val="10"/>
        <color theme="0" tint="-0.34998626667073579"/>
        <rFont val="Calibri"/>
        <family val="2"/>
        <charset val="204"/>
        <scheme val="minor"/>
      </rPr>
      <t>(6)</t>
    </r>
  </si>
  <si>
    <t>MF3-40-25L-5-15-PA</t>
  </si>
  <si>
    <r>
      <t xml:space="preserve">4 </t>
    </r>
    <r>
      <rPr>
        <sz val="10"/>
        <color theme="0" tint="-0.34998626667073579"/>
        <rFont val="Calibri"/>
        <family val="2"/>
        <charset val="204"/>
        <scheme val="minor"/>
      </rPr>
      <t>(5)</t>
    </r>
  </si>
  <si>
    <r>
      <t xml:space="preserve">3 </t>
    </r>
    <r>
      <rPr>
        <sz val="10"/>
        <color theme="0" tint="-0.34998626667073579"/>
        <rFont val="Calibri"/>
        <family val="2"/>
        <charset val="204"/>
        <scheme val="minor"/>
      </rPr>
      <t>(4)</t>
    </r>
  </si>
  <si>
    <r>
      <t xml:space="preserve">2 </t>
    </r>
    <r>
      <rPr>
        <sz val="10"/>
        <color theme="0" tint="-0.34998626667073579"/>
        <rFont val="Calibri"/>
        <family val="2"/>
        <charset val="204"/>
        <scheme val="minor"/>
      </rPr>
      <t>(3)</t>
    </r>
  </si>
  <si>
    <t>Узел коллекторный этажный</t>
  </si>
  <si>
    <t>Ду 25 правое</t>
  </si>
  <si>
    <t xml:space="preserve"> * Импульсная трубка монтируется в коллектор</t>
  </si>
  <si>
    <t>Основные характеристики:</t>
  </si>
  <si>
    <t>Серия MF3 (Econom)</t>
  </si>
  <si>
    <t>MF2-40-25L-5-15-PA</t>
  </si>
  <si>
    <t>MF2-40-25R-5-15-PA</t>
  </si>
  <si>
    <t>Серия MF2 (Optimum)</t>
  </si>
  <si>
    <t>Серия MF1 (Classic)</t>
  </si>
  <si>
    <t>Узлы коллекторные этажные</t>
  </si>
  <si>
    <r>
      <t>Кол-во рабочих отводов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</t>
    </r>
    <r>
      <rPr>
        <b/>
        <sz val="10"/>
        <color theme="0" tint="-0.34998626667073579"/>
        <rFont val="Calibri"/>
        <family val="2"/>
        <charset val="204"/>
        <scheme val="minor"/>
      </rPr>
      <t>(всего, включая дренажный)</t>
    </r>
  </si>
  <si>
    <t>Размер основного коллектора, Ду</t>
  </si>
  <si>
    <t>Присоед-е к трубопроводу</t>
  </si>
  <si>
    <t>Ду 20 левое</t>
  </si>
  <si>
    <t>Узел коллекторный</t>
  </si>
  <si>
    <t>&gt; Возможность дооснащения термометром и/или манометром</t>
  </si>
  <si>
    <t>Ду 20 правое</t>
  </si>
  <si>
    <t>&gt; Кран Маевского</t>
  </si>
  <si>
    <t>&gt; Обратные клапаны с латунным сердечником на отводах</t>
  </si>
  <si>
    <t>&gt; Коллектор из нержавеющей стали, толщина стенки 1,6мм.</t>
  </si>
  <si>
    <t>Серия MW2 (редукторы на отводах)</t>
  </si>
  <si>
    <t>&gt; Редукционный клапан мембранного типа на основном коллекторе</t>
  </si>
  <si>
    <t>Серия MW1 (редуктор на магистрали)</t>
  </si>
  <si>
    <t>Узлы коллекторные для водоснабжения</t>
  </si>
  <si>
    <t>25x20x25</t>
  </si>
  <si>
    <t>SF.441.060506</t>
  </si>
  <si>
    <t>Техническая теплоизоляция и крепеж</t>
  </si>
  <si>
    <t>Трубки MVI в гофрокоробах толщ.4, диам.15, дл.10 м</t>
  </si>
  <si>
    <t>TTK.204.04</t>
  </si>
  <si>
    <t>15*4 mm</t>
  </si>
  <si>
    <t>TTC.204.04</t>
  </si>
  <si>
    <t xml:space="preserve">Трубки MVI в гофрокоробах толщ.4, диам.18, дл.10 м </t>
  </si>
  <si>
    <t>TTK.204.05</t>
  </si>
  <si>
    <t>18*4 mm</t>
  </si>
  <si>
    <t>TTC.204.05</t>
  </si>
  <si>
    <t xml:space="preserve">Трубки MVI в гофрокоробах толщ.4, диам.22, дл.10 м </t>
  </si>
  <si>
    <t>TTK.204.06</t>
  </si>
  <si>
    <t>22*4 mm</t>
  </si>
  <si>
    <t>TTC.204.06</t>
  </si>
  <si>
    <t xml:space="preserve">Трубки MVI в гофрокоробах толщ.4, диам.28, дл.10 м </t>
  </si>
  <si>
    <t>TTK.204.07</t>
  </si>
  <si>
    <t>28*4 mm</t>
  </si>
  <si>
    <t>TTC.204.07</t>
  </si>
  <si>
    <t xml:space="preserve">Трубки MVI в гофрокоробах толщ.4, диам.35, дл.10 м </t>
  </si>
  <si>
    <t>TTK.204.08</t>
  </si>
  <si>
    <t>35*4 mm</t>
  </si>
  <si>
    <t>TTC.204.08</t>
  </si>
  <si>
    <t xml:space="preserve">Трубки MVI толщ.6, диам.15 (2 метра) </t>
  </si>
  <si>
    <t>TTK.306.04</t>
  </si>
  <si>
    <t>15*6 mm</t>
  </si>
  <si>
    <t>TTC.306.04</t>
  </si>
  <si>
    <t xml:space="preserve">Трубки MVI толщ.6, диам.18 (2 метра) </t>
  </si>
  <si>
    <t>TTK.306.05</t>
  </si>
  <si>
    <t>18*6 mm</t>
  </si>
  <si>
    <t>TTC.306.05</t>
  </si>
  <si>
    <t>Трубки MVI толщ.6, диам.22 (2 метра)</t>
  </si>
  <si>
    <t>TTK.306.06</t>
  </si>
  <si>
    <t>22*6 mm</t>
  </si>
  <si>
    <t>TTC.306.06</t>
  </si>
  <si>
    <t xml:space="preserve">Трубки MVI толщ.6, диам.28 (2 метра) </t>
  </si>
  <si>
    <t>TTK.306.07</t>
  </si>
  <si>
    <t>28*6 mm</t>
  </si>
  <si>
    <t>TTC.306.07</t>
  </si>
  <si>
    <t xml:space="preserve">Трубки MVI толщ.6, диам.35 (2 метра) </t>
  </si>
  <si>
    <t>TTK.306.08</t>
  </si>
  <si>
    <t>35*6 mm</t>
  </si>
  <si>
    <t>TTC.306.08</t>
  </si>
  <si>
    <t xml:space="preserve">Трубки MVI толщ.9, диам.15 (2 метра) </t>
  </si>
  <si>
    <t>TTK.309.04</t>
  </si>
  <si>
    <t>15*9 mm</t>
  </si>
  <si>
    <t>TTC.309.04</t>
  </si>
  <si>
    <t xml:space="preserve">Трубки MVI толщ.9, диам.18 (2 метра) </t>
  </si>
  <si>
    <t>TTK.309.05</t>
  </si>
  <si>
    <t>18*9 mm</t>
  </si>
  <si>
    <t>TTC.309.05</t>
  </si>
  <si>
    <t xml:space="preserve">Трубки MVI толщ.9, диам.22 (2 метра) </t>
  </si>
  <si>
    <t>TTK.309.06</t>
  </si>
  <si>
    <t>22*9 mm</t>
  </si>
  <si>
    <t>TTC.309.06</t>
  </si>
  <si>
    <t xml:space="preserve">Трубки MVI толщ.9, диам.28 (2 метра) </t>
  </si>
  <si>
    <t>TTK.309.07</t>
  </si>
  <si>
    <t>28*9 mm</t>
  </si>
  <si>
    <t>TTC.309.07</t>
  </si>
  <si>
    <t xml:space="preserve">Трубки MVI толщ.9, диам.35 (2 метра) </t>
  </si>
  <si>
    <t>TTK.309.08</t>
  </si>
  <si>
    <t>32*9 mm</t>
  </si>
  <si>
    <t>TTC.309.08</t>
  </si>
  <si>
    <t xml:space="preserve">Лента MVI армированная самоклеящаяся 48 мм х 50 м </t>
  </si>
  <si>
    <t>TTL.050.01</t>
  </si>
  <si>
    <t>48 mm</t>
  </si>
  <si>
    <t>TTL.050.02</t>
  </si>
  <si>
    <t>TTL.050.03</t>
  </si>
  <si>
    <t>черняя</t>
  </si>
  <si>
    <t>TTL.050.04</t>
  </si>
  <si>
    <t>серебристо-серая</t>
  </si>
  <si>
    <t>TTM.001.03</t>
  </si>
  <si>
    <t>Лента демпферная MVI толщ. 8 мм, шир. 100 мм, дл. 25 п.м</t>
  </si>
  <si>
    <t>TTD.100.08</t>
  </si>
  <si>
    <t>8*100 mm</t>
  </si>
  <si>
    <t>200 п.м.</t>
  </si>
  <si>
    <t>170 п.м.</t>
  </si>
  <si>
    <t>160 п.м.</t>
  </si>
  <si>
    <t xml:space="preserve">160 п.м. </t>
  </si>
  <si>
    <t>130 п.м.</t>
  </si>
  <si>
    <t>110 п.м.</t>
  </si>
  <si>
    <t>150 п.м.</t>
  </si>
  <si>
    <t>100 п.м.</t>
  </si>
  <si>
    <t>SF.640.04</t>
  </si>
  <si>
    <t>SF.430.07</t>
  </si>
  <si>
    <t>SF.651.04-L250</t>
  </si>
  <si>
    <t>SF.651.05-L250</t>
  </si>
  <si>
    <t>Материал комбинированный толщиной 3 мм с печатью (30 кв.м. - рулон 1,2 м х 25 метров)</t>
  </si>
  <si>
    <t>BV.649.05</t>
  </si>
  <si>
    <t>3/4" х 9 мм</t>
  </si>
  <si>
    <t xml:space="preserve">Муфта аксиальная соединительная для ремонта труб </t>
  </si>
  <si>
    <t>SF.322.04</t>
  </si>
  <si>
    <t>16х2,0</t>
  </si>
  <si>
    <r>
      <t xml:space="preserve">Труба металлопластиковая MVI </t>
    </r>
    <r>
      <rPr>
        <b/>
        <sz val="11"/>
        <color indexed="8"/>
        <rFont val="Arial"/>
        <family val="2"/>
        <charset val="204"/>
      </rPr>
      <t>Standard Plus                               PEXb-AL-PEXb                              (бесшовная) 
толщина алюминиевого слоя от 0,25 мм</t>
    </r>
  </si>
  <si>
    <t>TR.214.04</t>
  </si>
  <si>
    <t>TR.215.04</t>
  </si>
  <si>
    <t>TR.114.04</t>
  </si>
  <si>
    <t>TR.115.04</t>
  </si>
  <si>
    <t>TR.314.04</t>
  </si>
  <si>
    <t>TR.315.04</t>
  </si>
  <si>
    <t>3/4" EK</t>
  </si>
  <si>
    <r>
      <t>1/2"</t>
    </r>
    <r>
      <rPr>
        <b/>
        <sz val="11"/>
        <color rgb="FFFF0000"/>
        <rFont val="Calibri"/>
        <family val="2"/>
        <charset val="204"/>
        <scheme val="minor"/>
      </rPr>
      <t xml:space="preserve"> 
евроконус</t>
    </r>
  </si>
  <si>
    <r>
      <t xml:space="preserve">1/2" 
</t>
    </r>
    <r>
      <rPr>
        <b/>
        <sz val="11"/>
        <color rgb="FFFF0000"/>
        <rFont val="Calibri"/>
        <family val="2"/>
        <charset val="204"/>
        <scheme val="minor"/>
      </rPr>
      <t>евроконус</t>
    </r>
  </si>
  <si>
    <t>TF.100.04</t>
  </si>
  <si>
    <t>Фиксатор поворота угла 90° MVI D14-18 мм</t>
  </si>
  <si>
    <t>TF.100.05</t>
  </si>
  <si>
    <t>Фиксатор поворота угла 90° MVI D20 мм</t>
  </si>
  <si>
    <t>TF.100.06</t>
  </si>
  <si>
    <t>Фиксатор поворота угла 90° MVI D25 мм</t>
  </si>
  <si>
    <t>TS.100.09</t>
  </si>
  <si>
    <t>TS.100.10</t>
  </si>
  <si>
    <t>TS.100.11</t>
  </si>
  <si>
    <t>TS.125.09</t>
  </si>
  <si>
    <t>Скобы MVI 42 мм (в кассете для такера 25 шт)</t>
  </si>
  <si>
    <t>TS.125.10</t>
  </si>
  <si>
    <t>Скобы MVI 50 мм (в кассете для такера 25 шт)</t>
  </si>
  <si>
    <t>TF.110.01</t>
  </si>
  <si>
    <t>Шина фиксирующая MVI для труб диаметром 16-20 мм</t>
  </si>
  <si>
    <t>TZC.561.04</t>
  </si>
  <si>
    <t>Заглушка длинная MVI 1/2 синяя</t>
  </si>
  <si>
    <t>Заглушка длинная MVI 1/2 красная</t>
  </si>
  <si>
    <t>TZK.561.04</t>
  </si>
  <si>
    <t>16 мм</t>
  </si>
  <si>
    <t>20 мм</t>
  </si>
  <si>
    <t>25 мм</t>
  </si>
  <si>
    <t>42 мм</t>
  </si>
  <si>
    <t>50 мм</t>
  </si>
  <si>
    <t>55 мм</t>
  </si>
  <si>
    <t>16 - 20 мм</t>
  </si>
  <si>
    <t>Якорная скоба MVI для крепления труб теплого пола 42 мм (россыпь)</t>
  </si>
  <si>
    <t>Якорная скоба MVI для крепления труб теплого пола 50 мм (россыпь)</t>
  </si>
  <si>
    <t>Якорная скоба MVI для крепления труб теплого пола 55 мм (россыпь)</t>
  </si>
  <si>
    <t>SE.755.04</t>
  </si>
  <si>
    <t>SE.755.05</t>
  </si>
  <si>
    <t>SE.755.06</t>
  </si>
  <si>
    <t>SE.755.07</t>
  </si>
  <si>
    <t>SE.755.08</t>
  </si>
  <si>
    <t>SE.755.09</t>
  </si>
  <si>
    <t>Узел бокового подключения MVI 1/2"x3/4" Евроконус</t>
  </si>
  <si>
    <t>Трубка MVI для узла бокового подключения Д15х1м, нержавеющая сталь</t>
  </si>
  <si>
    <t>CTS.715.04</t>
  </si>
  <si>
    <t>CTS.714.04</t>
  </si>
  <si>
    <t>15 мм x L1m</t>
  </si>
  <si>
    <t>Комплект автоматической балансировки DP1 
(BL.510.XX + BL.210.XX)</t>
  </si>
  <si>
    <t>Комплект автоматической балансировки DP2 
(BL.510.XX + BL.220.XX)</t>
  </si>
  <si>
    <t>Комплект автоматической балансировки DP3 
(BL.510.XX + BV.630.XX)</t>
  </si>
  <si>
    <t>SF.610.07</t>
  </si>
  <si>
    <t>BL.611LF.04</t>
  </si>
  <si>
    <t>0,37-25</t>
  </si>
  <si>
    <t>BL.611LF.05</t>
  </si>
  <si>
    <t>0,86-25</t>
  </si>
  <si>
    <t>BL.611.04</t>
  </si>
  <si>
    <t>BL.611.05</t>
  </si>
  <si>
    <t>1,09-25</t>
  </si>
  <si>
    <t>BL.611.06</t>
  </si>
  <si>
    <t>1,77-25</t>
  </si>
  <si>
    <t>BL.611.07</t>
  </si>
  <si>
    <t>2,65-25</t>
  </si>
  <si>
    <t>Автоматический комбинированный балансировочный клапан (Италия)</t>
  </si>
  <si>
    <t>Комбинированный клапан
(малый расход)</t>
  </si>
  <si>
    <t>BL.612LF.04</t>
  </si>
  <si>
    <t>1,57-25</t>
  </si>
  <si>
    <t>BL.612LF.05</t>
  </si>
  <si>
    <t>2,63-25</t>
  </si>
  <si>
    <t>BL.612LF.06</t>
  </si>
  <si>
    <t>4,30-25</t>
  </si>
  <si>
    <t>Комбинированный клапан</t>
  </si>
  <si>
    <t>BL.612.04</t>
  </si>
  <si>
    <t>4,06-25</t>
  </si>
  <si>
    <t>BL.612.05</t>
  </si>
  <si>
    <t>4,34-25</t>
  </si>
  <si>
    <t>BL.612.06</t>
  </si>
  <si>
    <t>BL.612.07</t>
  </si>
  <si>
    <t>7,2-25</t>
  </si>
  <si>
    <t>BL.612.08</t>
  </si>
  <si>
    <t>13,94-25</t>
  </si>
  <si>
    <t>BL.612.09</t>
  </si>
  <si>
    <t>15,18-25</t>
  </si>
  <si>
    <t>Комбинированный клапан
фланцевый</t>
  </si>
  <si>
    <t>BL.650.10</t>
  </si>
  <si>
    <t>63,6-16</t>
  </si>
  <si>
    <t>BL.650.11</t>
  </si>
  <si>
    <t>96,6-16</t>
  </si>
  <si>
    <t>BL.650.12</t>
  </si>
  <si>
    <t>278-16</t>
  </si>
  <si>
    <t>BL.650.13</t>
  </si>
  <si>
    <t>332,1-16</t>
  </si>
  <si>
    <t>BL.650.14</t>
  </si>
  <si>
    <t>427,5-16</t>
  </si>
  <si>
    <t>Приводы для комбинированных клапанов (Италия)</t>
  </si>
  <si>
    <t>BLM.000.01</t>
  </si>
  <si>
    <t>для Ду65-80</t>
  </si>
  <si>
    <t>для Ду100-150</t>
  </si>
  <si>
    <t>Привод электричеcкий 
для клапанов серии BL.612
Ду15-32</t>
  </si>
  <si>
    <t>BLB.024.02</t>
  </si>
  <si>
    <t>BLB.024.01</t>
  </si>
  <si>
    <t>BLB.230.01</t>
  </si>
  <si>
    <t>Привод электричеcкий 
для клапанов серии BL.612
Ду40-50</t>
  </si>
  <si>
    <t>BLC.024.02</t>
  </si>
  <si>
    <t>BLC.230.01</t>
  </si>
  <si>
    <t>Привод электричеcкий 
для клапанов серии BL.650
Ду65-80</t>
  </si>
  <si>
    <t>BLD.024.02</t>
  </si>
  <si>
    <t>BLD.024.01</t>
  </si>
  <si>
    <t>Привод электричеcкий 
для клапанов серии BL.650
Ду100-150</t>
  </si>
  <si>
    <t>BLE.024.02</t>
  </si>
  <si>
    <t>BLE.230.01</t>
  </si>
  <si>
    <t>BL.230.16</t>
  </si>
  <si>
    <t>Ду250</t>
  </si>
  <si>
    <t>955,29-16</t>
  </si>
  <si>
    <t>Kvs-PN</t>
  </si>
  <si>
    <t>1,34- 10</t>
  </si>
  <si>
    <t>3,35- 10</t>
  </si>
  <si>
    <t>1,75-25</t>
  </si>
  <si>
    <t>2,87-25</t>
  </si>
  <si>
    <t>4,08-25</t>
  </si>
  <si>
    <t>6,71-25</t>
  </si>
  <si>
    <t>10,4-25</t>
  </si>
  <si>
    <t>15,06-25</t>
  </si>
  <si>
    <t>3,94-25</t>
  </si>
  <si>
    <t>5,33-25</t>
  </si>
  <si>
    <t>8,92-25</t>
  </si>
  <si>
    <t>16,68-25</t>
  </si>
  <si>
    <t>25,12-25</t>
  </si>
  <si>
    <t>36,98-25</t>
  </si>
  <si>
    <t>29,32-16</t>
  </si>
  <si>
    <t>47,63-16</t>
  </si>
  <si>
    <t>72,09-16</t>
  </si>
  <si>
    <t>103,68-16</t>
  </si>
  <si>
    <t>186,01-16</t>
  </si>
  <si>
    <t>307,78-16</t>
  </si>
  <si>
    <t>355,11-16</t>
  </si>
  <si>
    <t>790,63-16</t>
  </si>
  <si>
    <t>4,1-25</t>
  </si>
  <si>
    <t>4,9-25</t>
  </si>
  <si>
    <t>5-25</t>
  </si>
  <si>
    <t>11,4-25</t>
  </si>
  <si>
    <t>16,4-25</t>
  </si>
  <si>
    <t>17,9-25</t>
  </si>
  <si>
    <t>Пресс-фитинги</t>
  </si>
  <si>
    <t xml:space="preserve">Пресс-фитинг прямой равносторонний </t>
  </si>
  <si>
    <t>PF.522.04</t>
  </si>
  <si>
    <t>PF.522.05</t>
  </si>
  <si>
    <t>PF.522.06</t>
  </si>
  <si>
    <t>PF.522.07</t>
  </si>
  <si>
    <t>Пресс-фитинг прямой переходной</t>
  </si>
  <si>
    <t>PF.523.0405</t>
  </si>
  <si>
    <t>20х16</t>
  </si>
  <si>
    <t>PF.523.0406</t>
  </si>
  <si>
    <t>26х16</t>
  </si>
  <si>
    <t>PF.523.0506</t>
  </si>
  <si>
    <t>26х20</t>
  </si>
  <si>
    <t>PF.523.0607</t>
  </si>
  <si>
    <t>32х26</t>
  </si>
  <si>
    <t xml:space="preserve">Пресс-фитинг с переходом на наружную резьбу </t>
  </si>
  <si>
    <t>PF.520.0404</t>
  </si>
  <si>
    <t>16х1/2"</t>
  </si>
  <si>
    <t>PF.520.0504</t>
  </si>
  <si>
    <t>PF.520.0505</t>
  </si>
  <si>
    <t>PF.520.0605</t>
  </si>
  <si>
    <t>26x3/4"</t>
  </si>
  <si>
    <t>PF.520.0606</t>
  </si>
  <si>
    <t>26x1"</t>
  </si>
  <si>
    <t>PF.520.0706</t>
  </si>
  <si>
    <t>Пресс-фитинг с переходом на внутреннюю</t>
  </si>
  <si>
    <t>PF.521.0404</t>
  </si>
  <si>
    <t>PF.521.0504</t>
  </si>
  <si>
    <t>20х1/2"</t>
  </si>
  <si>
    <t>PF.521.0505</t>
  </si>
  <si>
    <t>20х3/4"</t>
  </si>
  <si>
    <t>PF.521.0605</t>
  </si>
  <si>
    <t>26х3/4"</t>
  </si>
  <si>
    <t>PF.521.0606</t>
  </si>
  <si>
    <t>26х1"</t>
  </si>
  <si>
    <t>PF.521.0706</t>
  </si>
  <si>
    <t>32х1"</t>
  </si>
  <si>
    <t>Пресс-фитинг угольник равносторонний</t>
  </si>
  <si>
    <t>PF.530.04</t>
  </si>
  <si>
    <t>PF.530.05</t>
  </si>
  <si>
    <t>PF.530.06</t>
  </si>
  <si>
    <t>PF.530.07</t>
  </si>
  <si>
    <t>Пресс-фитинг угольник с переходом на наружную резьбу</t>
  </si>
  <si>
    <t>PF.532.0404</t>
  </si>
  <si>
    <t>PF.532.0504</t>
  </si>
  <si>
    <t>PF.532.0505</t>
  </si>
  <si>
    <t>PF.532.0605</t>
  </si>
  <si>
    <t>PF.532.0606</t>
  </si>
  <si>
    <t>Пресс-фитинг угольник с переходом на внутреннюю резьбу</t>
  </si>
  <si>
    <t>PF.531.0404</t>
  </si>
  <si>
    <t>PF.531.0504</t>
  </si>
  <si>
    <t>PF.531.0505</t>
  </si>
  <si>
    <t>PF.531.0605</t>
  </si>
  <si>
    <t>PF.531.0606</t>
  </si>
  <si>
    <t>Пресс-фитинг тройник равносторонний</t>
  </si>
  <si>
    <t>PF.540.04</t>
  </si>
  <si>
    <t>PF.540.05</t>
  </si>
  <si>
    <t>PF.540.06</t>
  </si>
  <si>
    <t>PF.540.07</t>
  </si>
  <si>
    <t>Пресс-фитинг тройник переходной</t>
  </si>
  <si>
    <t>PF.541.040504</t>
  </si>
  <si>
    <t>PF.541.050404</t>
  </si>
  <si>
    <t>PF.541.050504</t>
  </si>
  <si>
    <t>PF.541.050405</t>
  </si>
  <si>
    <t>PF.541.050605</t>
  </si>
  <si>
    <t>20X26X20</t>
  </si>
  <si>
    <t>PF.541.060405</t>
  </si>
  <si>
    <t>26x16x20</t>
  </si>
  <si>
    <t>PF.541.060505</t>
  </si>
  <si>
    <t>26X20X20</t>
  </si>
  <si>
    <t>PF.541.060406</t>
  </si>
  <si>
    <t>26x16x26</t>
  </si>
  <si>
    <t>PF.541.060506</t>
  </si>
  <si>
    <t>26x20x26</t>
  </si>
  <si>
    <t>PF.541.070407</t>
  </si>
  <si>
    <t>PF.541.070507</t>
  </si>
  <si>
    <t>32X20X32</t>
  </si>
  <si>
    <t>PF.541.070607</t>
  </si>
  <si>
    <t>32X26X32</t>
  </si>
  <si>
    <t>Пресс-фитинг тройник с переходом на наружную резьбу</t>
  </si>
  <si>
    <t>PF.543.040404</t>
  </si>
  <si>
    <t>PF.543.050405</t>
  </si>
  <si>
    <t>Пресс-фитинг тройник с переходом на внутреннюю резьбу</t>
  </si>
  <si>
    <t>PF.542.040404</t>
  </si>
  <si>
    <t>PF.542.050405</t>
  </si>
  <si>
    <t>Пресс-фитинг угольник с креплением (водорозетка) внутренняя резьба</t>
  </si>
  <si>
    <t>PF.533.0404</t>
  </si>
  <si>
    <t>PF.533.0504</t>
  </si>
  <si>
    <r>
      <rPr>
        <b/>
        <sz val="11"/>
        <color theme="1"/>
        <rFont val="Calibri"/>
        <family val="2"/>
        <charset val="204"/>
        <scheme val="minor"/>
      </rPr>
      <t>24В</t>
    </r>
    <r>
      <rPr>
        <sz val="11"/>
        <color theme="1"/>
        <rFont val="Calibri"/>
        <family val="2"/>
        <charset val="204"/>
        <scheme val="minor"/>
      </rPr>
      <t xml:space="preserve"> с пропорциональным управлением</t>
    </r>
  </si>
  <si>
    <r>
      <t>24В</t>
    </r>
    <r>
      <rPr>
        <sz val="11"/>
        <color theme="1"/>
        <rFont val="Calibri"/>
        <family val="2"/>
        <charset val="204"/>
        <scheme val="minor"/>
      </rPr>
      <t xml:space="preserve"> с 3-x позиционным управлением</t>
    </r>
  </si>
  <si>
    <r>
      <t>230В</t>
    </r>
    <r>
      <rPr>
        <sz val="11"/>
        <color theme="1"/>
        <rFont val="Calibri"/>
        <family val="2"/>
        <charset val="204"/>
        <scheme val="minor"/>
      </rPr>
      <t xml:space="preserve"> с 3-х позиционным управлением</t>
    </r>
  </si>
  <si>
    <r>
      <t>230В</t>
    </r>
    <r>
      <rPr>
        <sz val="11"/>
        <color theme="1"/>
        <rFont val="Calibri"/>
        <family val="2"/>
        <charset val="204"/>
        <scheme val="minor"/>
      </rPr>
      <t xml:space="preserve"> с 3-x позиционным управлением</t>
    </r>
  </si>
  <si>
    <t>Привод ручной
для клапанов серии BL.650</t>
  </si>
  <si>
    <t>SE.560.06</t>
  </si>
  <si>
    <t>Штуцер для присоединения счетчика</t>
  </si>
  <si>
    <t>Инструмент</t>
  </si>
  <si>
    <t>Калибратор MVI для металлопластиковых труб DN 16-32 мм</t>
  </si>
  <si>
    <t>DT.0407</t>
  </si>
  <si>
    <t>Ножницы MVI для труб, диаметром до 42 мм, красные</t>
  </si>
  <si>
    <t>PC.101</t>
  </si>
  <si>
    <t>16 - 42</t>
  </si>
  <si>
    <t>16 - 32</t>
  </si>
  <si>
    <t>Ножницы MVI для труб, диаметром до 42 мм, черные</t>
  </si>
  <si>
    <t>PC.201</t>
  </si>
  <si>
    <t>MTPF.101</t>
  </si>
  <si>
    <t>Пресс-клещи ручные MVI с комплектом насадок ТН 16, 20, 26, 32 мм</t>
  </si>
  <si>
    <t>16, 20, 26, 32</t>
  </si>
  <si>
    <t>Аккумуляторный пресс-инструмент MVI (без насадок)</t>
  </si>
  <si>
    <t>ATPF.101</t>
  </si>
  <si>
    <t>Насадка для аккумуляторного пресс-инструмента TH</t>
  </si>
  <si>
    <t>ATPJ.16</t>
  </si>
  <si>
    <t>ATPJ.20</t>
  </si>
  <si>
    <t>ATPJ.26</t>
  </si>
  <si>
    <t>ATPJ.32</t>
  </si>
  <si>
    <t>Комплект инструментов ручной для монтажа аксиальных фитингов</t>
  </si>
  <si>
    <t>MTSF.502</t>
  </si>
  <si>
    <t xml:space="preserve">Кран шаровый латунный полнопроходной с  ручкой и подключением гайка-гайка (РГГ) </t>
  </si>
  <si>
    <t>Присоединит. резьба</t>
  </si>
  <si>
    <t>Диапазон измерений</t>
  </si>
  <si>
    <t>Контрольно-измерительные приборы MVI</t>
  </si>
  <si>
    <t>Манометры</t>
  </si>
  <si>
    <r>
      <t xml:space="preserve">Манометр радиальный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D50</t>
    </r>
  </si>
  <si>
    <t>RM.5006.03</t>
  </si>
  <si>
    <t>6 bar (0,6 МПа)</t>
  </si>
  <si>
    <t>RM.5010.03</t>
  </si>
  <si>
    <t>10 bar (1 Мпа)</t>
  </si>
  <si>
    <r>
      <t xml:space="preserve">Манометр радиальный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D63</t>
    </r>
  </si>
  <si>
    <t>RM.6304.03</t>
  </si>
  <si>
    <t>4 bar (0,4 МПа)</t>
  </si>
  <si>
    <t>RM.6306.03</t>
  </si>
  <si>
    <t>RM.6310.03</t>
  </si>
  <si>
    <r>
      <t xml:space="preserve">Манометр аксиальный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D50</t>
    </r>
  </si>
  <si>
    <t>AM.5004.03</t>
  </si>
  <si>
    <t>AM.5006.03</t>
  </si>
  <si>
    <t>AM.5010.03</t>
  </si>
  <si>
    <t>10 bar (1 МПа)</t>
  </si>
  <si>
    <t>AM.5016.03</t>
  </si>
  <si>
    <t>16 bar (1,6 Мпа)</t>
  </si>
  <si>
    <r>
      <t xml:space="preserve">Манометр аксиальный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D63</t>
    </r>
  </si>
  <si>
    <t>AM.6306.03</t>
  </si>
  <si>
    <t>AM.6310.03</t>
  </si>
  <si>
    <r>
      <t xml:space="preserve">Термометр аксиальный,
</t>
    </r>
    <r>
      <rPr>
        <sz val="11"/>
        <rFont val="Calibri"/>
        <family val="2"/>
        <charset val="204"/>
        <scheme val="minor"/>
      </rPr>
      <t>погружной. PN10</t>
    </r>
    <r>
      <rPr>
        <b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D63
</t>
    </r>
    <r>
      <rPr>
        <sz val="11"/>
        <rFont val="Calibri"/>
        <family val="2"/>
        <charset val="204"/>
        <scheme val="minor"/>
      </rPr>
      <t>Длина зонда: 50 мм</t>
    </r>
  </si>
  <si>
    <t>AT.63120.04</t>
  </si>
  <si>
    <r>
      <t xml:space="preserve">от 0°C до </t>
    </r>
    <r>
      <rPr>
        <b/>
        <sz val="11"/>
        <color theme="1"/>
        <rFont val="Calibri"/>
        <family val="2"/>
        <charset val="204"/>
        <scheme val="minor"/>
      </rPr>
      <t>120°C</t>
    </r>
  </si>
  <si>
    <r>
      <t xml:space="preserve">Термометр аксиальный,
</t>
    </r>
    <r>
      <rPr>
        <sz val="11"/>
        <rFont val="Calibri"/>
        <family val="2"/>
        <charset val="204"/>
        <scheme val="minor"/>
      </rPr>
      <t>накладной.</t>
    </r>
    <r>
      <rPr>
        <b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D63
</t>
    </r>
    <r>
      <rPr>
        <sz val="11"/>
        <rFont val="Calibri"/>
        <family val="2"/>
        <charset val="204"/>
        <scheme val="minor"/>
      </rPr>
      <t>Длина пружины: 52 мм</t>
    </r>
  </si>
  <si>
    <t>ATS.63120.52</t>
  </si>
  <si>
    <t>-</t>
  </si>
  <si>
    <t>88</t>
  </si>
  <si>
    <t>Термоманометры</t>
  </si>
  <si>
    <r>
      <t xml:space="preserve">Термоманометр радиальный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D80</t>
    </r>
  </si>
  <si>
    <t>RTM.80.12006.04</t>
  </si>
  <si>
    <t>6 bar (0,6 МПа)
от 0°C до 120°C</t>
  </si>
  <si>
    <t>RTM.80.12010.04</t>
  </si>
  <si>
    <t>10 bar (1 МПа)
от 0°C до 120°C</t>
  </si>
  <si>
    <r>
      <t xml:space="preserve">Термоманометр аксиальный
</t>
    </r>
    <r>
      <rPr>
        <sz val="11"/>
        <rFont val="Calibri"/>
        <family val="2"/>
        <charset val="204"/>
        <scheme val="minor"/>
      </rPr>
      <t>Диаметр корпуса, мм:</t>
    </r>
    <r>
      <rPr>
        <b/>
        <sz val="11"/>
        <rFont val="Calibri"/>
        <family val="2"/>
        <charset val="204"/>
        <scheme val="minor"/>
      </rPr>
      <t xml:space="preserve"> D80</t>
    </r>
  </si>
  <si>
    <t>ATM.80.12006.04</t>
  </si>
  <si>
    <t>ATM.80.12010.04</t>
  </si>
  <si>
    <t>Система обозначений:</t>
  </si>
  <si>
    <t>AM.</t>
  </si>
  <si>
    <t xml:space="preserve"> = Axial Manometer / Аксиальный манометр</t>
  </si>
  <si>
    <t>RM</t>
  </si>
  <si>
    <t xml:space="preserve"> = Radial Manometer / Радиальный манометр</t>
  </si>
  <si>
    <t xml:space="preserve"> = Radial Manometer</t>
  </si>
  <si>
    <t>= Diameter (50mm) / Диаметр (50 мм)</t>
  </si>
  <si>
    <t>63</t>
  </si>
  <si>
    <t>= Diameter (63mm)</t>
  </si>
  <si>
    <t>04.</t>
  </si>
  <si>
    <t>= Pressure range (4 bar) / Диапазон давления (0,4 Мпа)</t>
  </si>
  <si>
    <t>03</t>
  </si>
  <si>
    <t>= Connection (G 1/4") / Присоединение (1/4")</t>
  </si>
  <si>
    <t>04</t>
  </si>
  <si>
    <t>= Connection (G 1/2") / Присоединение (1/2")</t>
  </si>
  <si>
    <t>= Connection (G 1/2")</t>
  </si>
  <si>
    <t>Термометры</t>
  </si>
  <si>
    <t>AT.</t>
  </si>
  <si>
    <t xml:space="preserve"> = Axial Termometer / Аксиальный термометр</t>
  </si>
  <si>
    <t>= Diameter (63mm) / Диаметр (63 мм)</t>
  </si>
  <si>
    <t>120.</t>
  </si>
  <si>
    <t>= Temperature range (120 oC) / Диапазон термературы (120 оС)</t>
  </si>
  <si>
    <t>ATS.</t>
  </si>
  <si>
    <t xml:space="preserve"> = Axial Termometer Spring type / Аксиальный термометр накладной, с пружиной</t>
  </si>
  <si>
    <t>52</t>
  </si>
  <si>
    <t>= Spring lenght (52mm) / Длина пружины (52 мм)</t>
  </si>
  <si>
    <t>RTM.80.12004.04</t>
  </si>
  <si>
    <t>RTM</t>
  </si>
  <si>
    <t xml:space="preserve"> = Radial Termometer&amp;Manometer / Радиальный термоманометр</t>
  </si>
  <si>
    <t>ATM</t>
  </si>
  <si>
    <t xml:space="preserve"> = Axial Termometer&amp;Manometer / Аксиальный термоманометр</t>
  </si>
  <si>
    <t>= Diameter (80mm) / Диаметр (80 мм)</t>
  </si>
  <si>
    <t>12004</t>
  </si>
  <si>
    <t>= Temperature range (120 oC) &amp; Pressure range (4 bar) / Диапазон термпературы (120 оС) и давления (0,4 Мпа)</t>
  </si>
  <si>
    <t>SE.560.07</t>
  </si>
  <si>
    <t>Мощность, Вт</t>
  </si>
  <si>
    <t>Напор макс., м</t>
  </si>
  <si>
    <t>Производительность макс, л/мин</t>
  </si>
  <si>
    <t>Насосное оборудование MVI</t>
  </si>
  <si>
    <t>Характеристики аналогичны модели:</t>
  </si>
  <si>
    <t>Циркуляционные насосы</t>
  </si>
  <si>
    <r>
      <t xml:space="preserve">Насос циркуляционный
</t>
    </r>
    <r>
      <rPr>
        <sz val="11"/>
        <rFont val="Calibri"/>
        <family val="2"/>
        <charset val="204"/>
        <scheme val="minor"/>
      </rPr>
      <t>(гайки и провод в комплекте)</t>
    </r>
  </si>
  <si>
    <t>40/60/85</t>
  </si>
  <si>
    <t>4/3/2</t>
  </si>
  <si>
    <t>23/35/50</t>
  </si>
  <si>
    <t>GRS25/4-130</t>
  </si>
  <si>
    <t>40/68/100</t>
  </si>
  <si>
    <t>6/5/4</t>
  </si>
  <si>
    <t>30/40/55</t>
  </si>
  <si>
    <t>GRS25/6-130</t>
  </si>
  <si>
    <t>GRS25/4</t>
  </si>
  <si>
    <t>GRS25/6</t>
  </si>
  <si>
    <t>PDC.25-8.180</t>
  </si>
  <si>
    <t>40/70/100</t>
  </si>
  <si>
    <t>8/5/4</t>
  </si>
  <si>
    <t>20/25/40</t>
  </si>
  <si>
    <t>GRS25/8</t>
  </si>
  <si>
    <t>PDC.32-4.180</t>
  </si>
  <si>
    <t>GRS32/4</t>
  </si>
  <si>
    <t>PDC.32-6.180</t>
  </si>
  <si>
    <t>GRS32/6</t>
  </si>
  <si>
    <t>PDC.32-8.180</t>
  </si>
  <si>
    <t>225/190/125</t>
  </si>
  <si>
    <t>8/7/4</t>
  </si>
  <si>
    <t>30/90/170</t>
  </si>
  <si>
    <t>4</t>
  </si>
  <si>
    <t>GRS32/8</t>
  </si>
  <si>
    <r>
      <t xml:space="preserve">Насос циркуляционный
корпус- нерж.сталь
для рециркуляции ГВС
</t>
    </r>
    <r>
      <rPr>
        <sz val="11"/>
        <rFont val="Calibri"/>
        <family val="2"/>
        <charset val="204"/>
        <scheme val="minor"/>
      </rPr>
      <t>(гайки и провод в комплекте)</t>
    </r>
  </si>
  <si>
    <t>93/68/40</t>
  </si>
  <si>
    <t>55/40/30</t>
  </si>
  <si>
    <t>GRS-SS25/6</t>
  </si>
  <si>
    <r>
      <t xml:space="preserve">Насос циркуляционный
с частотным регулированием
</t>
    </r>
    <r>
      <rPr>
        <sz val="11"/>
        <rFont val="Calibri"/>
        <family val="2"/>
        <charset val="204"/>
        <scheme val="minor"/>
      </rPr>
      <t>(гайки и провод в комплекте)</t>
    </r>
  </si>
  <si>
    <t>PFC.25-4.180</t>
  </si>
  <si>
    <t>5-22</t>
  </si>
  <si>
    <t>6</t>
  </si>
  <si>
    <t>STAR25/4A</t>
  </si>
  <si>
    <t>PFC.25-6.180</t>
  </si>
  <si>
    <t>5-45</t>
  </si>
  <si>
    <t>STAR25/6A</t>
  </si>
  <si>
    <t>Насосы повышения давления</t>
  </si>
  <si>
    <r>
      <t xml:space="preserve">Насос повышения давления
</t>
    </r>
    <r>
      <rPr>
        <sz val="11"/>
        <rFont val="Calibri"/>
        <family val="2"/>
        <charset val="204"/>
        <scheme val="minor"/>
      </rPr>
      <t>автоматический режим работы</t>
    </r>
    <r>
      <rPr>
        <b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(гайки и провод в комплекте)</t>
    </r>
  </si>
  <si>
    <t>PDR.12-9.180</t>
  </si>
  <si>
    <t>GRS12/9-Z</t>
  </si>
  <si>
    <t>Полупромышленная серия циркуляционных насосов</t>
  </si>
  <si>
    <r>
      <rPr>
        <b/>
        <sz val="11"/>
        <color theme="1"/>
        <rFont val="Calibri"/>
        <family val="2"/>
        <charset val="204"/>
        <scheme val="minor"/>
      </rPr>
      <t xml:space="preserve">Насос высоконапорный циркуляционный </t>
    </r>
    <r>
      <rPr>
        <sz val="11"/>
        <color theme="1"/>
        <rFont val="Calibri"/>
        <family val="2"/>
        <scheme val="minor"/>
      </rPr>
      <t xml:space="preserve">
для систем отопления. 
Питание 3 фазы 380 В.</t>
    </r>
    <r>
      <rPr>
        <b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Фланцевый.</t>
    </r>
  </si>
  <si>
    <t>PPC.40F-10.380</t>
  </si>
  <si>
    <t>GRS40/10F</t>
  </si>
  <si>
    <t>PPC.50F-12.380</t>
  </si>
  <si>
    <t>GRS50/12F</t>
  </si>
  <si>
    <t>PPC.65F-11.380</t>
  </si>
  <si>
    <t>GRS65/11F</t>
  </si>
  <si>
    <r>
      <rPr>
        <b/>
        <sz val="11"/>
        <color theme="1"/>
        <rFont val="Calibri"/>
        <family val="2"/>
        <charset val="204"/>
        <scheme val="minor"/>
      </rPr>
      <t xml:space="preserve">Насос высоконапорный циркуляционный </t>
    </r>
    <r>
      <rPr>
        <sz val="11"/>
        <color theme="1"/>
        <rFont val="Calibri"/>
        <family val="2"/>
        <scheme val="minor"/>
      </rPr>
      <t xml:space="preserve">
для систем отопления. 
Питание 1 фаза 220 В.</t>
    </r>
  </si>
  <si>
    <t>PPC.32-12.220</t>
  </si>
  <si>
    <t>GRS32/12- М</t>
  </si>
  <si>
    <r>
      <t xml:space="preserve">Насос высоконапорный циркуляционный 
</t>
    </r>
    <r>
      <rPr>
        <sz val="11"/>
        <rFont val="Calibri"/>
        <family val="2"/>
        <charset val="204"/>
        <scheme val="minor"/>
      </rPr>
      <t>для систем отопления. 
Питание 1 фаза 220 В.
Фланцевый.</t>
    </r>
  </si>
  <si>
    <t>PPC.40F-10.220</t>
  </si>
  <si>
    <t>GRS40/10F-М</t>
  </si>
  <si>
    <t>PPC.40F-14.220</t>
  </si>
  <si>
    <t>GRS40/14F-М</t>
  </si>
  <si>
    <t>PPC.50F-12.220</t>
  </si>
  <si>
    <t>GRS50/12F-М</t>
  </si>
  <si>
    <t>PPC.50F-15.220</t>
  </si>
  <si>
    <t>GRS50/15F-М</t>
  </si>
  <si>
    <r>
      <t xml:space="preserve">Насос циркуляционный
с частотным управлением. 
</t>
    </r>
    <r>
      <rPr>
        <sz val="11"/>
        <color theme="1"/>
        <rFont val="Calibri"/>
        <family val="2"/>
        <charset val="204"/>
        <scheme val="minor"/>
      </rPr>
      <t>Индикатор мощности.
(Режимы: автомат. регул. частоты вр-я,пропорц. и пост. давл-я, фикс. и ночной режим.)</t>
    </r>
  </si>
  <si>
    <t>PPF.40F-10.220</t>
  </si>
  <si>
    <t>18-345</t>
  </si>
  <si>
    <t>STAR-PX1 DN40</t>
  </si>
  <si>
    <t>PPF.50F-12.220</t>
  </si>
  <si>
    <t>20-550</t>
  </si>
  <si>
    <t>STAR-PX2 DN50</t>
  </si>
  <si>
    <t>PPF.65F-15.220</t>
  </si>
  <si>
    <t>20-1300</t>
  </si>
  <si>
    <t>STAR-PX3 DN65</t>
  </si>
  <si>
    <t>Система обозначений</t>
  </si>
  <si>
    <t>Циркуляционные</t>
  </si>
  <si>
    <t>Pump</t>
  </si>
  <si>
    <t>D</t>
  </si>
  <si>
    <t>Domestic (бытовой)</t>
  </si>
  <si>
    <t>Professional</t>
  </si>
  <si>
    <t>F</t>
  </si>
  <si>
    <t>C</t>
  </si>
  <si>
    <t>Circulating (циркуляционный)</t>
  </si>
  <si>
    <t>R</t>
  </si>
  <si>
    <t>25-4</t>
  </si>
  <si>
    <t>Условный диаметр-максимальный напор</t>
  </si>
  <si>
    <t>Длина</t>
  </si>
  <si>
    <t>SS</t>
  </si>
  <si>
    <t>Корпус из нерж стали</t>
  </si>
  <si>
    <t>Полупром</t>
  </si>
  <si>
    <t>PPC.40F-10.380.</t>
  </si>
  <si>
    <t>40-10</t>
  </si>
  <si>
    <t>40F-10</t>
  </si>
  <si>
    <t>Питание 380В</t>
  </si>
  <si>
    <t>Питание 220В</t>
  </si>
  <si>
    <t>BL.560.04</t>
  </si>
  <si>
    <t>BL.560.05</t>
  </si>
  <si>
    <t>BL.560.06</t>
  </si>
  <si>
    <t>BL.570.04</t>
  </si>
  <si>
    <t>BL.570.05</t>
  </si>
  <si>
    <t>BL.570.06</t>
  </si>
  <si>
    <t>TR.550.02</t>
  </si>
  <si>
    <t>белая</t>
  </si>
  <si>
    <t>MC.415.05</t>
  </si>
  <si>
    <t>15 мм x 1/2"</t>
  </si>
  <si>
    <t>Фитинг компрессионный для медных и тонкостенных стальных труб</t>
  </si>
  <si>
    <t>220</t>
  </si>
  <si>
    <t>Крестовина аксиальная одноплоскостная</t>
  </si>
  <si>
    <t>SF.660.050404</t>
  </si>
  <si>
    <t>SF.660.050405</t>
  </si>
  <si>
    <t>Насосные станции</t>
  </si>
  <si>
    <r>
      <t xml:space="preserve">Насосная станция
 с умным управлением
</t>
    </r>
    <r>
      <rPr>
        <sz val="11"/>
        <rFont val="Calibri"/>
        <family val="2"/>
        <charset val="204"/>
        <scheme val="minor"/>
      </rPr>
      <t>(Автоматический режим. Термозащита. ОбрКлапан. Плавный пуск. Защита по сухому ходу, от заклинивания, от  КЗ и высокого напряжения)</t>
    </r>
  </si>
  <si>
    <t>CPSi-750</t>
  </si>
  <si>
    <r>
      <t xml:space="preserve">Насосная станция
</t>
    </r>
    <r>
      <rPr>
        <sz val="11"/>
        <rFont val="Calibri"/>
        <family val="2"/>
        <charset val="204"/>
        <scheme val="minor"/>
      </rPr>
      <t>(Рабочее колесо латунь. Обмотка двигателя медь. Автоматический режим. Термозащита, Обратный клапан.)</t>
    </r>
  </si>
  <si>
    <t>CPS-125</t>
  </si>
  <si>
    <t>370</t>
  </si>
  <si>
    <t>TGP125</t>
  </si>
  <si>
    <t>S</t>
  </si>
  <si>
    <t>Station (станция)</t>
  </si>
  <si>
    <t>i</t>
  </si>
  <si>
    <t>Intellectual (интеллектуальная)</t>
  </si>
  <si>
    <t>Показатель мощности или цифровое обозначение модели</t>
  </si>
  <si>
    <r>
      <t xml:space="preserve"> Прайс лист
  </t>
    </r>
    <r>
      <rPr>
        <b/>
        <sz val="32"/>
        <color indexed="8"/>
        <rFont val="Calibri"/>
        <family val="2"/>
        <charset val="204"/>
      </rPr>
      <t>ООО «ЭмВиАй»</t>
    </r>
    <r>
      <rPr>
        <b/>
        <sz val="26"/>
        <color indexed="8"/>
        <rFont val="Calibri"/>
        <family val="2"/>
        <charset val="204"/>
      </rPr>
      <t xml:space="preserve"> 
</t>
    </r>
    <r>
      <rPr>
        <b/>
        <sz val="11"/>
        <color indexed="8"/>
        <rFont val="Calibri"/>
        <family val="2"/>
        <charset val="204"/>
      </rPr>
      <t>Россия, Москва, ул. Покрышкина, 7
www.mvi-rus.ru</t>
    </r>
  </si>
  <si>
    <r>
      <t xml:space="preserve"> Прайс лист
  ООО «ЭмВиАй» 
</t>
    </r>
    <r>
      <rPr>
        <b/>
        <sz val="12"/>
        <color theme="1"/>
        <rFont val="Calibri"/>
        <family val="2"/>
        <charset val="204"/>
        <scheme val="minor"/>
      </rPr>
      <t>Россия, Москва, ул. Покрышкина, 7
www.mvi-rus.ru</t>
    </r>
  </si>
  <si>
    <r>
      <t>Кран шаровый для подключения манометра</t>
    </r>
    <r>
      <rPr>
        <sz val="11"/>
        <color theme="1"/>
        <rFont val="Calibri"/>
        <family val="2"/>
        <charset val="204"/>
        <scheme val="minor"/>
      </rPr>
      <t xml:space="preserve"> (накидная гайка ВР с прокладкой со стороны манометра)</t>
    </r>
    <r>
      <rPr>
        <b/>
        <sz val="11"/>
        <color theme="1"/>
        <rFont val="Calibri"/>
        <family val="2"/>
        <charset val="204"/>
        <scheme val="minor"/>
      </rPr>
      <t>, бабочка</t>
    </r>
  </si>
  <si>
    <t>BV.650.0404</t>
  </si>
  <si>
    <t>1/2"HРx1/2"BР</t>
  </si>
  <si>
    <t>BV.650.0403</t>
  </si>
  <si>
    <t>1/2"HРx1/4"BР</t>
  </si>
  <si>
    <t>BV.660.0404</t>
  </si>
  <si>
    <t>1/2"BРx1/2"BР</t>
  </si>
  <si>
    <t>BV.660.0403</t>
  </si>
  <si>
    <t>1/2"BРx1/4"BР</t>
  </si>
  <si>
    <t>Комплектующие</t>
  </si>
  <si>
    <r>
      <t>Кран шаровый для подключения манометра</t>
    </r>
    <r>
      <rPr>
        <sz val="11"/>
        <color theme="1"/>
        <rFont val="Calibri"/>
        <family val="2"/>
        <charset val="204"/>
        <scheme val="minor"/>
      </rPr>
      <t xml:space="preserve"> (накидная гайка с прокладкой ВР со стороны манометра)</t>
    </r>
    <r>
      <rPr>
        <b/>
        <sz val="11"/>
        <color theme="1"/>
        <rFont val="Calibri"/>
        <family val="2"/>
        <charset val="204"/>
        <scheme val="minor"/>
      </rPr>
      <t>, бабочка</t>
    </r>
  </si>
  <si>
    <t>SE.456.04</t>
  </si>
  <si>
    <t>SE.456.05</t>
  </si>
  <si>
    <t>Регулятор давления поршневой   с выходом под манометр</t>
  </si>
  <si>
    <t>черная (графит)</t>
  </si>
  <si>
    <t>SE.702.04</t>
  </si>
  <si>
    <t>Насосные станции с частотным управлением S-BOX</t>
  </si>
  <si>
    <t>BOX.4-30</t>
  </si>
  <si>
    <t>S-BOX4-30</t>
  </si>
  <si>
    <t>NEW</t>
  </si>
  <si>
    <r>
      <t>Насосная станция</t>
    </r>
    <r>
      <rPr>
        <sz val="11"/>
        <rFont val="Calibri"/>
        <family val="2"/>
        <charset val="204"/>
        <scheme val="minor"/>
      </rPr>
      <t xml:space="preserve"> на базе многоступенч. моноблочного насоса с двигателем на постоянных магнитах и частотным управлением. Бак 0,5л, Подключение 1"</t>
    </r>
  </si>
  <si>
    <t>S-BOX4.8-58/SS</t>
  </si>
  <si>
    <t>PPF.40F-12.220</t>
  </si>
  <si>
    <t>18-630</t>
  </si>
  <si>
    <t>STAR40/12F-220</t>
  </si>
  <si>
    <t>PPF.40F-15.220</t>
  </si>
  <si>
    <t>18-790</t>
  </si>
  <si>
    <t>STAR40/15F-220</t>
  </si>
  <si>
    <t>PPF.40F-18.220</t>
  </si>
  <si>
    <t>18-900</t>
  </si>
  <si>
    <t>STAR40/18F-220</t>
  </si>
  <si>
    <t>PDC.25-4.130.M</t>
  </si>
  <si>
    <t>PDC.25-6.130.M</t>
  </si>
  <si>
    <t>PDC.25-4.180.M</t>
  </si>
  <si>
    <t>PDC.25-6.180.M</t>
  </si>
  <si>
    <t>PDC.25-6.180.SS.M</t>
  </si>
  <si>
    <t>PDC.25-4.130.SS.M</t>
  </si>
  <si>
    <t>Упаковка и маркировка на насосе в корпоративном стиле MVI</t>
  </si>
  <si>
    <t>PDC.25-8N.180</t>
  </si>
  <si>
    <t>170/90/30</t>
  </si>
  <si>
    <t>GRS25/8N</t>
  </si>
  <si>
    <t>JET60</t>
  </si>
  <si>
    <t>JET80</t>
  </si>
  <si>
    <t>JET100</t>
  </si>
  <si>
    <t>JET150</t>
  </si>
  <si>
    <t>JET200</t>
  </si>
  <si>
    <r>
      <t xml:space="preserve">Поверхностный самовсасывающий насос
</t>
    </r>
    <r>
      <rPr>
        <sz val="11"/>
        <rFont val="Calibri"/>
        <family val="2"/>
        <charset val="204"/>
        <scheme val="minor"/>
      </rPr>
      <t>Рабочее колесо латунь. Корпус чугун/алюминий. Катафорезное покрытие рабочей камеры. Обмотка двигателя медь. Встроеннаяя термозащита двигателя. Максимальная глубина всасывания 9 метров.</t>
    </r>
  </si>
  <si>
    <t>Поверхностные насосы</t>
  </si>
  <si>
    <t>QB50</t>
  </si>
  <si>
    <t>QB60</t>
  </si>
  <si>
    <t>QB70</t>
  </si>
  <si>
    <t>QB80</t>
  </si>
  <si>
    <t>QB90</t>
  </si>
  <si>
    <t>QB.50.20-25</t>
  </si>
  <si>
    <t>QB.60.35-35</t>
  </si>
  <si>
    <t>QB.80.53-45</t>
  </si>
  <si>
    <t>QB.90.75-42</t>
  </si>
  <si>
    <t>QB80N</t>
  </si>
  <si>
    <t>- // -
Питание 3 фазы 380В</t>
  </si>
  <si>
    <r>
      <t xml:space="preserve">Поверхностный вихревой насос 
</t>
    </r>
    <r>
      <rPr>
        <sz val="11"/>
        <rFont val="Calibri"/>
        <family val="2"/>
        <charset val="204"/>
        <scheme val="minor"/>
      </rPr>
      <t xml:space="preserve">Рабочее колесо латунь. Корпус чугун/алюминий.  Катафорезное покрытие рабочей камеры. Обмотка двигателя медь. Встроенная термозащита.
</t>
    </r>
    <r>
      <rPr>
        <b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Питание 1 фаза 220 В.</t>
    </r>
  </si>
  <si>
    <t>QB.80N.53-45</t>
  </si>
  <si>
    <t>QB.70.45-45</t>
  </si>
  <si>
    <t>JET.060.32-53</t>
  </si>
  <si>
    <t>JET.080.40-54</t>
  </si>
  <si>
    <t>JET.100.43-50</t>
  </si>
  <si>
    <t>JET.150.55-76</t>
  </si>
  <si>
    <t>JET.200.51-127</t>
  </si>
  <si>
    <t>Букв. код</t>
  </si>
  <si>
    <t>Валюта</t>
  </si>
  <si>
    <t>Курс</t>
  </si>
  <si>
    <t>USD</t>
  </si>
  <si>
    <t>Доллар США</t>
  </si>
  <si>
    <t>EUR</t>
  </si>
  <si>
    <t>Евро</t>
  </si>
  <si>
    <t>Для автоматического обновления валютного курса разрешите подключения к внешним данным</t>
  </si>
  <si>
    <t>é</t>
  </si>
  <si>
    <t>Балансировочная арматура</t>
  </si>
  <si>
    <t>Контрольно-измерительные приборы</t>
  </si>
  <si>
    <t>Насосное оборудование</t>
  </si>
  <si>
    <t>Аксиальные фитинги</t>
  </si>
  <si>
    <t>Оцинкованные трубы и фитинги</t>
  </si>
  <si>
    <t>Коллекторные узлы - ХВС/ГВС</t>
  </si>
  <si>
    <t>Доп. скидки за заказ от 50 000 руб.</t>
  </si>
  <si>
    <t>Клапан балансировочный комбинированный MVI 1/2", с входом для датчика температуры</t>
  </si>
  <si>
    <t>Клапан балансировочный комбинированный MVI 3/4", с входом для датчика температуры</t>
  </si>
  <si>
    <t>Регулятор давления для воды мембранный MVI 3/4"</t>
  </si>
  <si>
    <t>Регулятор давления для воды мембранный MVI 1"</t>
  </si>
  <si>
    <t>Узел нижнего подключения прямой 3/4"x3/4"</t>
  </si>
  <si>
    <t>Узел нижнего подключения прямой, с шаровым затвором MVI 3/4"*3/4"</t>
  </si>
  <si>
    <t>Кран для нижнего подключения прямой, с шаровым затвором MVI 3/4"x3/4"</t>
  </si>
  <si>
    <t>Узел нижнего подключения угловой, с шаровым затвором MVI 3/4"*3/4"</t>
  </si>
  <si>
    <t>Переходник с прокладкой 1/2"*3/4" (под плоскость, для узлов с шаровым затвором)</t>
  </si>
  <si>
    <t>Трубка приборная Г-образная  MVI 20xL250</t>
  </si>
  <si>
    <t>Клапан термостатический угловой MVI 1/2"</t>
  </si>
  <si>
    <t>Клапан термостатический угловой MVI с преднастройкой 1/2"</t>
  </si>
  <si>
    <t>Клапан термостатический прямой с кольцом MVI 1/2" с выходом под евроконус</t>
  </si>
  <si>
    <t>Клапан термостатический прямой с кольцом MVI 3/4"</t>
  </si>
  <si>
    <t>Термостатическая головка MVI 30x1,5 графит</t>
  </si>
  <si>
    <t>Комплект угловой 2 в 1 MVI 1/2"</t>
  </si>
  <si>
    <t>Тройник переходной с внутренней резьбой MVI 11/4"×1/2"×11/4"</t>
  </si>
  <si>
    <t>Угольник с ребордой внутренняя-наружная резьба MVI 1/2"</t>
  </si>
  <si>
    <t>Угольник внутренняя-наружная резьба MVI 1 1/4"</t>
  </si>
  <si>
    <t>Пресс-фитинг угольник равносторонний MVI 16</t>
  </si>
  <si>
    <t>Пресс-фитинг тройник с переходом на наружную резьбу MVI 16х1/2"х16</t>
  </si>
  <si>
    <t>Муфта аксиальная с накидной гайкой MVI 20x3/4”</t>
  </si>
  <si>
    <t>Тройник аксиальный переходной MVI 32x25x32</t>
  </si>
  <si>
    <t>Крестовина аксиальная одноплоскостная MVI 20x16x16</t>
  </si>
  <si>
    <t>Вентиль-тройник сантехнический 3/4" вн.-нар.-нар.</t>
  </si>
  <si>
    <t>Труба PEX-A EVOH 20*2,0 для теплого пола (бухта 200 м)</t>
  </si>
  <si>
    <t>Доп. скидка при заказе 
от 50 000 р.</t>
  </si>
  <si>
    <t>*дополнительная скидка от 5 до 12%</t>
  </si>
  <si>
    <t>*дополнительная скидка от 10 до 12%</t>
  </si>
  <si>
    <t>*дополнительная скидка от 5 до 7%</t>
  </si>
  <si>
    <t>Установите вашу скидку:</t>
  </si>
  <si>
    <r>
      <t>Дополнительные скидки 
при заказе на сумму от 50 000 руб.</t>
    </r>
    <r>
      <rPr>
        <b/>
        <i/>
        <sz val="24"/>
        <color rgb="FFFF0000"/>
        <rFont val="Calibri"/>
        <family val="2"/>
        <charset val="204"/>
        <scheme val="minor"/>
      </rPr>
      <t xml:space="preserve">
</t>
    </r>
    <r>
      <rPr>
        <b/>
        <i/>
        <sz val="16"/>
        <color rgb="FFFF0000"/>
        <rFont val="Calibri"/>
        <family val="2"/>
        <charset val="204"/>
        <scheme val="minor"/>
      </rPr>
      <t>Скидка применяется при выставлении счёта</t>
    </r>
  </si>
  <si>
    <t>* При заказе акционных товаров на сумму более 50 000 руб., к их стоимости применяется дополнительная скидка 
от 5 до 10% в зависимости от позиции.
* При заказе на сумму более 500 000 руб. применяется скидка от 7 до 12%.</t>
  </si>
  <si>
    <t>Данное предложение не является публичной офертой.
Акция действительна при наличии товара на складе.
ООО "ЭмВиАй" оставляет за собой право прекратить действие акции целиком или частично в любой момент.</t>
  </si>
  <si>
    <t>Коллекторы и комплектующие</t>
  </si>
  <si>
    <t>Внутренний курс MVI (ЦБ+2%)</t>
  </si>
  <si>
    <t>SS pipe</t>
  </si>
  <si>
    <t>35x1 1/4</t>
  </si>
  <si>
    <t>42x1 1/2</t>
  </si>
  <si>
    <t>54x2</t>
  </si>
  <si>
    <t>Муфта надвижная</t>
  </si>
  <si>
    <t>35х15</t>
  </si>
  <si>
    <t>35х18</t>
  </si>
  <si>
    <t>35х22</t>
  </si>
  <si>
    <t>35х28</t>
  </si>
  <si>
    <t>42х15</t>
  </si>
  <si>
    <t>42х18</t>
  </si>
  <si>
    <t>42х22</t>
  </si>
  <si>
    <t>42х28</t>
  </si>
  <si>
    <t>42х35</t>
  </si>
  <si>
    <t>54х15</t>
  </si>
  <si>
    <t>54х18</t>
  </si>
  <si>
    <t>54х22</t>
  </si>
  <si>
    <t>54х28</t>
  </si>
  <si>
    <t>54х35</t>
  </si>
  <si>
    <t>54х42</t>
  </si>
  <si>
    <t>108x2</t>
  </si>
  <si>
    <t>Уплотнительное кольцо из FPM</t>
  </si>
  <si>
    <t>НОВИНКА! Нержавеющие трубы и арматура</t>
  </si>
  <si>
    <t>Трубы (PEX, МП) и теплоизоляция</t>
  </si>
  <si>
    <t>Запорная и радиаторная арматура</t>
  </si>
  <si>
    <t>Арматура AquaHit</t>
  </si>
  <si>
    <t>Ваша цена, руб.</t>
  </si>
  <si>
    <t>Размер</t>
  </si>
  <si>
    <t>SS.101.04</t>
  </si>
  <si>
    <t>SS.101.05</t>
  </si>
  <si>
    <t>SS.101.06</t>
  </si>
  <si>
    <t>SS.101.07</t>
  </si>
  <si>
    <t>SS.101.08</t>
  </si>
  <si>
    <t>SS.101.09</t>
  </si>
  <si>
    <t>SS.101.10</t>
  </si>
  <si>
    <t>SS.101.11</t>
  </si>
  <si>
    <t>SS.101.12</t>
  </si>
  <si>
    <t>SS.101.13</t>
  </si>
  <si>
    <t>15x1</t>
  </si>
  <si>
    <t>18x1</t>
  </si>
  <si>
    <t>22x1,2</t>
  </si>
  <si>
    <t>28x1,2</t>
  </si>
  <si>
    <t>35x1,5</t>
  </si>
  <si>
    <t>42x1,5</t>
  </si>
  <si>
    <t>54x1,5</t>
  </si>
  <si>
    <t>76,1x2</t>
  </si>
  <si>
    <t>88,9x2</t>
  </si>
  <si>
    <t>SS.510.04</t>
  </si>
  <si>
    <t>SS.510.05</t>
  </si>
  <si>
    <t>SS.510.06</t>
  </si>
  <si>
    <t>SS.510.07</t>
  </si>
  <si>
    <t>SS.510.08</t>
  </si>
  <si>
    <t>SS.510.09</t>
  </si>
  <si>
    <t>SS.510.10</t>
  </si>
  <si>
    <t>SS.510.11</t>
  </si>
  <si>
    <t>SS.510.12</t>
  </si>
  <si>
    <t>SS.510.13</t>
  </si>
  <si>
    <t>SS.531.04</t>
  </si>
  <si>
    <t>SS.531.05</t>
  </si>
  <si>
    <t>SS.531.06</t>
  </si>
  <si>
    <t>SS.531.07</t>
  </si>
  <si>
    <t>SS.531.08</t>
  </si>
  <si>
    <t>SS.531.09</t>
  </si>
  <si>
    <t>SS.531.10</t>
  </si>
  <si>
    <t>SS.531.11</t>
  </si>
  <si>
    <t>SS.531.12</t>
  </si>
  <si>
    <t>SS.531.13</t>
  </si>
  <si>
    <t>SS.533.04</t>
  </si>
  <si>
    <t>SS.533.05</t>
  </si>
  <si>
    <t>SS.533.06</t>
  </si>
  <si>
    <t>SS.533.07</t>
  </si>
  <si>
    <t>SS.533.08</t>
  </si>
  <si>
    <t>SS.533.09</t>
  </si>
  <si>
    <t>SS.533.10</t>
  </si>
  <si>
    <t>SS.533.11</t>
  </si>
  <si>
    <t>SS.533.12</t>
  </si>
  <si>
    <t>SS.533.13</t>
  </si>
  <si>
    <t>Пресс-угольник 45°</t>
  </si>
  <si>
    <t>Пресс-угольник 45° внутренний/наружный</t>
  </si>
  <si>
    <t xml:space="preserve">Пресс-угольник 90° </t>
  </si>
  <si>
    <t>SS.530.04</t>
  </si>
  <si>
    <t>SS.530.05</t>
  </si>
  <si>
    <t>SS.530.06</t>
  </si>
  <si>
    <t>SS.530.07</t>
  </si>
  <si>
    <t>SS.530.08</t>
  </si>
  <si>
    <t>SS.530.09</t>
  </si>
  <si>
    <t>SS.530.10</t>
  </si>
  <si>
    <t>SS.530.11</t>
  </si>
  <si>
    <t>SS.530.12</t>
  </si>
  <si>
    <t>SS.530.13</t>
  </si>
  <si>
    <t>Пресс-угольник внутренний/наружный 90°</t>
  </si>
  <si>
    <t>SS.532.04</t>
  </si>
  <si>
    <t>SS.532.05</t>
  </si>
  <si>
    <t>SS.532.06</t>
  </si>
  <si>
    <t>SS.532.07</t>
  </si>
  <si>
    <t>SS.532.08</t>
  </si>
  <si>
    <t>SS.532.09</t>
  </si>
  <si>
    <t>SS.532.10</t>
  </si>
  <si>
    <t>SS.532.11</t>
  </si>
  <si>
    <t>SS.532.12</t>
  </si>
  <si>
    <t>SS.532.13</t>
  </si>
  <si>
    <t>Пресс-угольник с внутренней резьбой</t>
  </si>
  <si>
    <t>SS.536.0404</t>
  </si>
  <si>
    <t>SS.536.0504</t>
  </si>
  <si>
    <t>SS.536.0505</t>
  </si>
  <si>
    <t>SS.536.0604</t>
  </si>
  <si>
    <t>SS.536.0605</t>
  </si>
  <si>
    <t>SS.536.0705</t>
  </si>
  <si>
    <t>SS.536.0706</t>
  </si>
  <si>
    <t>SS.536.0807</t>
  </si>
  <si>
    <t>SS.536.0908</t>
  </si>
  <si>
    <t>SS.536.1009</t>
  </si>
  <si>
    <t>15х1/2”</t>
  </si>
  <si>
    <t>18х1/2”</t>
  </si>
  <si>
    <t>18х3/4”</t>
  </si>
  <si>
    <t>22х1/2”</t>
  </si>
  <si>
    <t>22х3/4”</t>
  </si>
  <si>
    <t>28х3/4”</t>
  </si>
  <si>
    <t>28х1”</t>
  </si>
  <si>
    <t>35х1 1/4”</t>
  </si>
  <si>
    <t>42х1 1/2”</t>
  </si>
  <si>
    <t>54x2”</t>
  </si>
  <si>
    <t>Пресс-угольник с наружной резьбой</t>
  </si>
  <si>
    <t>SS.537.0404</t>
  </si>
  <si>
    <t>SS.537.0504</t>
  </si>
  <si>
    <t>SS.537.0604</t>
  </si>
  <si>
    <t>SS.537.0605</t>
  </si>
  <si>
    <t>SS.537.0705</t>
  </si>
  <si>
    <t>SS.537.0706</t>
  </si>
  <si>
    <t>SS.537.0806</t>
  </si>
  <si>
    <t>SS.537.0807</t>
  </si>
  <si>
    <t>SS.537.0907</t>
  </si>
  <si>
    <t>SS.537.0908</t>
  </si>
  <si>
    <t>SS.537.1008</t>
  </si>
  <si>
    <t>SS.537.1009</t>
  </si>
  <si>
    <t>35х1”</t>
  </si>
  <si>
    <t>42х1 1/4”</t>
  </si>
  <si>
    <t>54х1 1/2”</t>
  </si>
  <si>
    <t>SS.636.0404</t>
  </si>
  <si>
    <t>SS.636.0504</t>
  </si>
  <si>
    <t>SS.636.0505</t>
  </si>
  <si>
    <t>SS.636.0604</t>
  </si>
  <si>
    <t>SS.636.0605</t>
  </si>
  <si>
    <t>SS.636.0705</t>
  </si>
  <si>
    <t>SS.636.0706</t>
  </si>
  <si>
    <t>SS.636.0806</t>
  </si>
  <si>
    <t>Пресс-угольник с внутренней резьбой укороченный</t>
  </si>
  <si>
    <t>Пресс-угольник с наружной резьбой укороченный</t>
  </si>
  <si>
    <t>SS.637.0404</t>
  </si>
  <si>
    <t>SS.637.0504</t>
  </si>
  <si>
    <t>SS.637.0505</t>
  </si>
  <si>
    <t>SS.637.0604</t>
  </si>
  <si>
    <t>SS.637.0605</t>
  </si>
  <si>
    <t>SS.637.0705</t>
  </si>
  <si>
    <t>SS.637.0806</t>
  </si>
  <si>
    <t>Пресс-муфта</t>
  </si>
  <si>
    <t>SS.522.04</t>
  </si>
  <si>
    <t>SS.522.05</t>
  </si>
  <si>
    <t>SS.522.06</t>
  </si>
  <si>
    <t>SS.522.07</t>
  </si>
  <si>
    <t>SS.522.08</t>
  </si>
  <si>
    <t>SS.522.09</t>
  </si>
  <si>
    <t>SS.522.10</t>
  </si>
  <si>
    <t>SS.522.11</t>
  </si>
  <si>
    <t>SS.522.12</t>
  </si>
  <si>
    <t>SS.522.13</t>
  </si>
  <si>
    <t>SS.622.04</t>
  </si>
  <si>
    <t>SS.622.05</t>
  </si>
  <si>
    <t>SS.622.06</t>
  </si>
  <si>
    <t>SS.622.07</t>
  </si>
  <si>
    <t>SS.622.08</t>
  </si>
  <si>
    <t>SS.622.09</t>
  </si>
  <si>
    <t>SS.622.10</t>
  </si>
  <si>
    <t>SS.622.11</t>
  </si>
  <si>
    <t>SS.622.12</t>
  </si>
  <si>
    <t>SS.622.13</t>
  </si>
  <si>
    <t>Пресс-муфта переходная</t>
  </si>
  <si>
    <t>SS.523.0504</t>
  </si>
  <si>
    <t>SS.523.0604</t>
  </si>
  <si>
    <t>SS.523.0605</t>
  </si>
  <si>
    <t>SS.523.0704</t>
  </si>
  <si>
    <t>SS.523.0705</t>
  </si>
  <si>
    <t>SS.523.0706</t>
  </si>
  <si>
    <t>SS.523.0804</t>
  </si>
  <si>
    <t>SS.523.0805</t>
  </si>
  <si>
    <t>SS.523.0806</t>
  </si>
  <si>
    <t>SS.523.0807</t>
  </si>
  <si>
    <t>SS.523.0904</t>
  </si>
  <si>
    <t>SS.523.0905</t>
  </si>
  <si>
    <t>SS.523.0906</t>
  </si>
  <si>
    <t>SS.523.0907</t>
  </si>
  <si>
    <t>SS.523.0908</t>
  </si>
  <si>
    <t>SS.523.1004</t>
  </si>
  <si>
    <t>SS.523.1005</t>
  </si>
  <si>
    <t>SS.523.1006</t>
  </si>
  <si>
    <t>SS.523.1007</t>
  </si>
  <si>
    <t>SS.523.1008</t>
  </si>
  <si>
    <t>SS.523.1009</t>
  </si>
  <si>
    <t>SS.523.1110</t>
  </si>
  <si>
    <t>SS.523.1210</t>
  </si>
  <si>
    <t>SS.523.1211</t>
  </si>
  <si>
    <t>SS.523.1310</t>
  </si>
  <si>
    <t>SS.523.1311</t>
  </si>
  <si>
    <t>SS.523.1312</t>
  </si>
  <si>
    <t>18х15</t>
  </si>
  <si>
    <t>22х15</t>
  </si>
  <si>
    <t>22х18</t>
  </si>
  <si>
    <t>28х15</t>
  </si>
  <si>
    <t>28х18</t>
  </si>
  <si>
    <t>28х22</t>
  </si>
  <si>
    <t>76х54</t>
  </si>
  <si>
    <t>89х54</t>
  </si>
  <si>
    <t>89х76</t>
  </si>
  <si>
    <t>108х54</t>
  </si>
  <si>
    <t>108х76</t>
  </si>
  <si>
    <t>108х89</t>
  </si>
  <si>
    <t>Пресс-фитинг из нержавеющей стали с наружной резьбой</t>
  </si>
  <si>
    <t>15х3/4”</t>
  </si>
  <si>
    <t>22х1”</t>
  </si>
  <si>
    <t>28х1/2”</t>
  </si>
  <si>
    <t>28х1 1/4”</t>
  </si>
  <si>
    <t>35х3/4”</t>
  </si>
  <si>
    <t>35х1 1/2”</t>
  </si>
  <si>
    <t>76х2 1/2”</t>
  </si>
  <si>
    <t>89х3”</t>
  </si>
  <si>
    <t>108x4”</t>
  </si>
  <si>
    <t>Вставка переходная</t>
  </si>
  <si>
    <t>SS.524.0504</t>
  </si>
  <si>
    <t>SS.524.0604</t>
  </si>
  <si>
    <t>SS.524.0605</t>
  </si>
  <si>
    <t>SS.524.0704</t>
  </si>
  <si>
    <t>SS.524.0705</t>
  </si>
  <si>
    <t>SS.524.0706</t>
  </si>
  <si>
    <t>SS.524.0804</t>
  </si>
  <si>
    <t>SS.524.0805</t>
  </si>
  <si>
    <t>SS.524.0806</t>
  </si>
  <si>
    <t>SS.524.0807</t>
  </si>
  <si>
    <t>SS.524.0904</t>
  </si>
  <si>
    <t>SS.524.0905</t>
  </si>
  <si>
    <t>SS.524.0906</t>
  </si>
  <si>
    <t>SS.524.0907</t>
  </si>
  <si>
    <t>SS.524.0908</t>
  </si>
  <si>
    <t>SS.524.1004</t>
  </si>
  <si>
    <t>SS.524.1005</t>
  </si>
  <si>
    <t>SS.524.1006</t>
  </si>
  <si>
    <t>SS.524.1007</t>
  </si>
  <si>
    <t>SS.524.1008</t>
  </si>
  <si>
    <t>SS.524.1009</t>
  </si>
  <si>
    <t>SS.524.1110</t>
  </si>
  <si>
    <t>SS.524.1210</t>
  </si>
  <si>
    <t>SS.524.1211</t>
  </si>
  <si>
    <t>SS.524.1310</t>
  </si>
  <si>
    <t>SS.524.1311</t>
  </si>
  <si>
    <t>SS.524.1312</t>
  </si>
  <si>
    <t>SS.521.0404</t>
  </si>
  <si>
    <t>SS.521.0405</t>
  </si>
  <si>
    <t>SS.521.0504</t>
  </si>
  <si>
    <t>SS.521.0505</t>
  </si>
  <si>
    <t>SS.521.0604</t>
  </si>
  <si>
    <t>SS.521.0605</t>
  </si>
  <si>
    <t>SS.521.0606</t>
  </si>
  <si>
    <t>SS.521.0704</t>
  </si>
  <si>
    <t>SS.521.0705</t>
  </si>
  <si>
    <t>SS.521.0706</t>
  </si>
  <si>
    <t>SS.521.0707</t>
  </si>
  <si>
    <t>SS.521.0806</t>
  </si>
  <si>
    <t>SS.521.0807</t>
  </si>
  <si>
    <t>SS.521.0808</t>
  </si>
  <si>
    <t>SS.521.0907</t>
  </si>
  <si>
    <t>SS.521.0908</t>
  </si>
  <si>
    <t>SS.521.1008</t>
  </si>
  <si>
    <t>SS.521.1009</t>
  </si>
  <si>
    <t>SS.521.1110</t>
  </si>
  <si>
    <t>SS.521.1211</t>
  </si>
  <si>
    <t>SS.521.1312</t>
  </si>
  <si>
    <t>Пресс-фитинг из нержавеющей стали с внутренней резьбой</t>
  </si>
  <si>
    <t>Пресс-фитинг из нержавеющей стали с накидной гайкой</t>
  </si>
  <si>
    <t>SS.525.0404</t>
  </si>
  <si>
    <t>SS.525.0405</t>
  </si>
  <si>
    <t>SS.525.0504</t>
  </si>
  <si>
    <t>SS.525.0505</t>
  </si>
  <si>
    <t>SS.525.0604</t>
  </si>
  <si>
    <t>SS.525.0605</t>
  </si>
  <si>
    <t>SS.525.0606</t>
  </si>
  <si>
    <t>SS.525.0705</t>
  </si>
  <si>
    <t>SS.525.0706</t>
  </si>
  <si>
    <t>SS.525.0707</t>
  </si>
  <si>
    <t>SS.525.0806</t>
  </si>
  <si>
    <t>SS.525.0807</t>
  </si>
  <si>
    <t>SS.525.0808</t>
  </si>
  <si>
    <t>SS.525.0908</t>
  </si>
  <si>
    <t>SS.525.0909</t>
  </si>
  <si>
    <t>SS.525.1009</t>
  </si>
  <si>
    <t>42х2”</t>
  </si>
  <si>
    <t>54х2”</t>
  </si>
  <si>
    <t>Вставка с внутренней резьбой</t>
  </si>
  <si>
    <t>SS.621.0404</t>
  </si>
  <si>
    <t>SS.621.0405</t>
  </si>
  <si>
    <t>SS.621.0504</t>
  </si>
  <si>
    <t>SS.621.0505</t>
  </si>
  <si>
    <t>SS.621.0506</t>
  </si>
  <si>
    <t>SS.621.0604</t>
  </si>
  <si>
    <t>SS.621.0605</t>
  </si>
  <si>
    <t>SS.621.0606</t>
  </si>
  <si>
    <t>SS.621.0705</t>
  </si>
  <si>
    <t>SS.621.0706</t>
  </si>
  <si>
    <t>SS.621.0807</t>
  </si>
  <si>
    <t>SS.621.0908</t>
  </si>
  <si>
    <t>SS.621.1009</t>
  </si>
  <si>
    <t>18х1”</t>
  </si>
  <si>
    <t>SS.620.0404</t>
  </si>
  <si>
    <t>SS.620.0405</t>
  </si>
  <si>
    <t>SS.620.0504</t>
  </si>
  <si>
    <t>SS.620.0505</t>
  </si>
  <si>
    <t>SS.620.0506</t>
  </si>
  <si>
    <t>SS.620.0604</t>
  </si>
  <si>
    <t>SS.620.0605</t>
  </si>
  <si>
    <t>SS.620.0606</t>
  </si>
  <si>
    <t>SS.620.0705</t>
  </si>
  <si>
    <t>SS.620.0706</t>
  </si>
  <si>
    <t>SS.620.0807</t>
  </si>
  <si>
    <t>SS.620.0908</t>
  </si>
  <si>
    <t>SS.620.1009</t>
  </si>
  <si>
    <t>Вставка с наружной резьбой</t>
  </si>
  <si>
    <t>Разъемное соединение с внутренней резьбой</t>
  </si>
  <si>
    <t>SS.527.0606</t>
  </si>
  <si>
    <t>SS.527.0706</t>
  </si>
  <si>
    <t>SS.527.0908</t>
  </si>
  <si>
    <t>SS.526.0404</t>
  </si>
  <si>
    <t>SS.526.0504</t>
  </si>
  <si>
    <t>SS.526.0505</t>
  </si>
  <si>
    <t>SS.526.0604</t>
  </si>
  <si>
    <t>SS.526.0605</t>
  </si>
  <si>
    <t>SS.526.0606</t>
  </si>
  <si>
    <t>SS.526.0705</t>
  </si>
  <si>
    <t>SS.526.0706</t>
  </si>
  <si>
    <t>SS.526.0807</t>
  </si>
  <si>
    <t>SS.526.0808</t>
  </si>
  <si>
    <t>SS.526.0908</t>
  </si>
  <si>
    <t>SS.526.1009</t>
  </si>
  <si>
    <t xml:space="preserve">Разъемное соединение с наружной резьбой </t>
  </si>
  <si>
    <t>SS.540.04</t>
  </si>
  <si>
    <t>SS.540.05</t>
  </si>
  <si>
    <t>SS.540.06</t>
  </si>
  <si>
    <t>SS.540.07</t>
  </si>
  <si>
    <t>SS.540.08</t>
  </si>
  <si>
    <t>SS.540.09</t>
  </si>
  <si>
    <t>SS.540.10</t>
  </si>
  <si>
    <t>SS.540.11</t>
  </si>
  <si>
    <t>SS.540.12</t>
  </si>
  <si>
    <t>SS.540.13</t>
  </si>
  <si>
    <t>Пресс-тройник</t>
  </si>
  <si>
    <t>SS.541.050405</t>
  </si>
  <si>
    <t>SS.541.060406</t>
  </si>
  <si>
    <t>SS.541.060506</t>
  </si>
  <si>
    <t>SS.541.070407</t>
  </si>
  <si>
    <t>SS.541.070507</t>
  </si>
  <si>
    <t>SS.541.070606</t>
  </si>
  <si>
    <t>SS.541.070607</t>
  </si>
  <si>
    <t>SS.541.070706</t>
  </si>
  <si>
    <t>SS.541.080408</t>
  </si>
  <si>
    <t>SS.541.080508</t>
  </si>
  <si>
    <t>SS.541.080608</t>
  </si>
  <si>
    <t>SS.541.080708</t>
  </si>
  <si>
    <t>SS.541.090409</t>
  </si>
  <si>
    <t>SS.541.090509</t>
  </si>
  <si>
    <t>SS.541.090609</t>
  </si>
  <si>
    <t>SS.541.090709</t>
  </si>
  <si>
    <t>SS.541.090809</t>
  </si>
  <si>
    <t>SS.541.100410</t>
  </si>
  <si>
    <t>SS.541.100510</t>
  </si>
  <si>
    <t>SS.541.100610</t>
  </si>
  <si>
    <t>SS.541.100710</t>
  </si>
  <si>
    <t>SS.541.100810</t>
  </si>
  <si>
    <t>SS.541.100910</t>
  </si>
  <si>
    <t>SS.541.110611</t>
  </si>
  <si>
    <t>SS.541.110711</t>
  </si>
  <si>
    <t>SS.541.110811</t>
  </si>
  <si>
    <t>SS.541.110911</t>
  </si>
  <si>
    <t>SS.541.111011</t>
  </si>
  <si>
    <t>SS.541.120612</t>
  </si>
  <si>
    <t>SS.541.120712</t>
  </si>
  <si>
    <t>SS.541.120812</t>
  </si>
  <si>
    <t>SS.541.120912</t>
  </si>
  <si>
    <t>SS.541.121012</t>
  </si>
  <si>
    <t>SS.541.121112</t>
  </si>
  <si>
    <t>SS.541.130613</t>
  </si>
  <si>
    <t>SS.541.130713</t>
  </si>
  <si>
    <t>SS.541.130813</t>
  </si>
  <si>
    <t>SS.541.130913</t>
  </si>
  <si>
    <t>SS.541.131013</t>
  </si>
  <si>
    <t>SS.541.131113</t>
  </si>
  <si>
    <t>SS.541.131213</t>
  </si>
  <si>
    <t>18х15х18</t>
  </si>
  <si>
    <t>22х15х22</t>
  </si>
  <si>
    <t>22х18х22</t>
  </si>
  <si>
    <t>28х15х28</t>
  </si>
  <si>
    <t>28х18х28</t>
  </si>
  <si>
    <t>28х22х22</t>
  </si>
  <si>
    <t>28х22х28</t>
  </si>
  <si>
    <t>28х28х22</t>
  </si>
  <si>
    <t>35х15х35</t>
  </si>
  <si>
    <t>35х18х35</t>
  </si>
  <si>
    <t>35х22х35</t>
  </si>
  <si>
    <t>35х28х35</t>
  </si>
  <si>
    <t>42х15х42</t>
  </si>
  <si>
    <t>42х18х42</t>
  </si>
  <si>
    <t>42х22х42</t>
  </si>
  <si>
    <t>42х28х42</t>
  </si>
  <si>
    <t>42х35х42</t>
  </si>
  <si>
    <t>54х15х54</t>
  </si>
  <si>
    <t>54х18х54</t>
  </si>
  <si>
    <t>54х22х54</t>
  </si>
  <si>
    <t>54х28х54</t>
  </si>
  <si>
    <t>54х35х54</t>
  </si>
  <si>
    <t>54х42х54</t>
  </si>
  <si>
    <t>76х22х76</t>
  </si>
  <si>
    <t>76х28х76</t>
  </si>
  <si>
    <t>76х35х76</t>
  </si>
  <si>
    <t>76х42х76</t>
  </si>
  <si>
    <t>76х54х76</t>
  </si>
  <si>
    <t>89х22х89</t>
  </si>
  <si>
    <t>89х28х89</t>
  </si>
  <si>
    <t>89х35х89</t>
  </si>
  <si>
    <t>89х42х89</t>
  </si>
  <si>
    <t>89х54х89</t>
  </si>
  <si>
    <t>89х76х89</t>
  </si>
  <si>
    <t>108х22х108</t>
  </si>
  <si>
    <t>108х28х108</t>
  </si>
  <si>
    <t>108х35х108</t>
  </si>
  <si>
    <t>108х42х108</t>
  </si>
  <si>
    <t>108х54х108</t>
  </si>
  <si>
    <t>108х76х108</t>
  </si>
  <si>
    <t>Пресс-тройник переходной</t>
  </si>
  <si>
    <t>SS.542.040404</t>
  </si>
  <si>
    <t>SS.542.050405</t>
  </si>
  <si>
    <t>SS.542.050505</t>
  </si>
  <si>
    <t>SS.542.060406</t>
  </si>
  <si>
    <t>SS.542.060506</t>
  </si>
  <si>
    <t>SS.542.070407</t>
  </si>
  <si>
    <t>SS.542.070507</t>
  </si>
  <si>
    <t>SS.542.070607</t>
  </si>
  <si>
    <t>SS.542.080408</t>
  </si>
  <si>
    <t>SS.542.080508</t>
  </si>
  <si>
    <t>SS.542.080608</t>
  </si>
  <si>
    <t>SS.542.080708</t>
  </si>
  <si>
    <t>SS.542.090409</t>
  </si>
  <si>
    <t>SS.542.090509</t>
  </si>
  <si>
    <t>SS.542.090609</t>
  </si>
  <si>
    <t>SS.542.090709</t>
  </si>
  <si>
    <t>SS.542.090809</t>
  </si>
  <si>
    <t>SS.542.100410</t>
  </si>
  <si>
    <t>SS.542.100510</t>
  </si>
  <si>
    <t>SS.542.100610</t>
  </si>
  <si>
    <t>SS.542.100710</t>
  </si>
  <si>
    <t>SS.542.100910</t>
  </si>
  <si>
    <t>SS.542.110511</t>
  </si>
  <si>
    <t>SS.542.110911</t>
  </si>
  <si>
    <t>SS.542.120512</t>
  </si>
  <si>
    <t>SS.542.120912</t>
  </si>
  <si>
    <t>SS.542.130513</t>
  </si>
  <si>
    <t>SS.542.130913</t>
  </si>
  <si>
    <t>35х1/2”</t>
  </si>
  <si>
    <t>42х1/2”</t>
  </si>
  <si>
    <t>42х3/4”</t>
  </si>
  <si>
    <t>42х1”</t>
  </si>
  <si>
    <t>54х1/2”</t>
  </si>
  <si>
    <t>54х3/4”</t>
  </si>
  <si>
    <t>54х1”</t>
  </si>
  <si>
    <t>54х1 1/4”</t>
  </si>
  <si>
    <t>76х3/4”</t>
  </si>
  <si>
    <t>76х2”</t>
  </si>
  <si>
    <t>89х3/4”</t>
  </si>
  <si>
    <t>89х2”</t>
  </si>
  <si>
    <t>108х3/4”</t>
  </si>
  <si>
    <t>108х2”</t>
  </si>
  <si>
    <t>Пресс-тройник с внутренней резьбой</t>
  </si>
  <si>
    <t>Пресс-тройник с наружной резьбой</t>
  </si>
  <si>
    <t>SS.642.040404</t>
  </si>
  <si>
    <t>SS.642.050405</t>
  </si>
  <si>
    <t>SS.642.050505</t>
  </si>
  <si>
    <t>SS.642.060406</t>
  </si>
  <si>
    <t>SS.642.060506</t>
  </si>
  <si>
    <t>SS.642.070407</t>
  </si>
  <si>
    <t>SS.642.070507</t>
  </si>
  <si>
    <t>SS.642.070607</t>
  </si>
  <si>
    <t>SS.642.080508</t>
  </si>
  <si>
    <t>SS.642.080608</t>
  </si>
  <si>
    <t>SS.642.080708</t>
  </si>
  <si>
    <t>SS.642.090509</t>
  </si>
  <si>
    <t>SS.642.090609</t>
  </si>
  <si>
    <t>SS.642.090709</t>
  </si>
  <si>
    <t>SS.642.090809</t>
  </si>
  <si>
    <t>SS.642.100510</t>
  </si>
  <si>
    <t>SS.642.100610</t>
  </si>
  <si>
    <t>SS.642.100710</t>
  </si>
  <si>
    <t>SS.642.100910</t>
  </si>
  <si>
    <t>SS.610.04</t>
  </si>
  <si>
    <t>SS.610.05</t>
  </si>
  <si>
    <t>SS.610.06</t>
  </si>
  <si>
    <t>SS.610.07</t>
  </si>
  <si>
    <t>Пресс-обвод</t>
  </si>
  <si>
    <t>SS.611.04</t>
  </si>
  <si>
    <t>SS.611.05</t>
  </si>
  <si>
    <t>SS.611.06</t>
  </si>
  <si>
    <t>SS.611.07</t>
  </si>
  <si>
    <t>Пресс-водорозетка</t>
  </si>
  <si>
    <t>SS.612.0404</t>
  </si>
  <si>
    <t>SS.612.0504</t>
  </si>
  <si>
    <t>SS.612.0604</t>
  </si>
  <si>
    <t>SS.612.0605</t>
  </si>
  <si>
    <t>SS.612.0704</t>
  </si>
  <si>
    <t>SS.612.0706</t>
  </si>
  <si>
    <t>SS.612.0807</t>
  </si>
  <si>
    <t>SS.612.0908</t>
  </si>
  <si>
    <t>SS.612.1009</t>
  </si>
  <si>
    <t>SS.614.04</t>
  </si>
  <si>
    <t>SS.614.05</t>
  </si>
  <si>
    <t>SS.614.06</t>
  </si>
  <si>
    <t>SS.614.07</t>
  </si>
  <si>
    <t>SS.614.08</t>
  </si>
  <si>
    <t>SS.614.09</t>
  </si>
  <si>
    <t>SS.614.10</t>
  </si>
  <si>
    <t>Переходный фитинг на фланцевое соединение</t>
  </si>
  <si>
    <t>SS.615.06</t>
  </si>
  <si>
    <t>SS.615.07</t>
  </si>
  <si>
    <t>SS.615.08</t>
  </si>
  <si>
    <t>SS.615.09</t>
  </si>
  <si>
    <t>SS.615.10</t>
  </si>
  <si>
    <t>SS.615.11</t>
  </si>
  <si>
    <t>SS.615.12</t>
  </si>
  <si>
    <t>SS.615.13</t>
  </si>
  <si>
    <t>Объём, м3</t>
  </si>
  <si>
    <t>SS.520.0404</t>
  </si>
  <si>
    <t>SS.520.0405</t>
  </si>
  <si>
    <t>SS.520.0504</t>
  </si>
  <si>
    <t>SS.520.0505</t>
  </si>
  <si>
    <t>SS.520.0604</t>
  </si>
  <si>
    <t>SS.520.0605</t>
  </si>
  <si>
    <t>SS.520.0606</t>
  </si>
  <si>
    <t>SS.520.0704</t>
  </si>
  <si>
    <t>SS.520.0705</t>
  </si>
  <si>
    <t>SS.520.0706</t>
  </si>
  <si>
    <t>SS.520.0707</t>
  </si>
  <si>
    <t>SS.520.0806</t>
  </si>
  <si>
    <t>SS.520.0807</t>
  </si>
  <si>
    <t>SS.520.0808</t>
  </si>
  <si>
    <t>SS.520.0907</t>
  </si>
  <si>
    <t>SS.520.0908</t>
  </si>
  <si>
    <t>SS.520.1008</t>
  </si>
  <si>
    <t>SS.520.1009</t>
  </si>
  <si>
    <t>SS.520.1110</t>
  </si>
  <si>
    <t>SS.520.1211</t>
  </si>
  <si>
    <t>SS.520.1312</t>
  </si>
  <si>
    <t>Труба из нержавеющей стали (длина 4 м.)</t>
  </si>
  <si>
    <t>Доп. скидка при заказе 
от 500 000 р.</t>
  </si>
  <si>
    <t>Водорозетки, фланцы</t>
  </si>
  <si>
    <t>Комплектующие и запасные части</t>
  </si>
  <si>
    <t>Пресс-угольник</t>
  </si>
  <si>
    <t>Заглушки.</t>
  </si>
  <si>
    <t>Фитинги из нержавеющей стали (Используется пресс-инструмент с профилем типа "М").</t>
  </si>
  <si>
    <t>BL.200.04</t>
  </si>
  <si>
    <t>3,7-20</t>
  </si>
  <si>
    <t>Балансировочный клапан 
(компакт)</t>
  </si>
  <si>
    <t>Насосы</t>
  </si>
  <si>
    <t>КИП</t>
  </si>
  <si>
    <t>AquaHit</t>
  </si>
  <si>
    <t>NEW Нержавеющие трубы и фитинги</t>
  </si>
  <si>
    <t>Фитинг аксиальный</t>
  </si>
  <si>
    <t>Трубы и теплоизоляция</t>
  </si>
  <si>
    <t>Коллекторные узлы Отопление</t>
  </si>
  <si>
    <t>Коллекторные узлы ХВС, ГВС</t>
  </si>
  <si>
    <t>Пресс-обвод внутренний/наружный</t>
  </si>
  <si>
    <r>
      <t>Отвод 90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</si>
  <si>
    <t>15х70х160</t>
  </si>
  <si>
    <t>108х88х108</t>
  </si>
  <si>
    <t>89</t>
  </si>
  <si>
    <t>SS.616.0416</t>
  </si>
  <si>
    <t xml:space="preserve">          (цена, вес и объем трубы указаны за 1м)</t>
  </si>
  <si>
    <t>TRN.HF1.05</t>
  </si>
  <si>
    <t>* Набор для однотрубной системы: клапан + головка</t>
  </si>
  <si>
    <t>SE.540.04</t>
  </si>
  <si>
    <t>SE.540.05</t>
  </si>
  <si>
    <t>SE.540.06</t>
  </si>
  <si>
    <t>SST.101</t>
  </si>
  <si>
    <t>Пресс-инструмент электрический MVI (с аккумулятором)</t>
  </si>
  <si>
    <t>SST.101.04</t>
  </si>
  <si>
    <t>Пресс клещи MVI 15 мм, M профиль</t>
  </si>
  <si>
    <t>SST.101.05</t>
  </si>
  <si>
    <t>Пресс клещи MVI 18 мм, M профиль</t>
  </si>
  <si>
    <t>SST.101.06</t>
  </si>
  <si>
    <t>Пресс клещи MVI 22 мм, M профиль</t>
  </si>
  <si>
    <t>SST.101.07</t>
  </si>
  <si>
    <t>Пресс клещи MVI 28 мм, M профиль</t>
  </si>
  <si>
    <t>SST.101.08</t>
  </si>
  <si>
    <t>Пресс клещи MVI 35 мм, M профиль</t>
  </si>
  <si>
    <t>SST.101.J</t>
  </si>
  <si>
    <t>Насадка под пресс клещи для перехода на большой диаметр MVI</t>
  </si>
  <si>
    <t>SST.101.09</t>
  </si>
  <si>
    <t>Насадка MVI 42 мм, M профиль</t>
  </si>
  <si>
    <t>SST.101.10</t>
  </si>
  <si>
    <t>Насадка MVI 54 мм, M профиль</t>
  </si>
  <si>
    <t>SST.102</t>
  </si>
  <si>
    <t>Труборез MVI до 35 мм, малый</t>
  </si>
  <si>
    <t>SST.103</t>
  </si>
  <si>
    <t>Труборез MVI до 54 мм, большой</t>
  </si>
  <si>
    <t>SST.105</t>
  </si>
  <si>
    <t>Гратосниматель MVI малый, 8–38 мм</t>
  </si>
  <si>
    <t>SST.106</t>
  </si>
  <si>
    <t>Гратосниматель MVI большой, 10–54 мм</t>
  </si>
  <si>
    <t>SST.101.A</t>
  </si>
  <si>
    <t>Аккумулятор MVI для электрического пресс-инструмента</t>
  </si>
  <si>
    <t>SST.104</t>
  </si>
  <si>
    <t>Ножи трубореза MVI (сменные ролики)</t>
  </si>
  <si>
    <t>Стоимость в баллах</t>
  </si>
  <si>
    <t>Инструмент за "нержавеющие баллы"</t>
  </si>
  <si>
    <t>Инструмент для монтажа систем из нержавеющей стали
(пр-во RIDGID Tools)</t>
  </si>
  <si>
    <t>TWE.370.36-40</t>
  </si>
  <si>
    <t>TWE.550.42-50</t>
  </si>
  <si>
    <t>TWE.750.50-57</t>
  </si>
  <si>
    <t>TWE370</t>
  </si>
  <si>
    <t>TWE550</t>
  </si>
  <si>
    <t>TWE750</t>
  </si>
  <si>
    <t>Шаровые краны ГОСТ</t>
  </si>
  <si>
    <t>BV.911.04</t>
  </si>
  <si>
    <t>BV.911.05</t>
  </si>
  <si>
    <t>BV.911.06</t>
  </si>
  <si>
    <t>BV.911.07</t>
  </si>
  <si>
    <t>BV.911.08</t>
  </si>
  <si>
    <t>BV.911.09</t>
  </si>
  <si>
    <t>BV.911.10</t>
  </si>
  <si>
    <t>BV.911.11</t>
  </si>
  <si>
    <t>BV.911.12</t>
  </si>
  <si>
    <t>BV.912.04</t>
  </si>
  <si>
    <t>BV.912.05</t>
  </si>
  <si>
    <t>BV.912.06</t>
  </si>
  <si>
    <t>BV.912.07</t>
  </si>
  <si>
    <t>BV.912.08</t>
  </si>
  <si>
    <t>BV.912.09</t>
  </si>
  <si>
    <t>BV.913.04</t>
  </si>
  <si>
    <t>BV.913.05</t>
  </si>
  <si>
    <t>BV.913.06</t>
  </si>
  <si>
    <t>BV.914.04</t>
  </si>
  <si>
    <t>BV.914.05</t>
  </si>
  <si>
    <t>BV.914.06</t>
  </si>
  <si>
    <t>BV.915.04</t>
  </si>
  <si>
    <t>BV.915.05</t>
  </si>
  <si>
    <t>BV.915.06</t>
  </si>
  <si>
    <t>BV.920.04</t>
  </si>
  <si>
    <t>BV.920.05</t>
  </si>
  <si>
    <t>BV.920.06</t>
  </si>
  <si>
    <t>BV.920.07</t>
  </si>
  <si>
    <t>BV.920.08</t>
  </si>
  <si>
    <t>BV.922.04</t>
  </si>
  <si>
    <t>BV.922.05</t>
  </si>
  <si>
    <t>BV.922.06</t>
  </si>
  <si>
    <t>BV.921.04</t>
  </si>
  <si>
    <t>BV.921.05</t>
  </si>
  <si>
    <t>BV.923.04</t>
  </si>
  <si>
    <t>BV.923.05</t>
  </si>
  <si>
    <t>BV.833.04</t>
  </si>
  <si>
    <t>BV.833.05</t>
  </si>
  <si>
    <t>BV.830.04</t>
  </si>
  <si>
    <t>BV.830.05</t>
  </si>
  <si>
    <t>BV.830.06</t>
  </si>
  <si>
    <t>BV.830.07</t>
  </si>
  <si>
    <t>BV.831.04</t>
  </si>
  <si>
    <t>BV.831.05</t>
  </si>
  <si>
    <t>BV.832.04</t>
  </si>
  <si>
    <t>BV.835.04</t>
  </si>
  <si>
    <t>BV.848.04</t>
  </si>
  <si>
    <t>BV.849.04</t>
  </si>
  <si>
    <t>BV.849.05</t>
  </si>
  <si>
    <t>BV.730.04</t>
  </si>
  <si>
    <t>BV.730.05</t>
  </si>
  <si>
    <t>BV.731.04</t>
  </si>
  <si>
    <t>BV.731.05</t>
  </si>
  <si>
    <t>BV.732.04</t>
  </si>
  <si>
    <t>BV.732.05</t>
  </si>
  <si>
    <t>BV.733.04</t>
  </si>
  <si>
    <t>BV.733.05</t>
  </si>
  <si>
    <t>3/4"х 8мм</t>
  </si>
  <si>
    <t>BV.848.05</t>
  </si>
  <si>
    <t>MC.422.06</t>
  </si>
  <si>
    <t>MC.412.06</t>
  </si>
  <si>
    <t>Краны из латуни с накидной гайкой и самоуплотняющимся кольцом (для коллекторных систем), MVI, 1" (вн-нар, рукоятка «бабочка»)</t>
  </si>
  <si>
    <t>Краны из латуни с термометром, накидной гайкой и самоуплотняющимся кольцом (для коллекторных систем), MVI, 1" (вн-нар, рукоятка «бабочка»)</t>
  </si>
  <si>
    <t>Кран шаровой из латуни прямой, муфта-муфта MVI 1/2" (вн-вн, рычажная рукоятка)</t>
  </si>
  <si>
    <t>Кран шаровой из латуни прямой, муфта-муфта MVI 3/4" (вн-вн, рычажная рукоятка)</t>
  </si>
  <si>
    <t>Кран шаровой из латуни прямой, муфта-муфта MVI 1" (вн-вн, рычажная рукоятка)</t>
  </si>
  <si>
    <t>Кран шаровой из латуни прямой, муфта-муфта MVI 1 1/4" (вн-вн, рычажная рукоятка)</t>
  </si>
  <si>
    <t>Кран шаровой из латуни прямой, муфта-муфта MVI 1 1/2" (вн-вн, рычажная рукоятка)</t>
  </si>
  <si>
    <t>Кран шаровой из латуни прямой, муфта-муфта, MVI, 2" (вн-вн, рычажная рукоятка)</t>
  </si>
  <si>
    <t>Кран шаровой из латуни прямой, муфта-муфта, MVI, 2 1/2" (вн-вн, рычажная рукоятка)</t>
  </si>
  <si>
    <t>Кран шаровой из латуни прямой, муфта-муфта, MVI, 3" (вн-вн, рычажная рукоятка)</t>
  </si>
  <si>
    <t>Кран шаровой из латуни прямой, муфта-муфта, MVI, 4" (вн-вн, рычажная рукоятка)</t>
  </si>
  <si>
    <t>Кран шаровой из латуни прямой, муфта-цапка, MVI, 1/2" (вн-нар, рычажная рукоятка)</t>
  </si>
  <si>
    <t>Кран шаровой из латуни прямой, муфта-цапка, MVI, 3/4" (вн-нар, рычажная рукоятка)</t>
  </si>
  <si>
    <t>Кран шаровой из латуни прямой, муфта-цапка, MVI, 1" (вн-нар, рычажная рукоятка)</t>
  </si>
  <si>
    <t>Кран шаровой из латуни прямой, муфта-цапка, MVI, 1 1/4" (вн-нар, рычажная рукоятка)</t>
  </si>
  <si>
    <t>Кран шаровой из латуни прямой, муфта-цапка, MVI, 1 1/2" (вн-нар, рычажная рукоятка)</t>
  </si>
  <si>
    <t>Кран шаровой из латуни прямой, муфта-цапка, MVI, 2" (вн-нар, рычажная рукоятка)</t>
  </si>
  <si>
    <t>Кран шаровой из латуни прямой, муфта-муфта MVI 1/2" (вн-вн, рукоятка «бабочка»)</t>
  </si>
  <si>
    <t>Кран шаровой из латуни прямой, муфта-муфта MVI 3/4" (вн-вн, рукоятка «бабочка»)</t>
  </si>
  <si>
    <t>Кран шаровой из латуни прямой, муфта-муфта MVI 1" (вн-вн, рукоятка «бабочка»)</t>
  </si>
  <si>
    <t>Кран шаровой из латуни прямой, муфта-цапка, MVI, 1/2" (вн-нар, рукоятка «бабочка»)</t>
  </si>
  <si>
    <t>Кран шаровой из латуни прямой, муфта-цапка, MVI, 3/4" (вн-нар, рукоятка «бабочка»)</t>
  </si>
  <si>
    <t>Кран шаровой из латуни прямой, муфта-цапка, MVI, 1" (вн-нар, рукоятка «бабочка»)</t>
  </si>
  <si>
    <t>Кран шаровой из латуни прямой, цапка-цапка, MVI, 1/2" (нар-нар, рукоятка «бабочка»)</t>
  </si>
  <si>
    <t>Кран шаровой из латуни прямой, цапка-цапка, MVI, 3/4" (нар-нар, рукоятка «бабочка»)</t>
  </si>
  <si>
    <t>Кран шаровой из латуни прямой, цапка-цапка, MVI, 1" (нар-нар, рукоятка «бабочка»)</t>
  </si>
  <si>
    <t>Кран шаровой из латуни прямой с накидной гайкой, MVI, 1/2" (вн-нар, рукоятка «бабочка»)</t>
  </si>
  <si>
    <t>Кран шаровой из латуни прямой с накидной гайкой, MVI, 3/4" (вн-нар, рукоятка «бабочка»)</t>
  </si>
  <si>
    <t>Кран шаровой из латуни прямой с накидной гайкой, MVI, 1" (вн-нар, рукоятка «бабочка»)</t>
  </si>
  <si>
    <t>Кран шаровой из латуни прямой с накидной гайкой, MVI, 1 1/4" (вн-нар, рукоятка «бабочка»)</t>
  </si>
  <si>
    <t>Кран шаровой из латуни прямой с накидной гайкой, MVI, 1 1/2" (вн-нар, рычажная рукоятка)</t>
  </si>
  <si>
    <t>Кран шаровой из латуни угловой с накидной гайкой, MVI, 1/2" (вн-нар, рукоятка «бабочка»)</t>
  </si>
  <si>
    <t>Кран шаровой из латуни угловой с накидной гайкой, MVI, 3/4" (вн-нар, рукоятка «бабочка»)</t>
  </si>
  <si>
    <t>Кран шаровой из латуни прямой с накидной гайкой и самоуплотняющимся кольцом, MVI, 1/2" (вн-нар, рукоятка «бабочка»)</t>
  </si>
  <si>
    <t>Кран шаровой из латуни прямой с накидной гайкой и самоуплотняющимся кольцом, MVI, 3/4" (вн-нар, рукоятка «бабочка»)</t>
  </si>
  <si>
    <t>Кран шаровой из латуни угловой с накидной гайкой и самоуплотняющимся кольцом, MVI, 1/2" (вн-нар, рукоятка «бабочка»)</t>
  </si>
  <si>
    <t>Кран шаровой из латуни угловой с накидной гайкой и самоуплотняющимся кольцом, MVI, 3/4" (вн-нар, рукоятка «бабочка»)</t>
  </si>
  <si>
    <t>Кран шаровой из латуни водоразборный со съёмным штуцером, MVI, 1/2" (нар-штуцер, рычажная рукоятка)</t>
  </si>
  <si>
    <t>Кран шаровой из латуни водоразборный со съёмным штуцером, MVI, 3/4" (нар-штуцер, рычажная рукоятка)</t>
  </si>
  <si>
    <t>Кран шаровой из латуни прямой с патрубком для дренажа и патрубком для воздухоотводчика, MVI, 1/2" (вн-вн, рычажная рукоятка)</t>
  </si>
  <si>
    <t>Кран шаровой из латуни прямой с патрубком для дренажа и патрубком для воздухоотводчика, MVI, 3/4" (вн-вн, рычажная рукоятка)</t>
  </si>
  <si>
    <t>Кран шаровой из латуни прямой с патрубком для дренажа и патрубком для воздухоотводчика, MVI, 1" (вн-вн, рычажная рукоятка)</t>
  </si>
  <si>
    <t>Кран шаровой из латуни прямой с патрубком для дренажа и патрубком для воздухоотводчика, MVI, 1 1/4" (вн-вн, рычажная рукоятка)</t>
  </si>
  <si>
    <t>Кран шаровой из латуни прямой с фильтром грубой очистки, MVI, 1/2" (вн-вн, рычажная рукоятка)</t>
  </si>
  <si>
    <t>Кран шаровой из латуни прямой с фильтром грубой очистки, MVI, 3/4" (вн-вн, рычажная рукоятка)</t>
  </si>
  <si>
    <t>Кран шаровой из латуни прямой с фильтром грубой очистки, MVI, 1/2" (вн-вн, рукоятка «бабочка»)</t>
  </si>
  <si>
    <t>Кран шаровой из латуни прямой с патрубком для подключения термодатчика, MVI, 1/2" x 8 мм, (вн-вн, рукоятка «бабочка»)</t>
  </si>
  <si>
    <t>Кран шаровой из латуни прямой с патрубком для подключения термодатчика, MVI, 3/4" x 8 мм, (вн-вн, рукоятка «бабочка»)</t>
  </si>
  <si>
    <t>Кран шаровой из латуни прямой с патрубком для подключения термодатчика, MVI, 1/2" x 9 мм, (вн-вн, рукоятка «бабочка»)</t>
  </si>
  <si>
    <t>Кран шаровой из латуни прямой с патрубком для подключения термодатчика, MVI, 3/4" x 9 мм, (вн-вн, рукоятка «бабочка»)</t>
  </si>
  <si>
    <t>Кран шаровой из латуни прямой, накидная гайка-муфта, MVI, 1/2" (вн-вн, рукоятка «бабочка»)</t>
  </si>
  <si>
    <t>Кран шаровой из латуни прямой, накидная гайка-муфта, MVI, 3/4" (вн-вн, рукоятка «бабочка»)</t>
  </si>
  <si>
    <t>Кран шаровой из латуни прямой, накидная гайка-цапка, MVI, 1/2" (вн-нар, рукоятка «бабочка»)</t>
  </si>
  <si>
    <t>Кран шаровой из латуни прямой, накидная гайка-цапка, MVI, 3/4" (вн-нар, рукоятка «бабочка»)</t>
  </si>
  <si>
    <t>Кран шаровой из латуни угловой, накидная гайка-муфта, MVI, 1/2" (вн-вн, рукоятка «бабочка»)</t>
  </si>
  <si>
    <t>Кран шаровой из латуни угловой, накидная гайка-муфта, MVI, 3/4" (вн-вн, рукоятка «бабочка»)</t>
  </si>
  <si>
    <t>Кран шаровой из латуни угловой, накидная гайка-цапка, MVI, 1/2" (вн-нар, рукоятка «бабочка»)</t>
  </si>
  <si>
    <t>Кран шаровой из латуни угловой, накидная гайка-цапка, MVI, 3/4" (вн-нар, рукоятка «бабочка»)</t>
  </si>
  <si>
    <t>Кран шаровой из латуни прямой, муфта-цапка (вн-нар, рычажная рукоятка)</t>
  </si>
  <si>
    <t>Кран шаровой из латуни прямой, муфта-муфта (вн-вн, рукоятка «бабочка»)</t>
  </si>
  <si>
    <t>Кран шаровой из латуни прямой, муфта-муфта (вн-вн, рычажная рукоятка)</t>
  </si>
  <si>
    <t>Кран шаровой из латуни прямой, муфта-цапка (вн-нар, рукоятка «бабочка»)</t>
  </si>
  <si>
    <t>Кран шаровой из латуни прямой, цапка-цапка (нар-нар, рукоятка «бабочка»)</t>
  </si>
  <si>
    <t>Кран шаровой из латуни прямой с накидной гайкой (вн-нар, рукоятка «бабочка»)</t>
  </si>
  <si>
    <t>Кран шаровой из латуни прямой с накидной гайкой (вн-нар, рычажная рукоятка)</t>
  </si>
  <si>
    <t>Кран шаровой из латуни угловой с накидной гайкой (вн-нар, рукоятка «бабочка»)</t>
  </si>
  <si>
    <t>Кран шаровой из латуни прямой с накидной гайкой и самоуплотняющимся кольцом (вн-нар, рукоятка «бабочка»)</t>
  </si>
  <si>
    <t>Кран шаровой из латуни угловой с накидной гайкой и самоуплотняющимся кольцом (вн-нар, рукоятка «бабочка»)</t>
  </si>
  <si>
    <t>Кран шаровой из латуни водоразборный со съёмным штуцером (нар-штуцер, рычажная рукоятка)</t>
  </si>
  <si>
    <t>Кран шаровой из латуни прямой с патрубком для дренажа и патрубком для воздухоотводчика (вн-вн, рычажная рукоятка)</t>
  </si>
  <si>
    <t>Кран шаровой из латуни прямой с фильтром грубой очистки (вн-вн, рычажная рукоятка)</t>
  </si>
  <si>
    <t>Кран шаровой из латуни прямой с фильтром грубой очистки (вн-вн, рукоятка «бабочка»)</t>
  </si>
  <si>
    <t>Кран шаровой из латуни водоразборный (нар-штуцер, рычажная рукоятка)</t>
  </si>
  <si>
    <t>Кран шаровой из латуни прямой с патрубком для подключения термодатчика (вн-вн, рукоятка «бабочка»)</t>
  </si>
  <si>
    <t>Кран шаровой из латуни прямой, накидная гайка-муфта (вн-вн, рукоятка «бабочка»)</t>
  </si>
  <si>
    <t>Кран шаровой из латуни прямой, накидная гайка-цапка (вн-нар, рукоятка «бабочка»)</t>
  </si>
  <si>
    <t>Кран шаровой из латуни угловой, накидная гайка-муфта (вн-вн, рукоятка «бабочка»)</t>
  </si>
  <si>
    <t>Кран шаровой из латуни угловой, накидная гайка-цапка (вн-нар, рукоятка «бабочка»)</t>
  </si>
  <si>
    <t>Аналог ГОСТ:</t>
  </si>
  <si>
    <t>BV.911</t>
  </si>
  <si>
    <t>BV.912</t>
  </si>
  <si>
    <t>BV.913</t>
  </si>
  <si>
    <t>BV.733</t>
  </si>
  <si>
    <t>BV.914</t>
  </si>
  <si>
    <t>BV.915</t>
  </si>
  <si>
    <t>BV.920</t>
  </si>
  <si>
    <t>BV.922</t>
  </si>
  <si>
    <t>BV.921</t>
  </si>
  <si>
    <t>BV.923</t>
  </si>
  <si>
    <t>BV.833</t>
  </si>
  <si>
    <t>BV.830</t>
  </si>
  <si>
    <t>BV.831</t>
  </si>
  <si>
    <t>BV.832</t>
  </si>
  <si>
    <t>BV.835</t>
  </si>
  <si>
    <t>BV.848</t>
  </si>
  <si>
    <t>BV.730</t>
  </si>
  <si>
    <t>BV.731</t>
  </si>
  <si>
    <t>BV.732</t>
  </si>
  <si>
    <t>КИТАЙ</t>
  </si>
  <si>
    <t>шт</t>
  </si>
  <si>
    <t>Выведен</t>
  </si>
  <si>
    <t>YHTRVH 0143015</t>
  </si>
  <si>
    <t>MVI</t>
  </si>
  <si>
    <t>Термостатическая головка YORHE 30x1,5</t>
  </si>
  <si>
    <t>Термостатическая головка YORHE (MVI) 30x1,5</t>
  </si>
  <si>
    <t>РОССИЯ</t>
  </si>
  <si>
    <t>руб.</t>
  </si>
  <si>
    <t>Складской</t>
  </si>
  <si>
    <t>Крепеж и аксессуары для теплого пола</t>
  </si>
  <si>
    <t>Трубопроводные системы</t>
  </si>
  <si>
    <t>TZ.562.05</t>
  </si>
  <si>
    <t>Защитная втулка на теплоизоляцию, 20 мм (красного и синего цвета)</t>
  </si>
  <si>
    <t>TZ.562.04</t>
  </si>
  <si>
    <t>Защитная втулка на теплоизоляцию, 16 мм (красного и синего цвета)</t>
  </si>
  <si>
    <t>Насосная станция TWE.750.50-57 (TWE750)</t>
  </si>
  <si>
    <t>Насосная станция TWE.550.42-50 (TWE550)</t>
  </si>
  <si>
    <t>Насосная станция TWE.370.36-40 (TWE370)</t>
  </si>
  <si>
    <t>TU.101</t>
  </si>
  <si>
    <t>Альбом с наклейками для защитных втулок</t>
  </si>
  <si>
    <t>TU.100</t>
  </si>
  <si>
    <t>Размотчик для труб теплого пола</t>
  </si>
  <si>
    <t>Аксессуары для изоляции</t>
  </si>
  <si>
    <t>Техническая теплоизоляция</t>
  </si>
  <si>
    <t>Материал комбинированный с печатью 3 мм (рулон 1,2 м х 25 метров)</t>
  </si>
  <si>
    <t>Лента MVI армированная самоклеящаяся 48 мм х 50 м (серебристо-серая)</t>
  </si>
  <si>
    <t>Лента MVI армированная самоклеящаяся 48 мм х 50 м (черная)</t>
  </si>
  <si>
    <t>Лента MVI армированная самоклеящаяся 48 мм х 50 м (синяя)</t>
  </si>
  <si>
    <t>Лента MVI армированная самоклеящаяся 48 мм х 50 м (красная)</t>
  </si>
  <si>
    <t>пог. м</t>
  </si>
  <si>
    <t>Заказной</t>
  </si>
  <si>
    <t>Трубная теплоизоляция</t>
  </si>
  <si>
    <t>Трубки MVI толщ.9, диам.35 (2 метра) (красная)</t>
  </si>
  <si>
    <t>Трубки MVI толщ.9, диам.28 (2 метра) (красная)</t>
  </si>
  <si>
    <t>Трубки MVI толщ.9, диам.22 (2 метра) (красная)</t>
  </si>
  <si>
    <t>Трубки MVI толщ.9, диам.18 (2 метра) (красная)</t>
  </si>
  <si>
    <t>Трубки MVI толщ.9, диам.15 (2 метра) (красная)</t>
  </si>
  <si>
    <t>Трубки MVI толщ.6, диам.35 (2 метра) (красная)</t>
  </si>
  <si>
    <t>Трубки MVI толщ.6, диам.28 (2 метра) (красная)</t>
  </si>
  <si>
    <t>Трубки MVI толщ.6, диам.22 (2 метра) (красная)</t>
  </si>
  <si>
    <t>Трубки MVI толщ.6, диам.18 (2 метра) (красная)</t>
  </si>
  <si>
    <t>Трубки MVI толщ.6, диам.15 (2 метра) (красная)</t>
  </si>
  <si>
    <t>Трубки MVI в гофрокоробах толщ.4, диам.35, дл.10 м (красная)</t>
  </si>
  <si>
    <t>Трубки MVI в гофрокоробах толщ.4, диам.28, дл.10 м (красная)</t>
  </si>
  <si>
    <t>Трубки MVI в гофрокоробах толщ.4, диам.22, дл.10 м (красная)</t>
  </si>
  <si>
    <t>Трубки MVI в гофрокоробах толщ.4, диам.18, дл.10 м (красная)</t>
  </si>
  <si>
    <t>Трубки MVI в гофрокоробах толщ.4, диам.15, дл.10 м (красная)</t>
  </si>
  <si>
    <t>Трубки MVI толщ.9, диам.35 (2 метра) (синяя)</t>
  </si>
  <si>
    <t>Трубки MVI толщ.9, диам.28 (2 метра) (синяя)</t>
  </si>
  <si>
    <t>Трубки MVI толщ.9, диам.22 (2 метра) (синяя)</t>
  </si>
  <si>
    <t>Трубки MVI толщ.9, диам.18 (2 метра) (синяя)</t>
  </si>
  <si>
    <t>Трубки MVI толщ.9, диам.15 (2 метра) (синяя)</t>
  </si>
  <si>
    <t>Трубки MVI толщ.6, диам.35 (2 метра) (синяя)</t>
  </si>
  <si>
    <t>Трубки MVI толщ.6, диам.28 (2 метра) (синяя)</t>
  </si>
  <si>
    <t>Трубки MVI толщ.6, диам.22 (2 метра) (синяя)</t>
  </si>
  <si>
    <t>Трубки MVI толщ.6, диам.18 (2 метра) (синяя)</t>
  </si>
  <si>
    <t>Трубки MVI толщ.6, диам.15 (2 метра) (синяя)</t>
  </si>
  <si>
    <t>Трубки MVI в гофрокоробах толщ.4, диам.35, дл.10 м (синяя)</t>
  </si>
  <si>
    <t>Трубки MVI в гофрокоробах толщ.4, диам.28, дл.10 м (синяя)</t>
  </si>
  <si>
    <t>Трубки MVI в гофрокоробах толщ.4, диам.22, дл.10 м (синяя)</t>
  </si>
  <si>
    <t>Трубки MVI в гофрокоробах толщ.4, диам.18, дл.10 м (синяя)</t>
  </si>
  <si>
    <t>Трубки MVI в гофрокоробах толщ.4, диам.15, дл.10 м (синяя)</t>
  </si>
  <si>
    <t>TT.100.01</t>
  </si>
  <si>
    <t>Такер для скоб MVI</t>
  </si>
  <si>
    <t>Якорная скоба MVI для крепления труб теплого пола 55 мм</t>
  </si>
  <si>
    <t>Якорная скоба MVI для крепления труб теплого пола 50 мм</t>
  </si>
  <si>
    <t>Якорная скоба MVI для крепления труб теплого пола 42 мм</t>
  </si>
  <si>
    <t>Клапан термостатический прямой MVI (высокий расход)</t>
  </si>
  <si>
    <t>Радиаторная арматура</t>
  </si>
  <si>
    <t>Комплект термостатический для однотрубной системы  MVI 3/4"</t>
  </si>
  <si>
    <t>Комплект клапан термостатический высокий расход и термоголовка (ТR.812.05+TR.350.01)</t>
  </si>
  <si>
    <t>Клапан термостатический прямой MVI 3/4" высокий расход</t>
  </si>
  <si>
    <t>Клапан термостатический прямой с преднастройкой MVI</t>
  </si>
  <si>
    <t>Клапан термостатический прямой MVI с преднастройкой 1/2"</t>
  </si>
  <si>
    <t>Клапан термостатический угловой с преднастройкой MVI</t>
  </si>
  <si>
    <t>Клапан термостатический осевой с преднастройкой MVI</t>
  </si>
  <si>
    <t>Клапан термостатический осевой MVI с преднастройкой 1/2"x3/4"</t>
  </si>
  <si>
    <t>Клапан термостатический осевой MVI с преднастройкой 1/2"</t>
  </si>
  <si>
    <t>Клапан термостатический прямой MVI с преднастройкой 3/4"</t>
  </si>
  <si>
    <t>TR.712.04</t>
  </si>
  <si>
    <t>Клапан термостатический угловой MVI с преднастройкой 3/4"</t>
  </si>
  <si>
    <t>TR.710.04</t>
  </si>
  <si>
    <t>TR.700.SP</t>
  </si>
  <si>
    <t>Картридж для термостатических клапанов MVI с преднастройкой</t>
  </si>
  <si>
    <t>Комплект терморегулирующий для подключения радиатора, 3 в 1 MVI</t>
  </si>
  <si>
    <t>Комплект прямой  3 в 1 MVI 3/4"</t>
  </si>
  <si>
    <t>Комплект терморегулирующий прямой для подключения радиатора, 3 в 1 MVI 3/4"</t>
  </si>
  <si>
    <t>Комплект прямой 3 в 1 MVI 1/2"</t>
  </si>
  <si>
    <t>Комплект терморегулирующий прямой для подключения радиатора, 3 в 1 MVI 1/2"</t>
  </si>
  <si>
    <t>Комплект угловой  3 в 1 MVI 3/4"</t>
  </si>
  <si>
    <t>Комплект терморегулирующий угловой для подключения радиатора, 3 в 1 MVI 3/4"</t>
  </si>
  <si>
    <t>Комплект угловой  3 в 1 MVI 1/2"</t>
  </si>
  <si>
    <t>Комплект терморегулирующий угловой для подключения радиатора, 3 в 1 MVI 1/2"</t>
  </si>
  <si>
    <t>TR.613.05</t>
  </si>
  <si>
    <t>Комплект терморегулирующий для подключения радиатора, 2 в 1 MVI</t>
  </si>
  <si>
    <t>Комплект прямой  2 в 1 MVI 3/4"</t>
  </si>
  <si>
    <t>Комплект терморегулирующий прямой для подключения радиатора, 2 в 1 MVI 3/4"</t>
  </si>
  <si>
    <t>Комплект прямой 2 в 1 MVI 1/2"</t>
  </si>
  <si>
    <t>Комплект терморегулирующий прямой для подключения радиатора, 2 в 1 MVI 1/2"</t>
  </si>
  <si>
    <t>TR.611.05</t>
  </si>
  <si>
    <t>Комплект угловой  2 в 1 MVI 3/4"</t>
  </si>
  <si>
    <t>Комплект терморегулирующий угловой для подключения радиатора, 2 в 1 MVI 3/4"</t>
  </si>
  <si>
    <t>Комплект угловой  2 в 1 MVI 1/2"</t>
  </si>
  <si>
    <t>Комплект терморегулирующий угловой для подключения радиатора, 2 в 1 MVI 1/2"</t>
  </si>
  <si>
    <t>Термостатическая головка с жидкостным датчиком MVI 30x1,5 графит</t>
  </si>
  <si>
    <t>Термостатическая головка MVI DA</t>
  </si>
  <si>
    <t>Термостатическая головка с жидкостным датчиком MVI DA</t>
  </si>
  <si>
    <t>Термостатическая головка MVI 30x1,5</t>
  </si>
  <si>
    <t>Термостатическая головка с жидкостным датчиком MVI 30x1,5</t>
  </si>
  <si>
    <t>Узел нижнего подключения для двухтрубных систем</t>
  </si>
  <si>
    <t>Переходник с прокладкой 1/2"*3/4" (под конус, для узлов вентильного типа)</t>
  </si>
  <si>
    <t>Узел нижнего подключения угловой 3/4"x3/4"</t>
  </si>
  <si>
    <t>Узел нижнего подключения угловой, для двухтрубных систем MVI 3/4"x3/4"</t>
  </si>
  <si>
    <t>Узел нижнего подключения прямой, для двухтрубных систем MVI 3/4"x3/4"</t>
  </si>
  <si>
    <t>TR.350.01</t>
  </si>
  <si>
    <t>Термостатическая головка AQUAHIT 30x1,5</t>
  </si>
  <si>
    <t>Термостатическая головка с жидкостным датчиком AQUAHIT 30x1,5</t>
  </si>
  <si>
    <t>Клапан термостатический угловой MVI</t>
  </si>
  <si>
    <t>Клапан термостатический угловой с кольцом MVI 1/2" с выходом под евроконус</t>
  </si>
  <si>
    <t>Клапан термостатический угловой с самоуплотняющимся кольцом MVI 1/2" с выходом под евроконус</t>
  </si>
  <si>
    <t>Клапан термостатический прямой MVI</t>
  </si>
  <si>
    <t>Клапан термостатический прямой с самоуплотняющимся кольцом MVI 1/2" с выходом под евроконус</t>
  </si>
  <si>
    <t>Клапан термостатический прямой с самоуплотняющимся кольцом MVI 3/4"</t>
  </si>
  <si>
    <t>Клапан термостатический прямой с кольцом MVI 1/2"</t>
  </si>
  <si>
    <t>Клапан термостатический прямой с самоуплотняющимся кольцом MVI 1/2"</t>
  </si>
  <si>
    <t>Клапан термостатический прямой MVI 3/4"</t>
  </si>
  <si>
    <t>Клапан термостатический прямой MVI 1/2"</t>
  </si>
  <si>
    <t>Клапан термостатический угловой с кольцом MVI 3/4"</t>
  </si>
  <si>
    <t>Клапан термостатический угловой с самоуплотняющимся кольцом MVI 3/4"</t>
  </si>
  <si>
    <t>Клапан термостатический угловой с кольцом MVI 1/2"</t>
  </si>
  <si>
    <t>Клапан термостатический угловой с самоуплотняющимся кольцом MVI 1/2"</t>
  </si>
  <si>
    <t>Клапан термостатический угловой MVI 3/4"</t>
  </si>
  <si>
    <t>Вентиль радиаторный угловой ручной регулировки MVI</t>
  </si>
  <si>
    <t>Вентиль радиаторный угловой ручной с кольцом 1/2" с выходом под евроконус</t>
  </si>
  <si>
    <t>Вентиль радиаторный угловой ручной регулировки MVI с выходом под евроконус 1/2"</t>
  </si>
  <si>
    <t>Вентиль радиаторный прямой ручной регулировки MVI</t>
  </si>
  <si>
    <t>Вентиль радиаторный прямой ручной с кольцом 1/2" с выходом под евроконус</t>
  </si>
  <si>
    <t>Вентиль радиаторный прямой ручной регулировки MVI с выходом под евроконус 1/2"</t>
  </si>
  <si>
    <t>Вентиль радиаторный прямой ручной с кольцом 1/2"</t>
  </si>
  <si>
    <t>Вентиль радиаторный прямой ручной регулировки с  самоуплотняющимся кольцом MVI 1/2"</t>
  </si>
  <si>
    <t>Вентиль радиаторный прямой ручной 3/4"</t>
  </si>
  <si>
    <t>Вентиль радиаторный прямой ручной регулировки MVI 3/4"</t>
  </si>
  <si>
    <t>Вентиль радиаторный прямой ручной 1/2"</t>
  </si>
  <si>
    <t>Вентиль радиаторный прямой ручной регулировки MVI 1/2"</t>
  </si>
  <si>
    <t>Вентиль радиаторный угловой ручной с кольцом 1/2"</t>
  </si>
  <si>
    <t>Вентиль радиаторный угловой ручной регулировки с  самоуплотняющимся кольцом MVI 1/2"</t>
  </si>
  <si>
    <t>Вентиль радиаторный угловой ручной 3/4"</t>
  </si>
  <si>
    <t>Вентиль радиаторный угловой ручной регулировки MVI 3/4"</t>
  </si>
  <si>
    <t>Вентиль радиаторный угловой ручной 1/2"</t>
  </si>
  <si>
    <t>Вентиль радиаторный угловой ручной регулировки MVI 1/2"</t>
  </si>
  <si>
    <t>Клапан настроечный угловой MVI</t>
  </si>
  <si>
    <t>Клапан настроечный угловой с кольцом MVI 1/2" с выходом под евроконус</t>
  </si>
  <si>
    <t>Клапан настроечный угловой с самоуплотняющимся кольцом MVI 1/2" с выходом под евроконус</t>
  </si>
  <si>
    <t>Клапан настроечный прямой MVI</t>
  </si>
  <si>
    <t>Клапан настроечный прямой с кольцом MVI 1/2" с выходом под евроконус</t>
  </si>
  <si>
    <t>Клапан настроечный прямой с самоуплотняющимся кольцом MVI 1/2" с выходом под евроконус</t>
  </si>
  <si>
    <t>Клапан настроечный прямой с кольцом MVI 1/2"</t>
  </si>
  <si>
    <t>Клапан настроечный прямой с самоуплотняющимся кольцом MVI 1/2"</t>
  </si>
  <si>
    <t>Клапан настроечный прямой MVI 3/4"</t>
  </si>
  <si>
    <t>Клапан настроечный прямой MVI 1/2"</t>
  </si>
  <si>
    <t>Клапан настроечный угловой с кольцом MVI 1/2"</t>
  </si>
  <si>
    <t>Клапан настроечный угловой с самоуплотняющимся кольцом MVI 1/2"</t>
  </si>
  <si>
    <t>Клапан настроечный угловой MVI 3/4"</t>
  </si>
  <si>
    <t>Клапан настроечный угловой MVI 1/2"</t>
  </si>
  <si>
    <t>TF.102.0407</t>
  </si>
  <si>
    <t>Дюбель-крюк двойной для труб D16-32 мм (длина 100 мм , D8 мм)</t>
  </si>
  <si>
    <t>TF.102.04</t>
  </si>
  <si>
    <t>Комплект подключения к радиатору для труб из сшитого полиэтилена</t>
  </si>
  <si>
    <t>TF.101.05</t>
  </si>
  <si>
    <t>Фиксатор поворота угла 45° D20 мм</t>
  </si>
  <si>
    <t>TF.101.0407</t>
  </si>
  <si>
    <t>Дюбель-крюк одинарный для труб D16-32 мм (длина 100 мм , D8 мм)</t>
  </si>
  <si>
    <t>TF.101.04</t>
  </si>
  <si>
    <t>Фиксатор поворота угла 45° D16 мм</t>
  </si>
  <si>
    <t>Система из нержавеющей стали</t>
  </si>
  <si>
    <t>Пресс-тройник с НР</t>
  </si>
  <si>
    <t>Пресс-тройник с НР MVI, 54x2" (нержавеющая сталь)</t>
  </si>
  <si>
    <t>Пресс-тройник с НР MVI, 54х1 1/4" (нержавеющая сталь)</t>
  </si>
  <si>
    <t>Пресс-тройник с НР MVI, 54х1" (нержавеющая сталь)</t>
  </si>
  <si>
    <t>Пресс-тройник с НР MVI, 54x3/4" (нержавеющая сталь)</t>
  </si>
  <si>
    <t>Пресс-тройник с НР MVI, 42х1 1/2" (нержавеющая сталь)</t>
  </si>
  <si>
    <t>Пресс-тройник с НР MVI, 42х1 1/4" (нержавеющая сталь)</t>
  </si>
  <si>
    <t>Пресс-тройник с НР MVI, 42х1" (нержавеющая сталь)</t>
  </si>
  <si>
    <t>Пресс-тройник с НР MVI, 42x3/4" (нержавеющая сталь)</t>
  </si>
  <si>
    <t>Пресс-тройник с НР MVI, 35х1 1/4" (нержавеющая сталь)</t>
  </si>
  <si>
    <t>Пресс-тройник с НР MVI, 35х1" (нержавеющая сталь)</t>
  </si>
  <si>
    <t>Пресс-тройник с НР MVI, 35x3/4" (нержавеющая сталь)</t>
  </si>
  <si>
    <t>Пресс-тройник с НР MVI, 28х1" (нержавеющая сталь)</t>
  </si>
  <si>
    <t>Пресс-тройник с НР MVI, 28х3/4" (нержавеющая сталь)</t>
  </si>
  <si>
    <t>Пресс-тройник с НР MVI, 28х1/2" (нержавеющая сталь)</t>
  </si>
  <si>
    <t>Пресс-тройник с НР MVI, 22х3/4" (нержавеющая сталь)</t>
  </si>
  <si>
    <t>Пресс-тройник с НР MVI, 22х1/2" (нержавеющая сталь)</t>
  </si>
  <si>
    <t>Пресс-тройник с НР MVI, 18х3/4" (нержавеющая сталь)</t>
  </si>
  <si>
    <t>Пресс-тройник с НР MVI, 18х1/2" (нержавеющая сталь)</t>
  </si>
  <si>
    <t>Пресс-тройник с НР MVI, 15х1/2" (нержавеющая сталь)</t>
  </si>
  <si>
    <t>Пресс-угольник с НР укороченный</t>
  </si>
  <si>
    <t>Пресс-угольник с НР укороченный MVI, 35х1" (нержавеющая сталь)</t>
  </si>
  <si>
    <t>Пресс-угольник с НР укороченный MVI, 28х3/4" (нержавеющая сталь)</t>
  </si>
  <si>
    <t>Пресс-угольник с НР укороченный MVI, 22х3/4" (нержавеющая сталь)</t>
  </si>
  <si>
    <t>Пресс-угольник с НР укороченный MVI, 22х1/2" (нержавеющая сталь)</t>
  </si>
  <si>
    <t>Пресс-угольник с НР укороченный MVI, 18х3/4" (нержавеющая сталь)</t>
  </si>
  <si>
    <t>Пресс-угольник с НР укороченный MVI, 18х1/2" (нержавеющая сталь)</t>
  </si>
  <si>
    <t>Пресс-угольник с НР укороченный MVI, 15х1/2" (нержавеющая сталь)</t>
  </si>
  <si>
    <t>Пресс-угольник с ВР укороченный</t>
  </si>
  <si>
    <t>Пресс-угольник с ВР укороченный MVI, 35х1" (нержавеющая сталь)</t>
  </si>
  <si>
    <t>Пресс-угольник с ВР укороченный MVI, 28х1" (нержавеющая сталь)</t>
  </si>
  <si>
    <t>Пресс-угольник с ВР укороченный MVI, 28х3/4" (нержавеющая сталь)</t>
  </si>
  <si>
    <t>Пресс-угольник с ВР укороченный MVI, 22х3/4" (нержавеющая сталь)</t>
  </si>
  <si>
    <t>Пресс-угольник с ВР укороченный MVI, 22х1/2" (нержавеющая сталь)</t>
  </si>
  <si>
    <t>Пресс-угольник с ВР укороченный MVI, 18х3/4" (нержавеющая сталь)</t>
  </si>
  <si>
    <t>Пресс-угольник с ВР укороченный MVI, 18х1/2" (нержавеющая сталь)</t>
  </si>
  <si>
    <t>Пресс-угольник с ВР укороченный MVI, 15х1/2" (нержавеющая сталь)</t>
  </si>
  <si>
    <t>SS.623.13</t>
  </si>
  <si>
    <t>Осевой компенсатор с раструбом  MVI, 108 (нержавеющая сталь)</t>
  </si>
  <si>
    <t>SS.623.12</t>
  </si>
  <si>
    <t>Осевой компенсатор с раструбом  MVI, 88 (нержавеющая сталь)</t>
  </si>
  <si>
    <t>SS.623.11</t>
  </si>
  <si>
    <t>Осевой компенсатор с раструбом  MVI, 76 (нержавеющая сталь)</t>
  </si>
  <si>
    <t>SS.623.10</t>
  </si>
  <si>
    <t>Осевой компенсатор с раструбом  MVI, 54 (нержавеющая сталь)</t>
  </si>
  <si>
    <t>SS.623.09</t>
  </si>
  <si>
    <t>Осевой компенсатор с раструбом  MVI, 42 (нержавеющая сталь)</t>
  </si>
  <si>
    <t>SS.623.08</t>
  </si>
  <si>
    <t>Осевой компенсатор с раструбом  MVI, 35 (нержавеющая сталь)</t>
  </si>
  <si>
    <t>SS.623.07</t>
  </si>
  <si>
    <t>Осевой компенсатор с раструбом  MVI, 28 (нержавеющая сталь)</t>
  </si>
  <si>
    <t>SS.623.06</t>
  </si>
  <si>
    <t>Осевой компенсатор с раструбом  MVI, 22 (нержавеющая сталь)</t>
  </si>
  <si>
    <t>SS.623.05</t>
  </si>
  <si>
    <t>Осевой компенсатор с раструбом  MVI, 18 (нержавеющая сталь)</t>
  </si>
  <si>
    <t>SS.623.04</t>
  </si>
  <si>
    <t>Осевой компенсатор с раструбом  MVI, 15 (нержавеющая сталь)</t>
  </si>
  <si>
    <t>Муфта надвижная MVI, 108 (нержавеющая сталь)</t>
  </si>
  <si>
    <t>Муфта надвижная MVI, 88 (нержавеющая сталь)</t>
  </si>
  <si>
    <t>Муфта надвижная MVI, 76 (нержавеющая сталь)</t>
  </si>
  <si>
    <t>Муфта надвижная MVI, 54 (нержавеющая сталь)</t>
  </si>
  <si>
    <t>Муфта надвижная MVI, 42 (нержавеющая сталь)</t>
  </si>
  <si>
    <t>Муфта надвижная MVI, 35 (нержавеющая сталь)</t>
  </si>
  <si>
    <t>Муфта надвижная MVI, 28 (нержавеющая сталь)</t>
  </si>
  <si>
    <t>Муфта надвижная MVI, 22 (нержавеющая сталь)</t>
  </si>
  <si>
    <t>Муфта надвижная MVI, 18 (нержавеющая сталь)</t>
  </si>
  <si>
    <t>Муфта надвижная MVI, 15 (нержавеющая сталь)</t>
  </si>
  <si>
    <t>Вставка с ВР</t>
  </si>
  <si>
    <t>Вставка с ВР MVI, 54х2" (нержавеющая сталь)</t>
  </si>
  <si>
    <t>Вставка с ВР MVI, 42х1 1/2" (нержавеющая сталь)</t>
  </si>
  <si>
    <t>Вставка с ВР MVI, 35х1 1/4" (нержавеющая сталь)</t>
  </si>
  <si>
    <t>Вставка с ВР MVI, 28х1" (нержавеющая сталь)</t>
  </si>
  <si>
    <t>Вставка с ВР MVI, 28х3/4" (нержавеющая сталь)</t>
  </si>
  <si>
    <t>Вставка с ВР MVI, 22х1" (нержавеющая сталь)</t>
  </si>
  <si>
    <t>Вставка с ВР MVI, 22х3/4" (нержавеющая сталь)</t>
  </si>
  <si>
    <t>Вставка с ВР MVI, 22х1/2" (нержавеющая сталь)</t>
  </si>
  <si>
    <t>Вставка с ВР MVI, 18х1" (нержавеющая сталь)</t>
  </si>
  <si>
    <t>Вставка с ВР MVI, 18х3/4" (нержавеющая сталь)</t>
  </si>
  <si>
    <t>Вставка с ВР MVI, 18х1/2" (нержавеющая сталь)</t>
  </si>
  <si>
    <t>Вставка с ВР MVI, 15х3/4" (нержавеющая сталь)</t>
  </si>
  <si>
    <t>Вставка с ВР MVI, 15х1/2" (нержавеющая сталь)</t>
  </si>
  <si>
    <t>Вставка с НР</t>
  </si>
  <si>
    <t>Вставка с НР MVI, 54х2" (нержавеющая сталь)</t>
  </si>
  <si>
    <t>Вставка с НР MVI, 42х1 1/2" (нержавеющая сталь)</t>
  </si>
  <si>
    <t>Вставка с НР MVI, 35х1 1/4" (нержавеющая сталь)</t>
  </si>
  <si>
    <t>Вставка с НР MVI, 28х1" (нержавеющая сталь)</t>
  </si>
  <si>
    <t>Вставка с НР MVI, 28х3/4" (нержавеющая сталь)</t>
  </si>
  <si>
    <t>Вставка с НР MVI, 22х1" (нержавеющая сталь)</t>
  </si>
  <si>
    <t>Вставка с НР MVI, 22х3/4" (нержавеющая сталь)</t>
  </si>
  <si>
    <t>Вставка с НР MVI, 22х1/2" (нержавеющая сталь)</t>
  </si>
  <si>
    <t>Вставка с НР MVI, 18х1" (нержавеющая сталь)</t>
  </si>
  <si>
    <t>Вставка с НР MVI, 18х3/4" (нержавеющая сталь)</t>
  </si>
  <si>
    <t>Вставка с НР MVI, 18х1/2" (нержавеющая сталь)</t>
  </si>
  <si>
    <t>Вставка с НР MVI, 15х3/4" (нержавеющая сталь)</t>
  </si>
  <si>
    <t>Вставка с НР MVI, 15х1/2" (нержавеющая сталь)</t>
  </si>
  <si>
    <t>Отвод 90˚</t>
  </si>
  <si>
    <t>Отвод 90˚ MVI, 15х70х160 (нержавеющая сталь)</t>
  </si>
  <si>
    <t>Переходный фитинг на фланцевое соединение MVI, 108 (нержавеющая сталь)</t>
  </si>
  <si>
    <t>Переходный фитинг на фланцевое соединение MVI, 88 (нержавеющая сталь)</t>
  </si>
  <si>
    <t>Переходный фитинг на фланцевое соединение MVI, 76 (нержавеющая сталь)</t>
  </si>
  <si>
    <t>Переходный фитинг на фланцевое соединение MVI, 54 (нержавеющая сталь)</t>
  </si>
  <si>
    <t>Переходный фитинг на фланцевое соединение MVI, 42 (нержавеющая сталь)</t>
  </si>
  <si>
    <t>Переходный фитинг на фланцевое соединение MVI, 35 (нержавеющая сталь)</t>
  </si>
  <si>
    <t>Переходный фитинг на фланцевое соединение MVI, 28 (нержавеющая сталь)</t>
  </si>
  <si>
    <t>Переходный фитинг на фланцевое соединение MVI, 22 (нержавеющая сталь)</t>
  </si>
  <si>
    <t>Уплотнительное кольцо FPM</t>
  </si>
  <si>
    <t>Уплотнительное кольцо FPM, 54</t>
  </si>
  <si>
    <t>Уплотнительное кольцо FPM, 42</t>
  </si>
  <si>
    <t>Уплотнительное кольцо FPM, 35</t>
  </si>
  <si>
    <t>Уплотнительное кольцо FPM, 28</t>
  </si>
  <si>
    <t>Уплотнительное кольцо FPM, 22</t>
  </si>
  <si>
    <t>Уплотнительное кольцо FPM, 18</t>
  </si>
  <si>
    <t>Уплотнительное кольцо FPM, 15</t>
  </si>
  <si>
    <t>Пресс-водорозетка MVI, 28x1 (нержавеющая сталь)</t>
  </si>
  <si>
    <t>Пресс-водорозетка MVI, 28x1/2 (нержавеющая сталь)</t>
  </si>
  <si>
    <t>Пресс-водорозетка MVI, 22х3/4 (нержавеющая сталь)</t>
  </si>
  <si>
    <t>Пресс-водорозетка MVI, 22х1/2 (нержавеющая сталь)</t>
  </si>
  <si>
    <t>Пресс-водорозетка MVI, 18х1/2 (нержавеющая сталь)</t>
  </si>
  <si>
    <t>Пресс-водорозетка MVI, 15х1/2 (нержавеющая сталь)</t>
  </si>
  <si>
    <t>Пресс-обвод ВН MVI, 28 (нержавеющая сталь)</t>
  </si>
  <si>
    <t>Пресс-обвод ВН MVI, 22 (нержавеющая сталь)</t>
  </si>
  <si>
    <t>Пресс-обвод ВН MVI, 18 (нержавеющая сталь)</t>
  </si>
  <si>
    <t>Пресс-обвод ВН MVI, 15 (нержавеющая сталь)</t>
  </si>
  <si>
    <t>Пресс-обвод MVI, 28 (нержавеющая сталь)</t>
  </si>
  <si>
    <t>Пресс-обвод MVI, 22 (нержавеющая сталь)</t>
  </si>
  <si>
    <t>Пресс-обвод MVI, 18 (нержавеющая сталь)</t>
  </si>
  <si>
    <t>Пресс-обвод MVI, 15 (нержавеющая сталь)</t>
  </si>
  <si>
    <t>Пресс-тройник с ВР</t>
  </si>
  <si>
    <t>Пресс-тройник с ВР MVI, 108x2" (нержавеющая сталь)</t>
  </si>
  <si>
    <t>Пресс-тройник с ВР MVI, 108x3/4" (нержавеющая сталь)</t>
  </si>
  <si>
    <t>Пресс-тройник с ВР MVI, 89x2" (нержавеющая сталь)</t>
  </si>
  <si>
    <t>Пресс-тройник с ВР MVI, 89x3/4" (нержавеющая сталь)</t>
  </si>
  <si>
    <t>Пресс-тройник с ВР MVI, 76x2" (нержавеющая сталь)</t>
  </si>
  <si>
    <t>Пресс-тройник с ВР MVI, 76x3/4" (нержавеющая сталь)</t>
  </si>
  <si>
    <t>Пресс-тройник с ВР MVI, 54x2" (нержавеющая сталь)</t>
  </si>
  <si>
    <t>Пресс-тройник с ВР MVI, 54x1 1/4"x54 (нержавеющая сталь)</t>
  </si>
  <si>
    <t>Пресс-тройник с ВР MVI, 54x1"x54 (нержавеющая сталь)</t>
  </si>
  <si>
    <t>Пресс-тройник с ВР MVI, 54x3/4" (нержавеющая сталь)</t>
  </si>
  <si>
    <t>Пресс-тройник с ВР MVI, 54x1/2"x54 (нержавеющая сталь)</t>
  </si>
  <si>
    <t>Пресс-тройник с ВР MVI, 42x1 1/2"x42 (нержавеющая сталь)</t>
  </si>
  <si>
    <t>Пресс-тройник с ВР MVI, 42x1 1/4"x42 (нержавеющая сталь)</t>
  </si>
  <si>
    <t>Пресс-тройник с ВР MVI, 42x1"x42 (нержавеющая сталь)</t>
  </si>
  <si>
    <t>Пресс-тройник с ВР MVI, 42x3/4" (нержавеющая сталь)</t>
  </si>
  <si>
    <t>Пресс-тройник с ВР MVI, 42x1/2"x42 (нержавеющая сталь)</t>
  </si>
  <si>
    <t>Пресс-тройник с ВР MVI, 35x1 1/4"x35 (нержавеющая сталь)</t>
  </si>
  <si>
    <t>Пресс-тройник с ВР MVI, 35x1"x35 (нержавеющая сталь)</t>
  </si>
  <si>
    <t>Пресс-тройник с ВР MVI, 35x3/4" (нержавеющая сталь)</t>
  </si>
  <si>
    <t>Пресс-тройник с ВР MVI, 35x1/2"x35 (нержавеющая сталь)</t>
  </si>
  <si>
    <t>Пресс-тройник с ВР MVI, 28x1"x28 (нержавеющая сталь)</t>
  </si>
  <si>
    <t>Пресс-тройник с ВР MVI, 28x3/4"x28 (нержавеющая сталь)</t>
  </si>
  <si>
    <t>Пресс-тройник с ВР MVI, 28x1/2"x28 (нержавеющая сталь)</t>
  </si>
  <si>
    <t>Пресс-тройник с ВР MVI, 22x3/4"x22 (нержавеющая сталь)</t>
  </si>
  <si>
    <t>Пресс-тройник с ВР MVI, 22x1/2"x22 (нержавеющая сталь)</t>
  </si>
  <si>
    <t>Пресс-тройник с ВР MVI, 18x3/4"x18 (нержавеющая сталь)</t>
  </si>
  <si>
    <t>Пресс-тройник с ВР MVI, 18x1/2"x18 (нержавеющая сталь)</t>
  </si>
  <si>
    <t>Пресс-тройник с ВР MVI, 15x1/2"x15 (нержавеющая сталь)</t>
  </si>
  <si>
    <t>Пресс-тройник переходной MVI, 108×88×108 (нержавеющая сталь)</t>
  </si>
  <si>
    <t>Пресс-тройник переходной MVI, 108×76×108 (нержавеющая сталь)</t>
  </si>
  <si>
    <t>Пресс-тройник переходной MVI, 108×54×108 (нержавеющая сталь)</t>
  </si>
  <si>
    <t>Пресс-тройник переходной MVI, 108×42×108 (нержавеющая сталь)</t>
  </si>
  <si>
    <t>Пресс-тройник переходной MVI, 108×35×108 (нержавеющая сталь)</t>
  </si>
  <si>
    <t>Пресс-тройник переходной MVI, 108×28×108 (нержавеющая сталь)</t>
  </si>
  <si>
    <t>Пресс-тройник переходной MVI, 108×22×108 (нержавеющая сталь)</t>
  </si>
  <si>
    <t>Пресс-тройник переходной MVI, 88×76×88 (нержавеющая сталь)</t>
  </si>
  <si>
    <t>Пресс-тройник переходной MVI, 88×54×88 (нержавеющая сталь)</t>
  </si>
  <si>
    <t>Пресс-тройник переходной MVI, 88×42×88 (нержавеющая сталь)</t>
  </si>
  <si>
    <t>Пресс-тройник переходной MVI, 88x35×88 (нержавеющая сталь)</t>
  </si>
  <si>
    <t>Пресс-тройник переходной MVI, 88×28×88 (нержавеющая сталь)</t>
  </si>
  <si>
    <t>Пресс-тройник переходной MVI, 88×22×88 (нержавеющая сталь)</t>
  </si>
  <si>
    <t>Пресс-тройник переходной MVI, 76×54×76 (нержавеющая сталь)</t>
  </si>
  <si>
    <t>Пресс-тройник переходной MVI, 76×42×76 (нержавеющая сталь)</t>
  </si>
  <si>
    <t>Пресс-тройник переходной MVI, 76×35×76 (нержавеющая сталь)</t>
  </si>
  <si>
    <t>Пресс-тройник переходной MVI, 76×28×76 (нержавеющая сталь)</t>
  </si>
  <si>
    <t>Пресс-тройник переходной MVI, 76×22×76 (нержавеющая сталь)</t>
  </si>
  <si>
    <t>Пресс-тройник переходной MVI, 54x42 x 54 (нержавеющая сталь)</t>
  </si>
  <si>
    <t>Пресс-тройник переходной MVI, 54x35 x 54 (нержавеющая сталь)</t>
  </si>
  <si>
    <t>Пресс-тройник переходной MVI, 54x28 x 54 (нержавеющая сталь)</t>
  </si>
  <si>
    <t>Пресс-тройник переходной MVI, 54x22 x 54 (нержавеющая сталь)</t>
  </si>
  <si>
    <t>Пресс-тройник переходной MVI, 54x18 x 54 (нержавеющая сталь)</t>
  </si>
  <si>
    <t>Пресс-тройник переходной MVI, 54x15 x 54 (нержавеющая сталь)</t>
  </si>
  <si>
    <t>Пресс-тройник переходной MVI, 42x35 x 42 (нержавеющая сталь)</t>
  </si>
  <si>
    <t>Пресс-тройник переходной MVI, 42x28 x 42 (нержавеющая сталь)</t>
  </si>
  <si>
    <t>Пресс-тройник переходной MVI, 42x22 x 42 (нержавеющая сталь)</t>
  </si>
  <si>
    <t>Пресс-тройник переходной MVI, 42x18 x 42 (нержавеющая сталь)</t>
  </si>
  <si>
    <t>Пресс-тройник переходной MVI, 42x15 x 42 (нержавеющая сталь)</t>
  </si>
  <si>
    <t>Пресс-тройник переходной MVI, 35x28 x35 (нержавеющая сталь)</t>
  </si>
  <si>
    <t>Пресс-тройник переходной MVI, 35x22x35 (нержавеющая сталь)</t>
  </si>
  <si>
    <t>Пресс-тройник переходной MVI, 35x18x35 (нержавеющая сталь)</t>
  </si>
  <si>
    <t>Пресс-тройник переходной MVI, 35x15x35 (нержавеющая сталь)</t>
  </si>
  <si>
    <t>Пресс-тройник переходной MVI, 28x28x22 (нержавеющая сталь)</t>
  </si>
  <si>
    <t>Пресс-тройник переходной MVI, 28x22x28 (нержавеющая сталь)</t>
  </si>
  <si>
    <t>Пресс-тройник переходной MVI, 28x22x22 (нержавеющая сталь)</t>
  </si>
  <si>
    <t>Пресс-тройник переходной MVI, 28x18x28 (нержавеющая сталь)</t>
  </si>
  <si>
    <t>Пресс-тройник переходной MVI, 28x15x28 (нержавеющая сталь)</t>
  </si>
  <si>
    <t>Пресс-тройник переходной MVI, 22x18x 22 (нержавеющая сталь)</t>
  </si>
  <si>
    <t>Пресс-тройник переходной MVI, 22x15x 22 (нержавеющая сталь)</t>
  </si>
  <si>
    <t>Пресс-тройник переходной MVI, 18x15x18 (нержавеющая сталь)</t>
  </si>
  <si>
    <t>Пресс-тройник MVI, 108 (нержавеющая сталь)</t>
  </si>
  <si>
    <t>Пресс-тройник MVI, 88 (нержавеющая сталь)</t>
  </si>
  <si>
    <t>Пресс-тройник MVI, 76 (нержавеющая сталь)</t>
  </si>
  <si>
    <t>Пресс-тройник MVI, 54 (нержавеющая сталь)</t>
  </si>
  <si>
    <t>Пресс-тройник MVI, 42 (нержавеющая сталь)</t>
  </si>
  <si>
    <t>Пресс-тройник MVI, 35 (нержавеющая сталь)</t>
  </si>
  <si>
    <t>Пресс-тройник MVI, 28 (нержавеющая сталь)</t>
  </si>
  <si>
    <t>Пресс-тройник MVI, 22 (нержавеющая сталь)</t>
  </si>
  <si>
    <t>Пресс-тройник MVI, 18 (нержавеющая сталь)</t>
  </si>
  <si>
    <t>Пресс-тройник MVI, 15 (нержавеющая сталь)</t>
  </si>
  <si>
    <t>Пресс-угольник с НР</t>
  </si>
  <si>
    <t>Пресс-угольник с НР MVI, 54x2" (нержавеющая сталь)</t>
  </si>
  <si>
    <t>Пресс-угольник с НР MVI, 54x1 1/2" (нержавеющая сталь)</t>
  </si>
  <si>
    <t>Пресс-угольник с НР MVI, 42x1 1/2" (нержавеющая сталь)</t>
  </si>
  <si>
    <t>Пресс-угольник с НР MVI, 42x1 1/4" (нержавеющая сталь)</t>
  </si>
  <si>
    <t>Пресс-угольник с НР MVI, 35x1 1/4" (нержавеющая сталь)</t>
  </si>
  <si>
    <t>Пресс-угольник с НР MVI, 35x1" (нержавеющая сталь)</t>
  </si>
  <si>
    <t>Пресс-угольник с НР MVI, 28x1" (нержавеющая сталь)</t>
  </si>
  <si>
    <t>Пресс-угольник с НР MVI, 28x3/4" (нержавеющая сталь)</t>
  </si>
  <si>
    <t>Пресс-угольник с НР MVI, 22x3/4" (нержавеющая сталь)</t>
  </si>
  <si>
    <t>Пресс-угольник с НР MVI, 22x1/2" (нержавеющая сталь)</t>
  </si>
  <si>
    <t>Пресс-угольник с НР MVI, 18x1/2" (нержавеющая сталь)</t>
  </si>
  <si>
    <t>Пресс-угольник с НР MVI, 15x1/2" (нержавеющая сталь)</t>
  </si>
  <si>
    <t>Пресс-угольник с ВР</t>
  </si>
  <si>
    <t>Пресс-угольник с ВР MVI, 54x2" (нержавеющая сталь)</t>
  </si>
  <si>
    <t>Пресс-угольник с ВР MVI, 42x1 1/2" (нержавеющая сталь)</t>
  </si>
  <si>
    <t>Пресс-угольник с ВР MVI, 35x1 1/4" (нержавеющая сталь)</t>
  </si>
  <si>
    <t>Пресс-угольник с ВР MVI, 28х1" (нержавеющая сталь)</t>
  </si>
  <si>
    <t>Пресс-угольник с ВР MVI, 28х3/4" (нержавеющая сталь)</t>
  </si>
  <si>
    <t>Пресс-угольник с ВР MVI, 22х3/4" (нержавеющая сталь)</t>
  </si>
  <si>
    <t>Пресс-угольник с ВР MVI, 22х1/2" (нержавеющая сталь)</t>
  </si>
  <si>
    <t>Пресс-угольник с ВР MVI, 18х3/4" (нержавеющая сталь)</t>
  </si>
  <si>
    <t>Пресс-угольник с ВР MVI, 18х1/2" (нержавеющая сталь)</t>
  </si>
  <si>
    <t>Пресс-угольник с ВР MVI, 15х1/2" (нержавеющая сталь)</t>
  </si>
  <si>
    <t>Пресс-угольник 45° ВН</t>
  </si>
  <si>
    <t>Пресс-угольник 45° ВН MVI, 108 (нержавеющая сталь)</t>
  </si>
  <si>
    <t>Пресс-угольник 45° ВН MVI, 88 (нержавеющая сталь)</t>
  </si>
  <si>
    <t>Пресс-угольник 45° ВН MVI, 76 (нержавеющая сталь)</t>
  </si>
  <si>
    <t>Пресс-угольник 45° ВН MVI, 54 (нержавеющая сталь)</t>
  </si>
  <si>
    <t>Пресс-угольник 45° ВН MVI, 42 (нержавеющая сталь)</t>
  </si>
  <si>
    <t>Пресс-угольник 45° ВН MVI, 35 (нержавеющая сталь)</t>
  </si>
  <si>
    <t>Пресс-угольник 45° ВН MVI, 28 (нержавеющая сталь)</t>
  </si>
  <si>
    <t>Пресс-угольник 45° ВН MVI, 22 (нержавеющая сталь)</t>
  </si>
  <si>
    <t>Пресс-угольник 45° ВН MVI, 18 (нержавеющая сталь)</t>
  </si>
  <si>
    <t>Пресс-угольник 45° ВН MVI, 15 (нержавеющая сталь)</t>
  </si>
  <si>
    <t>Пресс-угольник ВН</t>
  </si>
  <si>
    <t>Пресс-угольник ВН MVI, 108 (нержавеющая сталь)</t>
  </si>
  <si>
    <t>Пресс-угольник ВН MVI, 88 (нержавеющая сталь)</t>
  </si>
  <si>
    <t>Пресс-угольник ВН MVI, 76 (нержавеющая сталь)</t>
  </si>
  <si>
    <t>Пресс-угольник ВН MVI, 54 (нержавеющая сталь)</t>
  </si>
  <si>
    <t>Пресс-угольник ВН MVI, 42 (нержавеющая сталь)</t>
  </si>
  <si>
    <t>Пресс-угольник ВН MVI, 35 (нержавеющая сталь)</t>
  </si>
  <si>
    <t>Пресс-угольник ВН MVI, 28 (нержавеющая сталь)</t>
  </si>
  <si>
    <t>Пресс-угольник ВН MVI, 22 (нержавеющая сталь)</t>
  </si>
  <si>
    <t>Пресс-угольник ВН MVI, 18 (нержавеющая сталь)</t>
  </si>
  <si>
    <t>Пресс-угольник ВН MVI, 15 (нержавеющая сталь)</t>
  </si>
  <si>
    <t>Пресс-угольник 45° MVI, 108 (нержавеющая сталь)</t>
  </si>
  <si>
    <t>Пресс-угольник 45° MVI, 88 (нержавеющая сталь)</t>
  </si>
  <si>
    <t>Пресс-угольник 45° MVI, 76 (нержавеющая сталь)</t>
  </si>
  <si>
    <t>Пресс-угольник 45° MVI, 54 (нержавеющая сталь)</t>
  </si>
  <si>
    <t>Пресс-угольник 45° MVI, 42 (нержавеющая сталь)</t>
  </si>
  <si>
    <t>Пресс-угольник 45° MVI, 35 (нержавеющая сталь)</t>
  </si>
  <si>
    <t>Пресс-угольник 45° MVI, 28 (нержавеющая сталь)</t>
  </si>
  <si>
    <t>Пресс-угольник 45° MVI, 22 (нержавеющая сталь)</t>
  </si>
  <si>
    <t>Пресс-угольник 45° MVI, 18 (нержавеющая сталь)</t>
  </si>
  <si>
    <t>Пресс-угольник 45° MVI, 15 (нержавеющая сталь)</t>
  </si>
  <si>
    <t>Пресс-угольник MVI, 108 (нержавеющая сталь)</t>
  </si>
  <si>
    <t>Пресс-угольник MVI, 88 (нержавеющая сталь)</t>
  </si>
  <si>
    <t>Пресс-угольник MVI, 76 (нержавеющая сталь)</t>
  </si>
  <si>
    <t>Пресс-угольник MVI, 54 (нержавеющая сталь)</t>
  </si>
  <si>
    <t>Пресс-угольник MVI, 42 (нержавеющая сталь)</t>
  </si>
  <si>
    <t>Пресс-угольник MVI, 35 (нержавеющая сталь)</t>
  </si>
  <si>
    <t>Пресс-угольник MVI, 28 (нержавеющая сталь)</t>
  </si>
  <si>
    <t>Пресс-угольник MVI, 22 (нержавеющая сталь)</t>
  </si>
  <si>
    <t>Пресс-угольник MVI, 18 (нержавеющая сталь)</t>
  </si>
  <si>
    <t>Пресс-угольник MVI, 15 (нержавеющая сталь)</t>
  </si>
  <si>
    <t>Разъёмное соединение с ВР</t>
  </si>
  <si>
    <t>Разъёмное соединение с ВР MVI, 42x1 1/2" (нержавеющая сталь)</t>
  </si>
  <si>
    <t>Разъёмное соединение с ВР MVI, 28x1" (нержавеющая сталь)</t>
  </si>
  <si>
    <t>Разъёмное соединение с ВР MVI, 22x1" (нержавеющая сталь)</t>
  </si>
  <si>
    <t>Разъёмное соединение с НР</t>
  </si>
  <si>
    <t>Разъёмное соединение с НР MVI, 54x2" (нержавеющая сталь)</t>
  </si>
  <si>
    <t>Разъёмное соединение с НР MVI, 42x1 1/2" (нержавеющая сталь)</t>
  </si>
  <si>
    <t>Разъёмное соединение с НР MVI, 35x1 1/2" (нержавеющая сталь)</t>
  </si>
  <si>
    <t>Разъёмное соединение с НР MVI, 35x1 1/4" (нержавеющая сталь)</t>
  </si>
  <si>
    <t>Разъёмное соединение с НР MVI, 28x1" (нержавеющая сталь)</t>
  </si>
  <si>
    <t>Разъёмное соединение с НР MVI, 28x3/4" (нержавеющая сталь)</t>
  </si>
  <si>
    <t>Разъёмное соединение с НР MVI, 22x1" (нержавеющая сталь)</t>
  </si>
  <si>
    <t>Разъёмное соединение с НР MVI, 22x3/4" (нержавеющая сталь)</t>
  </si>
  <si>
    <t>Разъёмное соединение с НР MVI, 22x1/2" (нержавеющая сталь)</t>
  </si>
  <si>
    <t>Разъёмное соединение с НР MVI, 18x3/4" (нержавеющая сталь)</t>
  </si>
  <si>
    <t>Разъёмное соединение с НР MVI, 18x1/2" (нержавеющая сталь)</t>
  </si>
  <si>
    <t>Разъёмное соединение с НР MVI, 15x1/2" (нержавеющая сталь)</t>
  </si>
  <si>
    <t>Пресс-фитинг с накидной гайкой</t>
  </si>
  <si>
    <t>Пресс-фитинг с накидной гайкой MVI, 54х2 (нержавеющая сталь)</t>
  </si>
  <si>
    <t>Пресс-фитинг с накидной гайкой MVI, 42х2 (нержавеющая сталь)</t>
  </si>
  <si>
    <t>Пресс-фитинг с накидной гайкой MVI, 42х1 1/2 (нержавеющая сталь)</t>
  </si>
  <si>
    <t>Пресс-фитинг с накидной гайкой MVI, 35х1 1/2 (нержавеющая сталь)</t>
  </si>
  <si>
    <t>Пресс-фитинг с накидной гайкой MVI, 35х1 1/4 (нержавеющая сталь)</t>
  </si>
  <si>
    <t>Пресс-фитинг с накидной гайкой MVI, 35х1 (нержавеющая сталь)</t>
  </si>
  <si>
    <t>Пресс-фитинг с накидной гайкой MVI, 28х1 1/4" (нержавеющая сталь)</t>
  </si>
  <si>
    <t>Пресс-фитинг с накидной гайкой MVI, 28х1 (нержавеющая сталь)</t>
  </si>
  <si>
    <t>Пресс-фитинг с накидной гайкой MVI, 28х3/4 (нержавеющая сталь)</t>
  </si>
  <si>
    <t>Пресс-фитинг с накидной гайкой MVI, 22x1" (нержавеющая сталь)</t>
  </si>
  <si>
    <t>Пресс-фитинг с накидной гайкой MVI, 22x3/4" (нержавеющая сталь)</t>
  </si>
  <si>
    <t>Пресс-фитинг с накидной гайкой MVI, 22х1/2 (нержавеющая сталь)</t>
  </si>
  <si>
    <t>Пресс-фитинг с накидной гайкой MVI, 18x3/4" (нержавеющая сталь)</t>
  </si>
  <si>
    <t>Пресс-фитинг с накидной гайкой MVI, 18х1/2 (нержавеющая сталь)</t>
  </si>
  <si>
    <t>Пресс-фитинг с накидной гайкой MVI, 15х3/4 (нержавеющая сталь)</t>
  </si>
  <si>
    <t>Пресс-фитинг с накидной гайкой MVI, 15х1/2 (нержавеющая сталь)</t>
  </si>
  <si>
    <t>Вставка переходная MVI, 108x89 (нержавеющая сталь)</t>
  </si>
  <si>
    <t>Вставка переходная MVI, 108x76 (нержавеющая сталь)</t>
  </si>
  <si>
    <t>Вставка переходная MVI, 108x54 (нержавеющая сталь)</t>
  </si>
  <si>
    <t>Вставка переходная MVI, 89x76 (нержавеющая сталь)</t>
  </si>
  <si>
    <t>Вставка переходная MVI, 89x54 (нержавеющая сталь)</t>
  </si>
  <si>
    <t>Вставка переходная MVI, 76x54 (нержавеющая сталь)</t>
  </si>
  <si>
    <t>Вставка переходная MVI, 54x42 (нержавеющая сталь)</t>
  </si>
  <si>
    <t>Вставка переходная MVI, 54x35 (нержавеющая сталь)</t>
  </si>
  <si>
    <t>Вставка переходная MVI, 54x28 (нержавеющая сталь)</t>
  </si>
  <si>
    <t>Вставка переходная MVI, 54x22 (нержавеющая сталь)</t>
  </si>
  <si>
    <t>Вставка переходная MVI, 54x18 (нержавеющая сталь)</t>
  </si>
  <si>
    <t>Вставка переходная MVI, 54x15 (нержавеющая сталь)</t>
  </si>
  <si>
    <t>Вставка переходная MVI, 42x35 (нержавеющая сталь)</t>
  </si>
  <si>
    <t>Вставка переходная MVI, 42x28 (нержавеющая сталь)</t>
  </si>
  <si>
    <t>Вставка переходная MVI, 42x22 (нержавеющая сталь)</t>
  </si>
  <si>
    <t>Вставка переходная MVI, 42x18 (нержавеющая сталь)</t>
  </si>
  <si>
    <t>Вставка переходная MVI, 42x15 (нержавеющая сталь)</t>
  </si>
  <si>
    <t>Вставка переходная MVI, 35x28 (нержавеющая сталь)</t>
  </si>
  <si>
    <t>Вставка переходная MVI, 35x22 (нержавеющая сталь)</t>
  </si>
  <si>
    <t>Вставка переходная MVI, 35x18 (нержавеющая сталь)</t>
  </si>
  <si>
    <t>Вставка переходная MVI, 35x15 (нержавеющая сталь)</t>
  </si>
  <si>
    <t>Вставка переходная MVI, 28x22 (нержавеющая сталь)</t>
  </si>
  <si>
    <t>Вставка переходная MVI, 28x18 (нержавеющая сталь)</t>
  </si>
  <si>
    <t>Вставка переходная MVI, 28x15 (нержавеющая сталь)</t>
  </si>
  <si>
    <t>Вставка переходная MVI, 22x18 (нержавеющая сталь)</t>
  </si>
  <si>
    <t>Вставка переходная MVI, 22x15 (нержавеющая сталь)</t>
  </si>
  <si>
    <t>Вставка переходная MVI, 18x15 (нержавеющая сталь)</t>
  </si>
  <si>
    <t>Пресс-муфта переходная MVI, 108x89 (нержавеющая сталь)</t>
  </si>
  <si>
    <t>Пресс-муфта переходная MVI, 108x76 (нержавеющая сталь)</t>
  </si>
  <si>
    <t>Пресс-муфта переходная MVI, 108x54 (нержавеющая сталь)</t>
  </si>
  <si>
    <t>Пресс-муфта переходная MVI, 89x76 (нержавеющая сталь)</t>
  </si>
  <si>
    <t>Пресс-муфта переходная MVI, 89x54 (нержавеющая сталь)</t>
  </si>
  <si>
    <t>Пресс-муфта переходная MVI, 76x54 (нержавеющая сталь)</t>
  </si>
  <si>
    <t>Пресс-муфта переходная MVI, 54х42 (нержавеющая сталь)</t>
  </si>
  <si>
    <t>Пресс-муфта переходная MVI, 54х35 (нержавеющая сталь)</t>
  </si>
  <si>
    <t>Пресс-муфта переходная MVI, 54х28 (нержавеющая сталь)</t>
  </si>
  <si>
    <t>Пресс-муфта переходная MVI, 54х22 (нержавеющая сталь)</t>
  </si>
  <si>
    <t>Пресс-муфта переходная MVI, 54х18 (нержавеющая сталь)</t>
  </si>
  <si>
    <t>Пресс-муфта переходная MVI, 54х15 (нержавеющая сталь)</t>
  </si>
  <si>
    <t>Пресс-муфта переходная MVI, 42х35 (нержавеющая сталь)</t>
  </si>
  <si>
    <t>Пресс-муфта переходная MVI, 42х28 (нержавеющая сталь)</t>
  </si>
  <si>
    <t>Пресс-муфта переходная MVI, 42х22 (нержавеющая сталь)</t>
  </si>
  <si>
    <t>Пресс-муфта переходная MVI, 42х18 (нержавеющая сталь)</t>
  </si>
  <si>
    <t>Пресс-муфта переходная MVI, 42х15 (нержавеющая сталь)</t>
  </si>
  <si>
    <t>Пресс-муфта переходная MVI, 35х28 (нержавеющая сталь)</t>
  </si>
  <si>
    <t>Пресс-муфта переходная MVI, 35х22 (нержавеющая сталь)</t>
  </si>
  <si>
    <t>Пресс-муфта переходная MVI, 35х18 (нержавеющая сталь)</t>
  </si>
  <si>
    <t>Пресс-муфта переходная MVI, 35х15 (нержавеющая сталь)</t>
  </si>
  <si>
    <t>Пресс-муфта переходная MVI, 28x22 (нержавеющая сталь)</t>
  </si>
  <si>
    <t>Пресс-муфта переходная MVI, 28x18 (нержавеющая сталь)</t>
  </si>
  <si>
    <t>Пресс-муфта переходная MVI, 28x15 (нержавеющая сталь)</t>
  </si>
  <si>
    <t>Пресс-муфта переходная MVI, 22x18 (нержавеющая сталь)</t>
  </si>
  <si>
    <t>Пресс-муфта переходная MVI, 22x15 (нержавеющая сталь)</t>
  </si>
  <si>
    <t>Пресс-муфта переходная MVI, 18x15 (нержавеющая сталь)</t>
  </si>
  <si>
    <t>Пресс-муфта MVI, 108 (нержавеющая сталь)</t>
  </si>
  <si>
    <t>Пресс-муфта MVI, 88 (нержавеющая сталь)</t>
  </si>
  <si>
    <t>Пресс-муфта MVI, 76 (нержавеющая сталь)</t>
  </si>
  <si>
    <t>Пресс-муфта MVI, 54 (нержавеющая сталь)</t>
  </si>
  <si>
    <t>Пресс-муфта MVI, 42 (нержавеющая сталь)</t>
  </si>
  <si>
    <t>Пресс-муфта MVI, 35 (нержавеющая сталь)</t>
  </si>
  <si>
    <t>Пресс-муфта MVI, 28 (нержавеющая сталь)</t>
  </si>
  <si>
    <t>Пресс-муфта MVI, 22 (нержавеющая сталь)</t>
  </si>
  <si>
    <t>Пресс-муфта MVI, 18 (нержавеющая сталь)</t>
  </si>
  <si>
    <t>Пресс-муфта MVI, 15 (нержавеющая сталь)</t>
  </si>
  <si>
    <t>Пресс-фитинг с ВР</t>
  </si>
  <si>
    <t>Пресс-фитинг с ВР MVI, 108x4 (нержавеющая сталь)</t>
  </si>
  <si>
    <t>Пресс-фитинг с ВР MVI, 89x3 (нержавеющая сталь)</t>
  </si>
  <si>
    <t>Пресс-фитинг с ВР MVI, 76x2 1/2 (нержавеющая сталь)</t>
  </si>
  <si>
    <t>Пресс-фитинг с ВР MVI, 54x2" (нержавеющая сталь)</t>
  </si>
  <si>
    <t>Пресс-фитинг с ВР MVI, 54x1 1/2" (нержавеющая сталь)</t>
  </si>
  <si>
    <t>Пресс-фитинг с ВР MVI, 42x1 1/2" (нержавеющая сталь)</t>
  </si>
  <si>
    <t>Пресс-фитинг с ВР MVI, 42x1 1/4" (нержавеющая сталь)</t>
  </si>
  <si>
    <t>Пресс-фитинг с ВР MVI, 35x1 1/2" (нержавеющая сталь)</t>
  </si>
  <si>
    <t>Пресс-фитинг с ВР MVI, 35x1 1/4" (нержавеющая сталь)</t>
  </si>
  <si>
    <t>Пресс-фитинг с ВР MVI, 35x1" (нержавеющая сталь)</t>
  </si>
  <si>
    <t>Пресс-фитинг с ВР MVI, 28x1 1/4" (нержавеющая сталь)</t>
  </si>
  <si>
    <t>Пресс-фитинг с ВР MVI, 28x1" (нержавеющая сталь)</t>
  </si>
  <si>
    <t>Пресс-фитинг с ВР MVI, 28x3/4" (нержавеющая сталь)</t>
  </si>
  <si>
    <t>Пресс-фитинг с ВР MVI, 28x1/2" (нержавеющая сталь)</t>
  </si>
  <si>
    <t>Пресс-фитинг с ВР MVI, 22x1" (нержавеющая сталь)</t>
  </si>
  <si>
    <t>Пресс-фитинг с ВР MVI, 22x3/4" (нержавеющая сталь)</t>
  </si>
  <si>
    <t>Пресс-фитинг с ВР MVI, 22x1/2" (нержавеющая сталь)</t>
  </si>
  <si>
    <t>Пресс-фитинг с ВР MVI, 18x3/4" (нержавеющая сталь)</t>
  </si>
  <si>
    <t>Пресс-фитинг с ВР MVI, 18x1/2" (нержавеющая сталь)</t>
  </si>
  <si>
    <t>Пресс-фитинг с ВР MVI, 15x3/4" (нержавеющая сталь)</t>
  </si>
  <si>
    <t>Пресс-фитинг с ВР MVI, 15x1/2" (нержавеющая сталь)</t>
  </si>
  <si>
    <t>Пресс-фитинг с НР</t>
  </si>
  <si>
    <t>Пресс-фитинг с НР MVI, 108x4" (нержавеющая сталь)</t>
  </si>
  <si>
    <t>Пресс-фитинг с НР MVI, 89x3" (нержавеющая сталь)</t>
  </si>
  <si>
    <t>Пресс-фитинг с НР MVI, 76x2 1/2" (нержавеющая сталь)</t>
  </si>
  <si>
    <t>Пресс-фитинг с НР MVI, 54х2" (нержавеющая сталь)</t>
  </si>
  <si>
    <t>Пресс-фитинг с НР MVI, 54х1 1/2" (нержавеющая сталь)</t>
  </si>
  <si>
    <t>Пресс-фитинг с НР MVI, 42х1 1/2" (нержавеющая сталь)</t>
  </si>
  <si>
    <t>Пресс-фитинг с НР MVI, 42х1 1/4" (нержавеющая сталь)</t>
  </si>
  <si>
    <t>Пресс-фитинг с НР MVI, 35x1 1/2" (нержавеющая сталь)</t>
  </si>
  <si>
    <t>Пресс-фитинг с НР MVI, 35х1 1/4" (нержавеющая сталь)</t>
  </si>
  <si>
    <t>Пресс-фитинг с НР MVI, 35х1" (нержавеющая сталь)</t>
  </si>
  <si>
    <t>Пресс-фитинг с НР MVI, 28x1 1/4" (нержавеющая сталь)</t>
  </si>
  <si>
    <t>Пресс-фитинг с НР MVI, 28x1" (нержавеющая сталь)</t>
  </si>
  <si>
    <t>Пресс-фитинг с НР MVI, 28x3/4" (нержавеющая сталь)</t>
  </si>
  <si>
    <t>Пресс-фитинг с НР MVI, 28x1/2" (нержавеющая сталь)</t>
  </si>
  <si>
    <t>Пресс-фитинг с НР MVI, 22x1" (нержавеющая сталь)</t>
  </si>
  <si>
    <t>Пресс-фитинг с НР MVI, 22x3/4" (нержавеющая сталь)</t>
  </si>
  <si>
    <t>Пресс-фитинг с НР MVI, 22x1/2" (нержавеющая сталь)</t>
  </si>
  <si>
    <t>Пресс-фитинг с НР MVI, 18x3/4" (нержавеющая сталь)</t>
  </si>
  <si>
    <t>Пресс-фитинг с НР MVI, 18x1/2" (нержавеющая сталь)</t>
  </si>
  <si>
    <t>Пресс-фитинг с НР MVI, 15x3/4" (нержавеющая сталь)</t>
  </si>
  <si>
    <t>Пресс-фитинг с НР MVI, 15x1/2" (нержавеющая сталь)</t>
  </si>
  <si>
    <t>Заглушка MVI, 108 (нержавеющая сталь)</t>
  </si>
  <si>
    <t>Заглушка MVI, 88 (нержавеющая сталь)</t>
  </si>
  <si>
    <t>Заглушка MVI, 76 (нержавеющая сталь)</t>
  </si>
  <si>
    <t>Заглушка MVI, 54 (нержавеющая сталь)</t>
  </si>
  <si>
    <t>Заглушка MVI, 42 (нержавеющая сталь)</t>
  </si>
  <si>
    <t>Заглушка MVI, 35 (нержавеющая сталь)</t>
  </si>
  <si>
    <t>Заглушка MVI, 28 (нержавеющая сталь)</t>
  </si>
  <si>
    <t>Заглушка MVI, 22 (нержавеющая сталь)</t>
  </si>
  <si>
    <t>Заглушка MVI, 18 (нержавеющая сталь)</t>
  </si>
  <si>
    <t>Заглушка MVI, 15 (нержавеющая сталь)</t>
  </si>
  <si>
    <t>Труба из нержавеющей стали MVI</t>
  </si>
  <si>
    <t>Труба из нержавеющей стали MVI, 108х2 mm (4 м.)</t>
  </si>
  <si>
    <t>Труба из нержавеющей стали MVI, 88х2 mm (4 м.)</t>
  </si>
  <si>
    <t>Труба из нержавеющей стали MVI, 76х2 mm (4 м.)</t>
  </si>
  <si>
    <t>Труба из нержавеющей стали MVI, 54х1.5 mm (4 м.)</t>
  </si>
  <si>
    <t>Труба из нержавеющей стали MVI, 42х1.5 mm (4 м.)</t>
  </si>
  <si>
    <t>Труба из нержавеющей стали MVI, 35х1.5 mm (4 м.)</t>
  </si>
  <si>
    <t>Труба из нержавеющей стали MVI, 28х1.2 mm (4 м.)</t>
  </si>
  <si>
    <t>Труба из нержавеющей стали MVI, 22х1.2 mm (4 м.)</t>
  </si>
  <si>
    <t>Труба из нержавеющей стали MVI, 18х1 mm (4 м.)</t>
  </si>
  <si>
    <t>Труба из нержавеющей стали MVI, 15х1 mm (4 м.)</t>
  </si>
  <si>
    <t>SP.92.05</t>
  </si>
  <si>
    <t>Самоуплотняющиеся кольца</t>
  </si>
  <si>
    <t>Уплотнительные материалы</t>
  </si>
  <si>
    <t>Внешнее уплотнительное кольцо полусгона, 3/4"</t>
  </si>
  <si>
    <t>Внешнее уплотнительное кольцо полусгона, 3/4" (для кранов-американок/радиаторной арматуры с самоуплотняющимся кольцом)</t>
  </si>
  <si>
    <t>SP.92.04</t>
  </si>
  <si>
    <t>Внешнее уплотнительное кольцо полусгона, 1/2"</t>
  </si>
  <si>
    <t>Внешнее уплотнительное кольцо полусгона, 1/2" (для кранов-американок/радиаторной арматуры с самоуплотняющимся кольцом)</t>
  </si>
  <si>
    <t>SP.73.05</t>
  </si>
  <si>
    <t>Паронитовые прокладки</t>
  </si>
  <si>
    <t>Паронитовая прокладка, 3/4"</t>
  </si>
  <si>
    <t>Паронитовая прокладка, 3/4" (для кранов BV.730.05, BV.731.05, BV.732.05, BV.733.05)</t>
  </si>
  <si>
    <t>SP.73.04</t>
  </si>
  <si>
    <t>Паронитовая прокладка, 1/2"</t>
  </si>
  <si>
    <t>Паронитовая прокладка, 1/2" (для кранов BV.730.04, BV.731.04, BV.732.04, BV.733.04)</t>
  </si>
  <si>
    <t>SP.311.04</t>
  </si>
  <si>
    <t>Американка для клапана термостатического с кольцом MVI 1/2"</t>
  </si>
  <si>
    <t>SP.301.06</t>
  </si>
  <si>
    <t>Термоголовка с датчиком для НСУ AQUAHIT</t>
  </si>
  <si>
    <t>Расходомер коллекторный</t>
  </si>
  <si>
    <t>Комплектующие к коллекторам</t>
  </si>
  <si>
    <t>Расходомер коллекторный MVI 1/2" с ниппелем для коллекторного блока</t>
  </si>
  <si>
    <t>Крестовина аксиальная одноплоскостная MVI</t>
  </si>
  <si>
    <t>Система труб PEX</t>
  </si>
  <si>
    <t>Крестовина аксиальная одноплоскостная MVI 20x16x20</t>
  </si>
  <si>
    <t>SF.652.0404</t>
  </si>
  <si>
    <t>Трубка аксиальная приборная Т-образная  MVI</t>
  </si>
  <si>
    <t>Угольник аксиальный радиаторный с хромированной латунной трубкой MVI 16x15мм-250мм, сдвоенный</t>
  </si>
  <si>
    <t>SF.651.05-L770</t>
  </si>
  <si>
    <t>Трубка приборная Т-образная MVI 20xL770</t>
  </si>
  <si>
    <t>Трубка приборная Т-образная MVI 20xL250</t>
  </si>
  <si>
    <t>SF.651.04-L770</t>
  </si>
  <si>
    <t>Трубка приборная Т-образная MVI 16xL770</t>
  </si>
  <si>
    <t>Трубка приборная Т-образная MVI 16xL250</t>
  </si>
  <si>
    <t>SF.650.05-L770</t>
  </si>
  <si>
    <t>Трубка аксиальная приборная Г-образная  MVI</t>
  </si>
  <si>
    <t>Трубка приборная Г-образная  MVI 20xL770</t>
  </si>
  <si>
    <t>Трубка приборная Г-образная  MVI 20xL250</t>
  </si>
  <si>
    <t>SF.650.04-L770</t>
  </si>
  <si>
    <t>Трубка приборная Г-образная  MVI 16xL770</t>
  </si>
  <si>
    <t>Трубка приборная Г-образная  MVI 16xL500</t>
  </si>
  <si>
    <t>Трубка приборная Г-образная  MVI 16xL250</t>
  </si>
  <si>
    <t>Трубка приборная Г-образная  MVI 16xL1000</t>
  </si>
  <si>
    <t>Тройник аксиальный с внутренней резьбой MVI</t>
  </si>
  <si>
    <t>Тройник аксиальный с внутренней резьбой MVI 25x3/4"x25</t>
  </si>
  <si>
    <t>Тройник аксиальный с внутренней резьбой MVI 20x1/2"x20</t>
  </si>
  <si>
    <t>Тройник аксиальный с внутренней резьбой MVI 16x1/2"x16</t>
  </si>
  <si>
    <t>Тройник аксиальный переходной MVI</t>
  </si>
  <si>
    <t>Тройник аксиальный переходной MVI 25x32x25</t>
  </si>
  <si>
    <t>Тройник аксиальный равносторонний MVI</t>
  </si>
  <si>
    <t>Тройник аксиальный равносторонний MVI 16</t>
  </si>
  <si>
    <t>Двойное настенное колено MVI</t>
  </si>
  <si>
    <t>Двойное настенное колено MVI 16x1/2"x16</t>
  </si>
  <si>
    <t>Угольник аксиальный настенный с внутренней резьбой MVI</t>
  </si>
  <si>
    <t>Угольник аксиальный настенный с внутренней резьбой MVI 16x1/2"</t>
  </si>
  <si>
    <t>Угольник аксиальный с наружной резьбой MVI</t>
  </si>
  <si>
    <t>Угольник аксиальный с наружной резьбой MVI 16x1/2"</t>
  </si>
  <si>
    <t>Угольник аксиальный равносторонний MVI</t>
  </si>
  <si>
    <t>Угольник аксиальный равносторонний MVI 16</t>
  </si>
  <si>
    <t>Муфта аксиальная с накидной гайкой MVI</t>
  </si>
  <si>
    <t>Муфта аксиальная с накидной гайкой MVI 25x3/4”</t>
  </si>
  <si>
    <t>Муфта аксиальная с накидной гайкой MVI 16x3/4”</t>
  </si>
  <si>
    <t>Муфта аксиальная с накидной гайкой MVI 16x1/2“</t>
  </si>
  <si>
    <t>Муфта аксиальная с внутренней резьбой MVI</t>
  </si>
  <si>
    <t>Муфта аксиальная с внутренней резьбой MVI 20x1/2"</t>
  </si>
  <si>
    <t>Муфта аксиальная с внутренней резьбой MVI 16x1/2"</t>
  </si>
  <si>
    <t>Муфта аксиальная с наружной резьбой MVI</t>
  </si>
  <si>
    <t>Муфта аксиальная с наружной резьбой MVI 20x1/2"</t>
  </si>
  <si>
    <t>Муфта аксиальная с наружной резьбой MVI 16x1/2"</t>
  </si>
  <si>
    <t>Гильза аксиальная монтажная MVI</t>
  </si>
  <si>
    <t>Гильза аксиальная монтажная MVI 32</t>
  </si>
  <si>
    <t>Гильза аксиальная монтажная MVI 25</t>
  </si>
  <si>
    <t>Гильза аксиальная монтажная MVI 20</t>
  </si>
  <si>
    <t>Гильза аксиальная монтажная MVI 16</t>
  </si>
  <si>
    <t>SF.540.07</t>
  </si>
  <si>
    <t>Тройник аксиальный равносторонний MVI 32</t>
  </si>
  <si>
    <t>Муфта аксиальная переходная MVI</t>
  </si>
  <si>
    <t>Муфта аксиальная переходная MVI 16x25</t>
  </si>
  <si>
    <t>Тройник аксиальный переходной MVI 32x25x25</t>
  </si>
  <si>
    <t>Тройник аксиальный переходной MVI 32x20x32</t>
  </si>
  <si>
    <t>Тройник аксиальный переходной MVI 32x20x25</t>
  </si>
  <si>
    <t>Тройник аксиальный переходной MVI 32x16x32</t>
  </si>
  <si>
    <t>Тройник аксиальный переходной MVI 25x25x20</t>
  </si>
  <si>
    <t>Тройник аксиальный переходной MVI 25x25x16</t>
  </si>
  <si>
    <t>Тройник аксиальный переходной MVI 25x20x25</t>
  </si>
  <si>
    <t>Тройник аксиальный переходной MVI 25x20x20</t>
  </si>
  <si>
    <t>Тройник аксиальный переходной MVI 25x20x16</t>
  </si>
  <si>
    <t>Тройник аксиальный переходной MVI 25x16x25</t>
  </si>
  <si>
    <t>Тройник аксиальный переходной MVI 25x16x20</t>
  </si>
  <si>
    <t>Тройник аксиальный переходной MVI 25x16x16</t>
  </si>
  <si>
    <t>Тройник аксиальный переходной MVI 20x25x20</t>
  </si>
  <si>
    <t>Тройник аксиальный переходной MVI 20x25x16</t>
  </si>
  <si>
    <t>Тройник аксиальный переходной MVI 20x20x16</t>
  </si>
  <si>
    <t>Тройник аксиальный переходной MVI 20x16x20</t>
  </si>
  <si>
    <t>Тройник аксиальный переходной MVI 20x16x16</t>
  </si>
  <si>
    <t>Тройник аксиальный переходной MVI 16x20x16</t>
  </si>
  <si>
    <t>Тройник аксиальный равносторонний MVI 25</t>
  </si>
  <si>
    <t>Тройник аксиальный равносторонний MVI 20</t>
  </si>
  <si>
    <t>SF.433.0605</t>
  </si>
  <si>
    <t>Угольник аксиальный настенный с внутренней резьбой MVI 25x3/4"</t>
  </si>
  <si>
    <t>SF.433.0505</t>
  </si>
  <si>
    <t>Угольник аксиальный настенный с внутренней резьбой MVI 20x3/4”</t>
  </si>
  <si>
    <t>Угольник аксиальный настенный с внутренней резьбой MVI 20x1/2"</t>
  </si>
  <si>
    <t>Угольник аксиальный с наружной резьбой MVI 32x1"</t>
  </si>
  <si>
    <t>Угольник аксиальный с наружной резьбой MVI 25x1"</t>
  </si>
  <si>
    <t>Угольник аксиальный с наружной резьбой MVI 25x3/4"</t>
  </si>
  <si>
    <t>Угольник аксиальный с наружной резьбой MVI 20x3/4"</t>
  </si>
  <si>
    <t>Угольник аксиальный с наружной резьбой MVI 20x1/2"</t>
  </si>
  <si>
    <t>Угольник аксиальный с наружной резьбой MVI 16x3/4"</t>
  </si>
  <si>
    <t>Угольник аксиальный с внутренней резьбой MVI</t>
  </si>
  <si>
    <t>Угольник аксиальный с внутренней резьбой MVI 32x1"</t>
  </si>
  <si>
    <t>Угольник аксиальный с внутренней резьбой MVI 25x3/4"</t>
  </si>
  <si>
    <t>Угольник аксиальный с внутренней резьбой MVI 20x3/4"</t>
  </si>
  <si>
    <t>Угольник аксиальный с внутренней резьбой MVI 20x1/2"</t>
  </si>
  <si>
    <t>Угольник аксиальный с внутренней резьбой MVI 16x1/2"</t>
  </si>
  <si>
    <t>Угольник аксиальный равносторонний MVI 32</t>
  </si>
  <si>
    <t>Угольник аксиальный равносторонний MVI 25</t>
  </si>
  <si>
    <t>Угольник аксиальный равносторонний MVI 20</t>
  </si>
  <si>
    <t>Муфта аксиальная с накидной гайкой MVI 32x1”</t>
  </si>
  <si>
    <t>Муфта аксиальная с накидной гайкой MVI 25x1”</t>
  </si>
  <si>
    <t>Муфта аксиальная с накидной гайкой MVI 20x1/2“</t>
  </si>
  <si>
    <t>Муфта аксиальная переходная MVI 25x32</t>
  </si>
  <si>
    <t>Муфта аксиальная переходная MVI 20x25</t>
  </si>
  <si>
    <t>Муфта аксиальная переходная MVI 16x20</t>
  </si>
  <si>
    <t>Муфта аксиальная равносторонняя MVI</t>
  </si>
  <si>
    <t>Муфта аксиальная равносторонняя MVI 32</t>
  </si>
  <si>
    <t>Муфта аксиальная равносторонняя MVI 25</t>
  </si>
  <si>
    <t>Муфта аксиальная равносторонняя MVI 20</t>
  </si>
  <si>
    <t>Муфта аксиальная равносторонняя MVI 16</t>
  </si>
  <si>
    <t>Муфта аксиальная с внутренней резьбой MVI 32x1"</t>
  </si>
  <si>
    <t>Муфта аксиальная с внутренней резьбой MVI 25x1"</t>
  </si>
  <si>
    <t>Муфта аксиальная с внутренней резьбой MVI 25x3/4"</t>
  </si>
  <si>
    <t>Муфта аксиальная с внутренней резьбой MVI 25x1/2"</t>
  </si>
  <si>
    <t>Муфта аксиальная с внутренней резьбой MVI 20x3/4"</t>
  </si>
  <si>
    <t>Муфта аксиальная с внутренней резьбой MVI 16x3/4"</t>
  </si>
  <si>
    <t>Муфта аксиальная с наружной резьбой MVI 32x1"</t>
  </si>
  <si>
    <t>Муфта аксиальная с наружной резьбой MVI 32x3/4"</t>
  </si>
  <si>
    <t>Муфта аксиальная с наружной резьбой MVI 25x1"</t>
  </si>
  <si>
    <t>Муфта аксиальная с наружной резьбой MVI 25x3/4"</t>
  </si>
  <si>
    <t>Муфта аксиальная с наружной резьбой MVI 25x1/2"</t>
  </si>
  <si>
    <t>Муфта аксиальная с наружной резьбой MVI 20x3/4"</t>
  </si>
  <si>
    <t>Муфта аксиальная с наружной резьбой MVI 16x3/4"</t>
  </si>
  <si>
    <t>Муфта аксиальная соединительная для ремонта труб MVI 16x2.0</t>
  </si>
  <si>
    <t>SE.901.SP</t>
  </si>
  <si>
    <t>Ключ для фильтра магнитного для котла MVI</t>
  </si>
  <si>
    <t>Фильтр магнитный для котла</t>
  </si>
  <si>
    <t>Фильтр магнитный для котла MVI 3/4"</t>
  </si>
  <si>
    <t>ИТАЛИЯ</t>
  </si>
  <si>
    <t>Регулятор давления для воды поршневой</t>
  </si>
  <si>
    <t>Регулятор давления поршневой MVI с выходом под манометр 2" PN40</t>
  </si>
  <si>
    <t>Регулятор давления поршневой MVI с выходом под манометр 1 1/2" PN40</t>
  </si>
  <si>
    <t>Регулятор давления поршневой MVI с выходом под манометр 1 1/4" PN40</t>
  </si>
  <si>
    <t>Регулятор давления поршневой MVI с выходом под манометр 1" PN40</t>
  </si>
  <si>
    <t>Регулятор давления поршневой MVI с выходом под манометр 3/4" PN40</t>
  </si>
  <si>
    <t>Регулятор давления поршневой MVI с выходом под манометр 1/2" PN40</t>
  </si>
  <si>
    <t>Компенсатор гидравлического удара</t>
  </si>
  <si>
    <t>Компенсатор гидравлического удара MVI 1/2"</t>
  </si>
  <si>
    <t>Клапан предохранительный MVI 1/2*6,0 bar</t>
  </si>
  <si>
    <t>Клапан предохранительный MVI 1/2*3,0 bar</t>
  </si>
  <si>
    <t>Клапан предохранительный MVI 1/2*2,5 bar</t>
  </si>
  <si>
    <t>Клапан предохранительный MVI 1/2*2,0 bar</t>
  </si>
  <si>
    <t>Клапан предохранительный MVI 1/2*1,5 bar</t>
  </si>
  <si>
    <t>Регулятор давления для воды мембранный MVI</t>
  </si>
  <si>
    <t>Регулятор давления для воды мембранный MVI 1 1/4"</t>
  </si>
  <si>
    <t>Регулятор давления для воды мембранный MVI 1/2"</t>
  </si>
  <si>
    <t>Перепускной клапан MVI</t>
  </si>
  <si>
    <t>Группа безопасности котла MVI с манометром, предохранительным клапаном и автоматическим воздухоотводчиком</t>
  </si>
  <si>
    <t>Группа безопасности котла MVI 1"</t>
  </si>
  <si>
    <t>Регулятор давления поршневой MVI с выходом под манометр 3/4"</t>
  </si>
  <si>
    <t>Регулятор давления поршневой MVI с выходом под манометр 1/2"</t>
  </si>
  <si>
    <t>Клапан отсекающий MVI 1/2"</t>
  </si>
  <si>
    <t>Воздухоотводчик автоматический прямой MVI 1/2"</t>
  </si>
  <si>
    <t>Термоманометр радиальный</t>
  </si>
  <si>
    <t>Термоманометр радиальный MVI, до 10 бар, 0°C-120°C, D80 мм, с нижним подключением G1/2</t>
  </si>
  <si>
    <t>Термоманометр радиальный MVI, диапазон показаний до 10 бар,  от 0°C до 120°C, диаметр корпуса 80 мм, с нижним подключением G1/2</t>
  </si>
  <si>
    <t>Термоманометр радиальный MVI, до 6 бар, 0°C-120°C, D80 мм, с нижним подключением G1/2</t>
  </si>
  <si>
    <t>Термоманометр радиальный MVI, диапазон показаний до 6 бар, от 0°C до 120°C, диаметр корпуса 80 мм, с нижним подключением G1/2</t>
  </si>
  <si>
    <t>Манометр радиальный</t>
  </si>
  <si>
    <t>Манометр радиальный MVI, до 10 бар, D63 мм, с нижним подключением G1/4</t>
  </si>
  <si>
    <t>Манометр радиальный MVI, диапазон показаний до 10 бар, диаметр корпуса 63 мм, с нижним подключением G1/4</t>
  </si>
  <si>
    <t>Манометр радиальный MVI, до 6 бар, D63 мм, с нижним подключением G1/4</t>
  </si>
  <si>
    <t>Манометр радиальный MVI, диапазон показаний до 6 бар, диаметр корпуса 63 мм, с нижним подключением G1/4</t>
  </si>
  <si>
    <t>Манометр радиальный MVI, до 4 бар, D63 мм, с нижним подключением G1/4</t>
  </si>
  <si>
    <t>Манометр радиальный MVI, диапазон показаний до 4 бар, диаметр корпуса 63 мм, с нижним подключением G1/4</t>
  </si>
  <si>
    <t>Манометр радиальный MVI, до 10 бар, D50 мм, с нижним подключением G1/4</t>
  </si>
  <si>
    <t>Манометр радиальный MVI, диапазон показаний до 10 бар, диаметр корпуса 50 мм, с нижним подключением G1/4</t>
  </si>
  <si>
    <t>Манометр радиальный MVI, до 6 бар, D50 мм, с нижним подключением G1/4</t>
  </si>
  <si>
    <t>Манометр радиальный MVI, диапазон показаний до 6 бар, диаметр корпуса 50 мм, с нижним подключением G1/4</t>
  </si>
  <si>
    <t>Поверхностный вихревой насос QB.90.75-42</t>
  </si>
  <si>
    <t>Поверхностный вихревой насос QB.80N.53-45</t>
  </si>
  <si>
    <t>Поверхностный вихревой насос QB.80.53-45</t>
  </si>
  <si>
    <t>Поверхностный вихревой насос QB.70.45-45</t>
  </si>
  <si>
    <t>Поверхностный вихревой насос QB.60.35-35</t>
  </si>
  <si>
    <t>Поверхностный вихревой насос QB.50.20-25</t>
  </si>
  <si>
    <t>PZ.MDU.04</t>
  </si>
  <si>
    <t>Проставка для коллекторных узлов</t>
  </si>
  <si>
    <t>Насос циркуляционный MVI 65/15F, фланцевый, с частотным регул. (STAR-PX3 DN65)</t>
  </si>
  <si>
    <t>Насос циркуляционный MVI 65/15F, фланцевый, с частотным регулированием (STAR-PX3 DN65)</t>
  </si>
  <si>
    <t>Насос циркуляционный MVI 50/12F, фланцевый, с частотным регул. (STAR-PX2 DN50)</t>
  </si>
  <si>
    <t>Насос циркуляционный MVI 50/12F, фланцевый, с частотным регулированием (STAR-PX2 DN50)</t>
  </si>
  <si>
    <t>Насос циркуляционный MVI 40/10F, фланцевый, с частотным регул. (STAR-PX1 DN40)</t>
  </si>
  <si>
    <t>Насос циркуляционный MVI 40/10F, фланцевый, с частотным регулированием (STAR-PX1 DN40)</t>
  </si>
  <si>
    <t>Насос циркуляционный, фланцевый MVI 65/11F, питание 3 фазы 380 В (GRS65/11F)</t>
  </si>
  <si>
    <t>Насос циркуляционный, фланцевый MVI 50/15F, питание 1 фаза 220 В (GRS50/15F-M)</t>
  </si>
  <si>
    <t>Насос циркуляционный, фланцевый MVI 50/12F, питание 3 фазы 380 В (GRS50/12F)</t>
  </si>
  <si>
    <t>Насос циркуляционный, фланцевый MVI 50/12F, питание 1 фаза 220 В (GRS50/12F-M)</t>
  </si>
  <si>
    <t>Насос циркуляционный, фланцевый MVI 40/14F, питание 1 фаза 220 В (GRS40/14F-M)</t>
  </si>
  <si>
    <t>Насос циркуляционный, фланцевый MVI 40/10F, питание 3 фазы 380 В (GRS40/10F)</t>
  </si>
  <si>
    <t>Насос циркуляционный, фланцевый MVI 40/10F, питание 1 фаза 220 В (GRS40/10F-M)</t>
  </si>
  <si>
    <t>Насос циркуляционный высоконапорный MVI 32/12, питание 1 фаза 220 В (GRS32/12-M)</t>
  </si>
  <si>
    <t>Труба металлопластиковая MVI Standard</t>
  </si>
  <si>
    <t>Система металлопластиковых труб</t>
  </si>
  <si>
    <t>Труба металлопластиковая MVI Standard 16*2,0 mm (бухта 200 м)</t>
  </si>
  <si>
    <t>PM.310.05.X</t>
  </si>
  <si>
    <t>Труба металлопластиковая MVI Standard 20*2,0 mm (бухта 100 м)</t>
  </si>
  <si>
    <t>Труба металлопластиковая MVI Standard 20*2,0 mm (бухта 100 м) некондиция</t>
  </si>
  <si>
    <t>Труба металлопластиковая MVI Standard 16*2,0 mm (бухта 100 м)</t>
  </si>
  <si>
    <t>Труба металлопластиковая MVI Standard 32*3,0 mm (бухта 50 м)</t>
  </si>
  <si>
    <t>Труба металлопластиковая MVI Standard 26*3,0 mm (бухта 50 м)</t>
  </si>
  <si>
    <t>PM.301.04</t>
  </si>
  <si>
    <t>Труба металлопластиковая MVI Standard 16*2,0 mm (отрезки)</t>
  </si>
  <si>
    <t>Насос циркуляционный MVI 25/6-180 (STAR25/6A), с частотным регулированием</t>
  </si>
  <si>
    <t>Насос циркуляционный MVI 25/4-180 (STAR25/4A), с частотным регулированием</t>
  </si>
  <si>
    <t>PF.550.04-L250</t>
  </si>
  <si>
    <t>Пресс-фитинг трубка приборная Г-образная MVI</t>
  </si>
  <si>
    <t>Пресс-фитинг MVI - угольник с хромированной трубкой прямой 16x15мм-250мм</t>
  </si>
  <si>
    <t>Пресс-фитинг тройник с переходом на наружную резьбу MVI 20х1/2"х20</t>
  </si>
  <si>
    <t>Пресс-фитинг тройник с переходом на внутреннюю резьбу MVI 20х1/2"х20</t>
  </si>
  <si>
    <t>Пресс-фитинг тройник с переходом на внутреннюю резьбу MVI 16х1/2"х16</t>
  </si>
  <si>
    <t>Пресс-фитинг тройник переходной MVI 32х26х32</t>
  </si>
  <si>
    <t>Пресс-фитинг тройник переходной MVI 32х20х32</t>
  </si>
  <si>
    <t>Пресс-фитинг тройник переходной MVI 32х16х32</t>
  </si>
  <si>
    <t>Пресс-фитинг тройник переходной MVI 26х20х26</t>
  </si>
  <si>
    <t>Пресс-фитинг тройник переходной MVI 26х20х20</t>
  </si>
  <si>
    <t>Пресс-фитинг тройник переходной MVI 26х16х26</t>
  </si>
  <si>
    <t>Пресс-фитинг тройник переходной MVI 26х16х20</t>
  </si>
  <si>
    <t>Пресс-фитинг тройник переходной MVI 20х26х20</t>
  </si>
  <si>
    <t>Пресс-фитинг тройник переходной MVI 20х20х16</t>
  </si>
  <si>
    <t>Пресс-фитинг тройник переходной MVI 20х16х20</t>
  </si>
  <si>
    <t>Пресс-фитинг тройник переходной MVI 20х16х16</t>
  </si>
  <si>
    <t>Пресс-фитинг тройник переходной MVI 16х20х16</t>
  </si>
  <si>
    <t>Пресс-фитинг тройник равносторонний MVI 32</t>
  </si>
  <si>
    <t>Пресс-фитинг тройник равносторонний MVI 26</t>
  </si>
  <si>
    <t>Пресс-фитинг тройник равносторонний MVI 20</t>
  </si>
  <si>
    <t>Пресс-фитинг тройник равносторонний MVI 16</t>
  </si>
  <si>
    <t>Пресс-фитинг с креплением (водорозетка)</t>
  </si>
  <si>
    <t>Пресс-фитинг угольник с креплением (водорозетка) внутренняя резьба MVI 20х1/2"</t>
  </si>
  <si>
    <t>Пресс-фитинг угольник с креплением (водорозетка) внутренняя резьба MVI 16х1/2"</t>
  </si>
  <si>
    <t>Пресс-фитинг угольник с переходом на наружную резьбу MVI 26х1"</t>
  </si>
  <si>
    <t>Пресс-фитинг угольник с переходом на наружную резьбу MVI 26х3/4"</t>
  </si>
  <si>
    <t>Пресс-фитинг угольник с переходом на наружную резьбу MVI 20х3/4"</t>
  </si>
  <si>
    <t>Пресс-фитинг угольник с переходом на наружную резьбу MVI 20х1/2"</t>
  </si>
  <si>
    <t>Пресс-фитинг угольник с переходом на наружную резьбу MVI 16х1/2"</t>
  </si>
  <si>
    <t>Пресс-фитинг угольник с переходом на внутреннюю резьбу MVI 26х1"</t>
  </si>
  <si>
    <t>Пресс-фитинг угольник с переходом на внутреннюю резьбу MVI 26х3/4"</t>
  </si>
  <si>
    <t>Пресс-фитинг угольник с переходом на внутреннюю резьбу MVI 20х3/4"</t>
  </si>
  <si>
    <t>Пресс-фитинг угольник с переходом на внутреннюю резьбу MVI 20х1/2"</t>
  </si>
  <si>
    <t>Пресс-фитинг угольник с переходом на внутреннюю резьбу MVI 16х1/2"</t>
  </si>
  <si>
    <t>Пресс-фитинг угольник равносторонний MVI 32</t>
  </si>
  <si>
    <t>Пресс-фитинг угольник равносторонний MVI 26</t>
  </si>
  <si>
    <t>Пресс-фитинг угольник равносторонний MVI 20</t>
  </si>
  <si>
    <t>Пресс-фитинг прямой переходной MVI 32х26</t>
  </si>
  <si>
    <t>Пресс-фитинг прямой переходной MVI 26х20</t>
  </si>
  <si>
    <t>Пресс-фитинг прямой переходной MVI 26х16</t>
  </si>
  <si>
    <t>Пресс-фитинг прямой переходной MVI 20х16</t>
  </si>
  <si>
    <t>Пресс-фитинг равносторонний</t>
  </si>
  <si>
    <t>Пресс-фитинг прямой равносторонний MVI 32</t>
  </si>
  <si>
    <t>Пресс-фитинг прямой равносторонний MVI 26</t>
  </si>
  <si>
    <t>Пресс-фитинг прямой равносторонний MVI 20</t>
  </si>
  <si>
    <t>Пресс-фитинг прямой равносторонний MVI 16</t>
  </si>
  <si>
    <t>Пресс-фитинг с переходом на внутреннюю резьбу</t>
  </si>
  <si>
    <t>Пресс-фитинг с переходом на внутреннюю резьбу MVI 32х1"</t>
  </si>
  <si>
    <t>Пресс-фитинг с переходом на внутреннюю резьбу MVI 26х1"</t>
  </si>
  <si>
    <t>Пресс-фитинг с переходом на внутреннюю резьбу MVI 26х3/4"</t>
  </si>
  <si>
    <t>Пресс-фитинг с переходом на внутреннюю резьбу MVI 20х3/4"</t>
  </si>
  <si>
    <t>Пресс-фитинг с переходом на внутреннюю резьбу MVI 20х1/2"</t>
  </si>
  <si>
    <t>Пресс-фитинг с переходом на внутреннюю резьбу MVI 16х1/2"</t>
  </si>
  <si>
    <t>Пресс-фитинг с переходом на наружную резьбу</t>
  </si>
  <si>
    <t>Пресс-фитинг с переходом на наружную резьбу MVI 32х1"</t>
  </si>
  <si>
    <t>Пресс-фитинг с переходом на наружную резьбу MVI 26х1"</t>
  </si>
  <si>
    <t>Пресс-фитинг с переходом на наружную резьбу MVI 26х3/4"</t>
  </si>
  <si>
    <t>Пресс-фитинг с переходом на наружную резьбу MVI 20х3/4"</t>
  </si>
  <si>
    <t>Пресс-фитинг с переходом на наружную резьбу MVI 20х1/2"</t>
  </si>
  <si>
    <t>Пресс-фитинг с переходом на наружную резьбу MVI 16х1/2"</t>
  </si>
  <si>
    <t>PE.520.04WO</t>
  </si>
  <si>
    <t>Труба из сшитого полиэтилена PEX-A с антикислородным барьером EVOH</t>
  </si>
  <si>
    <t>Труба PEX-A 16*2,2 для водоснабжения (бухта 200 м)</t>
  </si>
  <si>
    <t>Труба PEX-A EVOH 20*2,8 (бухта 200 м)</t>
  </si>
  <si>
    <t>Труба из сшитого полиэтилена PEX-A с антикислородным барьером EVOH 20*2,8 (бухта 200 м)</t>
  </si>
  <si>
    <t>Труба PEX-A EVOH 16*2,2 (бухта 200 м)</t>
  </si>
  <si>
    <t>Труба из сшитого полиэтилена PEX-A с антикислородным барьером EVOH 16*2,2 (бухта 200 м)</t>
  </si>
  <si>
    <t>Труба PEX-A EVOH 20*2,8 (бухта 100 м)</t>
  </si>
  <si>
    <t>Труба из сшитого полиэтилена PEX-A с антикислородным барьером EVOH 20*2,8 (бухта 100 м)</t>
  </si>
  <si>
    <t>PE.410.04</t>
  </si>
  <si>
    <t>Труба PEX-A EVOH 16*2,2 (бухта 100 м)</t>
  </si>
  <si>
    <t>Труба из сшитого полиэтилена PEX-A с антикислородным барьером EVOH 16*2,2 (бухта 100 м)</t>
  </si>
  <si>
    <t>Труба PEX-A EVOH 32*4,4 (бухта 50 м)</t>
  </si>
  <si>
    <t>Труба из сшитого полиэтилена PEX-A с антикислородным барьером EVOH 32*4,4 (бухта 50 м)</t>
  </si>
  <si>
    <t>Труба PEX-A EVOH 25*3,5 (бухта 50 м)</t>
  </si>
  <si>
    <t>Труба из сшитого полиэтилена PEX-A с антикислородным барьером EVOH 25*3,5 (бухта 50 м)</t>
  </si>
  <si>
    <t>PE.405.05</t>
  </si>
  <si>
    <t>Труба PEX-A EVOH 20*2,8 (бухта 50 м)</t>
  </si>
  <si>
    <t>Труба из сшитого полиэтилена PEX-A с антикислородным барьером EVOH 20*2,8 (бухта 50 м)</t>
  </si>
  <si>
    <t>PE.405.04</t>
  </si>
  <si>
    <t>Труба PEX-A EVOH 16*2,2 (бухта 50 м)</t>
  </si>
  <si>
    <t>Труба из сшитого полиэтилена PEX-A с антикислородным барьером EVOH 16*2,2 (бухта 50 м)</t>
  </si>
  <si>
    <t>PE.402.07</t>
  </si>
  <si>
    <t>Труба PEX-A EVOH 32*4,4 (бухта 25 м)</t>
  </si>
  <si>
    <t>Труба из сшитого полиэтилена PEX-A с антикислородным барьером EVOH 32*4,4 (бухта 25 м)</t>
  </si>
  <si>
    <t>PE.402.06</t>
  </si>
  <si>
    <t>Труба PEX-A EVOH 25*3,5 (бухта 25 м)</t>
  </si>
  <si>
    <t>Труба из сшитого полиэтилена PEX-A с антикислородным барьером EVOH 25*3,5 (бухта 25 м)</t>
  </si>
  <si>
    <t>PE.401.06</t>
  </si>
  <si>
    <t>Труба PEX-A EVOH 25*3,5 (отрезки)</t>
  </si>
  <si>
    <t>Труба из сшитого полиэтилена PEX-A с антикислородным барьером EVOH 25*3,5 (отрезки)</t>
  </si>
  <si>
    <t>PE.401.05</t>
  </si>
  <si>
    <t>Труба PEX-A EVOH 20*2,8 (отрезки)</t>
  </si>
  <si>
    <t>Труба из сшитого полиэтилена PEX-A с антикислородным барьером EVOH 20*2,8 (отрезки)</t>
  </si>
  <si>
    <t>PE.401.04</t>
  </si>
  <si>
    <t>Труба PEX-A EVOH 16*2,2 (отрезки)</t>
  </si>
  <si>
    <t>Труба из сшитого полиэтилена PEX-A с антикислородным барьером EVOH 16*2,2 (отрезки)</t>
  </si>
  <si>
    <t>Труба PEX-A EVOH 16*2,0 для теплого пола (бухта 500 м)</t>
  </si>
  <si>
    <t>Труба из сшитого полиэтилена PEX-A с антикислородным барьером EVOH 16*2,0 для теплого пола (бухта 500 м)</t>
  </si>
  <si>
    <t>PE.230.04.X</t>
  </si>
  <si>
    <t>Труба PEX-A EVOH 16*2,0 для теплого пола (бухта 300 м)</t>
  </si>
  <si>
    <t>Труба из сшитого полиэтилена PEX-A с антикислородным барьером EVOH 16*2,0 для теплого пола (бухта 300 м) некондиция</t>
  </si>
  <si>
    <t>Труба из сшитого полиэтилена PEX-A с антикислородным барьером EVOH 16*2,0 для теплого пола (бухта 300 м)</t>
  </si>
  <si>
    <t>Труба из сшитого полиэтилена PEX-A с антикислородным барьером EVOH 20*2,0 для теплого пола (бухта 200 м)</t>
  </si>
  <si>
    <t>Труба PEX-A EVOH 16*2,0 для теплого пола (бухта 200 м)</t>
  </si>
  <si>
    <t>Труба из сшитого полиэтилена PEX-A с антикислородным барьером EVOH 16*2,0 для теплого пола (бухта 200 м)</t>
  </si>
  <si>
    <t>PE.205.05</t>
  </si>
  <si>
    <t>Труба PEX-A EVOH 20*2,0 для теплого пола (бухта 50 м)</t>
  </si>
  <si>
    <t>Труба из сшитого полиэтилена PEX-A с антикислородным барьером EVOH 20*2,0 для теплого пола (бухта 50 м)</t>
  </si>
  <si>
    <t>PE.205.04</t>
  </si>
  <si>
    <t>Труба PEX-A EVOH 16*2,0 для теплого пола (бухта 50 м)</t>
  </si>
  <si>
    <t>Труба из сшитого полиэтилена PEX-A с антикислородным барьером EVOH 16*2,0 для теплого пола (бухта 50 м)</t>
  </si>
  <si>
    <t>PE.201.04</t>
  </si>
  <si>
    <t>Труба PEX-A EVOH 16*2,0 для теплого пола (отрезки)</t>
  </si>
  <si>
    <t>Труба из сшитого полиэтилена PEX-A с антикислородным барьером EVOH 16*2,0 для теплого пола (отрезки)</t>
  </si>
  <si>
    <t>Повысительные насосы</t>
  </si>
  <si>
    <t>Насос повышения давления MVI 12/9-180 (GRS12/9-Z)</t>
  </si>
  <si>
    <t>Насос циркуляционный MVI 32/8-180 (GRS32/8)</t>
  </si>
  <si>
    <t>Насос циркуляционный MVI 32/6-180 (GRS32/6)</t>
  </si>
  <si>
    <t>Насос циркуляционный MVI 32/4-180 (GRS32/4)</t>
  </si>
  <si>
    <t>Насос циркуляционный MVI 25/8N-180 (GRS25/8N)</t>
  </si>
  <si>
    <t>PDC.25-8.180.M</t>
  </si>
  <si>
    <t>Насос циркуляционный MVI 25/8-180.M (GRS25/8)</t>
  </si>
  <si>
    <t>Насос циркуляционный MVI 25/8-180 (GRS25/8)</t>
  </si>
  <si>
    <t>Насос циркуляционный MVI SS25/6-180 (GRS-SS25/6), корпус - нержавеющая сталь</t>
  </si>
  <si>
    <t>Насос циркуляционный MVI SS25/6-180 (GRS-SS25/6), корпус - нержавеющая сталь. Упаковка MVI</t>
  </si>
  <si>
    <t>PDC.25-6.180.SS</t>
  </si>
  <si>
    <t>Насос циркуляционный MVI 25/6-180 (GRS25/6)</t>
  </si>
  <si>
    <t>Насос циркуляционный MVI 25/6-180 (GRS25/6). Упаковка MVI</t>
  </si>
  <si>
    <t>PDC.25-6.180</t>
  </si>
  <si>
    <t>Насос циркуляционный MVI 25/6-130 (GRS25/6-130)</t>
  </si>
  <si>
    <t>Насос циркуляционный MVI 25/6-130 (GRS25/6-130). Упаковка MVI</t>
  </si>
  <si>
    <t>PDC.25-6.130</t>
  </si>
  <si>
    <t>Насос циркуляционный MVI 25/4-180 (GRS25/4)</t>
  </si>
  <si>
    <t>Насос циркуляционный MVI 25/4-180 (GRS25/4). Упаковка MVI</t>
  </si>
  <si>
    <t>PDC.25-4.180</t>
  </si>
  <si>
    <t>Насос циркуляционный MVI 25/4-130 (GRS25/4-130)</t>
  </si>
  <si>
    <t>Насос циркуляционный MVI 25/4-130 (GRS25/4-130). Упаковка MVI</t>
  </si>
  <si>
    <t>PDC.25-4.130</t>
  </si>
  <si>
    <t>Инструмент для монтажа пресс-фитингов</t>
  </si>
  <si>
    <t>MW2A-50S-25R-6M-15-PC</t>
  </si>
  <si>
    <t>Узел коллекторный тип MW2: Вход- Ду25, правый; Выход- 1/2" х 6</t>
  </si>
  <si>
    <t>Узел коллекторный MW2A-50S-25R-6M-15-PC</t>
  </si>
  <si>
    <t>MW2A-50S-25L-6M-15-PC</t>
  </si>
  <si>
    <t>Узел коллекторный тип MW2: Вход- Ду25, левый; Выход- 1/2" х 6</t>
  </si>
  <si>
    <t>Узел коллекторный MW2A-50S-25L-6M-15-PC</t>
  </si>
  <si>
    <t>MW2A-50S-25L-5M-15-PC</t>
  </si>
  <si>
    <t>Узел коллекторный тип MW2: Вход- Ду25, левый; Выход- 1/2" х 5</t>
  </si>
  <si>
    <t>Узел коллекторный MW2A-50S-25L-5M-15-PC</t>
  </si>
  <si>
    <t>компл</t>
  </si>
  <si>
    <t>MW1x-40S-32R-10-15-P</t>
  </si>
  <si>
    <t>Узел коллекторный MW1x-40S-32R-10-15-P</t>
  </si>
  <si>
    <t>Узел коллекторный тип MW1x: Вход- Ду32, правый; Выход- 1/2" х 10</t>
  </si>
  <si>
    <t>MW1x-40S-32R-10-15</t>
  </si>
  <si>
    <t>Узел коллекторный MW1x-40S-32R-10-15</t>
  </si>
  <si>
    <t>MW1x-40S-32L-10-15-P</t>
  </si>
  <si>
    <t>Узел коллекторный MW1x-40S-32L-10-15-P</t>
  </si>
  <si>
    <t>Узел коллекторный тип MW1x: Вход- Ду32, левый; Выход- 1/2" х 10</t>
  </si>
  <si>
    <t>MW1x-40S-32L-10-15</t>
  </si>
  <si>
    <t>Узел коллекторный MW1x-40S-32L-10-15</t>
  </si>
  <si>
    <t>MW1X-40S-25R-5-15-P</t>
  </si>
  <si>
    <t>Узел коллекторный ХВС/ГВС, тип MW1 (редуктор на магистрали)</t>
  </si>
  <si>
    <t>Узел коллекторный тип MW1X: Вход- Ду25, правый; Выход- 1/2" х 2</t>
  </si>
  <si>
    <t>Узел коллекторный MW1X-40S-25R-5-15-P</t>
  </si>
  <si>
    <t>MW1X-40S-25L-5-15-P</t>
  </si>
  <si>
    <t>Узел коллекторный тип MW1X: Вход- Ду25, левый; Выход- 1/2" х 2</t>
  </si>
  <si>
    <t>Узел коллекторный MW1X-40S-25L-5-15-P</t>
  </si>
  <si>
    <t>MW1A-50S-25RP-3-15-PCM-AE</t>
  </si>
  <si>
    <t>Узел коллекторный MW1A-50S-25RP-3-15-PCM-AE</t>
  </si>
  <si>
    <t>MW1A-50S-25RP-3-15-PCM</t>
  </si>
  <si>
    <t>Узел коллекторный MW1A-50S-25RP-3-15-PCM</t>
  </si>
  <si>
    <t>MW1A-50S-25LP-3-15-PCM-AE</t>
  </si>
  <si>
    <t>Узел коллекторный MW1A-50S-25LP-3-15-PCM-AE</t>
  </si>
  <si>
    <t>MW1A-50S-25LP-3-15-PCM</t>
  </si>
  <si>
    <t>Узел коллекторный MW1A-50S-25LP-3-15-PCM</t>
  </si>
  <si>
    <t>MW1A-40S-25RP-6-15-P</t>
  </si>
  <si>
    <t>Узел коллекторный MW1A-40S-25RP-6-15-P</t>
  </si>
  <si>
    <t>MW1A-40S-25RP-5-15-PCM-AE</t>
  </si>
  <si>
    <t>Узел коллекторный MW1A-40S-25RP-5-15-PCM-AE</t>
  </si>
  <si>
    <t>MW1A-40S-25RP-5-15-PCM</t>
  </si>
  <si>
    <t>Узел коллекторный MW1A-40S-25RP-5-15-PCM</t>
  </si>
  <si>
    <t>Узел коллекторный тип MW1A-40S-25RP-5-15-PCM</t>
  </si>
  <si>
    <t>MW1A-40S-25RP-5-15-P</t>
  </si>
  <si>
    <t>Узел коллекторный MW1A-40S-25RP-5-15-P</t>
  </si>
  <si>
    <t>MW1A-40S-25RP-4-15-PCM-AE</t>
  </si>
  <si>
    <t>Узел коллекторный MW1A-40S-25RP-4-15-PCM-AE</t>
  </si>
  <si>
    <t>MW1A-40S-25RP-4-15-PCM</t>
  </si>
  <si>
    <t>Узел коллекторный MW1A-40S-25RP-4-15-PCM</t>
  </si>
  <si>
    <t>MW1A-40S-25RP-2-15-PCM-AE</t>
  </si>
  <si>
    <t>Узел коллекторный MW1A-40S-25RP-2-15-PCM-AE</t>
  </si>
  <si>
    <t>MW1A-40S-25RP-2-15-PCM</t>
  </si>
  <si>
    <t>Узел коллекторный MW1A-40S-25RP-2-15-PCM</t>
  </si>
  <si>
    <t>MW1A-40S-25LP-6-15-P</t>
  </si>
  <si>
    <t>Узел коллекторный MW1A-40S-25LP-6-15-P</t>
  </si>
  <si>
    <t>MW1A-40S-25LP-5-15-P</t>
  </si>
  <si>
    <t>Узел коллекторный MW1A-40S-25LP-5-15-P</t>
  </si>
  <si>
    <t>MW1A-40S-25LP-2-15-PCM-AE</t>
  </si>
  <si>
    <t>Узел коллекторный MW1A-40S-25LP-2-15-PCM-AE</t>
  </si>
  <si>
    <t>MW1A-40S-25LP-2-15-PCM</t>
  </si>
  <si>
    <t>Узел коллекторный MW1A-40S-25LP-2-15-PCM</t>
  </si>
  <si>
    <t>Насосно-смесительный узел для теплого пола MVI</t>
  </si>
  <si>
    <t>Коллекторы</t>
  </si>
  <si>
    <t>Насосно-смесительный узел для теплого пола MVI 1"</t>
  </si>
  <si>
    <t>MU.302.06</t>
  </si>
  <si>
    <t>MU.301T.SP</t>
  </si>
  <si>
    <t>Термометр для НСУ AQUAHIT</t>
  </si>
  <si>
    <t>MU.301.SP</t>
  </si>
  <si>
    <t>Гильза для термометра для НСУ AQUAHIT</t>
  </si>
  <si>
    <t>Инструмент для монтажа аксиальных фитингов</t>
  </si>
  <si>
    <t>MSMU.602.06.3</t>
  </si>
  <si>
    <t>Коллектор без расходомеров, c дренажным краном и краном Маевского, 2 вых., в сборе с НСУ Aquahit</t>
  </si>
  <si>
    <t>Коллектор из нержавеющей стали в сборе с НСУ Aquahit, без расходомеров, c дренажным краном и воздухоотводчиком, 2 выхода</t>
  </si>
  <si>
    <t>Коллектор из нержавеющей стали в сборе с расходомерами, дренажным краном и воздухоотводчиком</t>
  </si>
  <si>
    <t>Коллектор с расходомерами,  дренажным краном и краном Маевского. 12 вых.</t>
  </si>
  <si>
    <t>Коллектор из нержавеющей стали в сборе с расходомерами, дренажным краном и воздухоотводчиком, 12 выходов</t>
  </si>
  <si>
    <t>Коллектор с расходомерами,  дренажным краном и краном Маевского. 11 вых.</t>
  </si>
  <si>
    <t>Коллектор из нержавеющей стали в сборе с расходомерами, дренажным краном и воздухоотводчиком, 11 выходов</t>
  </si>
  <si>
    <t>Коллектор с расходомерами,  дренажным краном и краном Маевского. 10 вых.</t>
  </si>
  <si>
    <t>Коллектор из нержавеющей стали в сборе с расходомерами, дренажным краном и воздухоотводчиком, 10 выходов</t>
  </si>
  <si>
    <t>Коллектор с расходомерами,  дренажным краном и краном Маевского, 9 вых.</t>
  </si>
  <si>
    <t>Коллектор из нержавеющей стали в сборе с расходомерами, дренажным краном и воздухоотводчиком, 9 выходов</t>
  </si>
  <si>
    <t>Коллектор с расходомерами,  дренажным краном и краном Маевского, 8 вых.</t>
  </si>
  <si>
    <t>Коллектор из нержавеющей стали в сборе с расходомерами, дренажным краном и воздухоотводчиком, 8 выходов</t>
  </si>
  <si>
    <t>Коллектор с расходомерами,  дренажным краном и краном Маевского, 7 вых.</t>
  </si>
  <si>
    <t>Коллектор из нержавеющей стали в сборе с расходомерами, дренажным краном и воздухоотводчиком, 7 выходов</t>
  </si>
  <si>
    <t>Коллектор с расходомерами,  дренажным краном и краном Маевского, 6 вых.</t>
  </si>
  <si>
    <t>Коллектор из нержавеющей стали в сборе с расходомерами, дренажным краном и воздухоотводчиком, 6 выходов</t>
  </si>
  <si>
    <t>Коллектор с расходомерами,  дренажным краном и краном Маевского, 5 вых.</t>
  </si>
  <si>
    <t>Коллектор из нержавеющей стали в сборе с расходомерами, дренажным краном и воздухоотводчиком, 5 выходов</t>
  </si>
  <si>
    <t>Коллектор с расходомерами,  дренажным краном и краном Маевского, 4 вых.</t>
  </si>
  <si>
    <t>Коллектор из нержавеющей стали в сборе с расходомерами, дренажным краном и воздухоотводчиком, 4 выхода</t>
  </si>
  <si>
    <t>Коллектор с расходомерами,  дренажным краном и краном Маевского, 3 вых.</t>
  </si>
  <si>
    <t>Коллектор из нержавеющей стали в сборе с расходомерами,  дренажным краном и воздухоотводчиком, 3 выхода</t>
  </si>
  <si>
    <t>Коллектор с расходомерами,  дренажным краном и краном Маевского, 2 вых.</t>
  </si>
  <si>
    <t>Коллектор из нержавеющей стали в сборе с расходомерами, дренажным краном и воздухоотводчиком, 2 выхода</t>
  </si>
  <si>
    <t>Коллектор из нержавеющей стали в сборе без расходомеров, c дренажным краном и воздухоотводчиком</t>
  </si>
  <si>
    <t>Коллектор без расходомеров, c дренажным краном и краном Маевского. 12 вых.</t>
  </si>
  <si>
    <t>Коллектор из нержавеющей стали в сборе без расходомеров, c дренажным краном и воздухоотводчиком, 12 выходов</t>
  </si>
  <si>
    <t>Коллектор без расходомеров, c дренажным краном и краном Маевского. 11 вых.</t>
  </si>
  <si>
    <t>Коллектор из нержавеющей стали в сборе без расходомеров, c дренажным краном и воздухоотводчиком, 11 выходов</t>
  </si>
  <si>
    <t>Коллектор без расходомеров, c дренажным краном и краном Маевского. 10 вых.</t>
  </si>
  <si>
    <t>Коллектор из нержавеющей стали в сборе без расходомеров, c дренажным краном и воздухоотводчиком, 10 выходов</t>
  </si>
  <si>
    <t>Коллектор без расходомеров, c дренажным краном и краном Маевского, 9 вых.</t>
  </si>
  <si>
    <t>Коллектор из нержавеющей стали в сборе без расходомеров, c дренажным краном и воздухоотводчиком, 9 выходов</t>
  </si>
  <si>
    <t>Коллектор без расходомеров, c дренажным краном и краном Маевского, 8 вых.</t>
  </si>
  <si>
    <t>Коллектор из нержавеющей стали в сборе без расходомеров, c дренажным краном и воздухоотводчиком, 8 выходов</t>
  </si>
  <si>
    <t>Коллектор без расходомеров, c дренажным краном и краном Маевского, 7 вых.</t>
  </si>
  <si>
    <t>Коллектор из нержавеющей стали в сборе без расходомеров, c дренажным краном и воздухоотводчиком, 7 выходов</t>
  </si>
  <si>
    <t>Коллектор без расходомеров, c дренажным краном и краном Маевского, 6 вых.</t>
  </si>
  <si>
    <t>Коллектор из нержавеющей стали в сборе без расходомеров, c дренажным краном и воздухоотводчиком, 6 выходов</t>
  </si>
  <si>
    <t>Коллектор без расходомеров, c дренажным краном и краном Маевского, 5 вых.</t>
  </si>
  <si>
    <t>Коллектор из нержавеющей стали в сборе без расходомеров, c дренажным краном и воздухоотводчиком, 5 выходов</t>
  </si>
  <si>
    <t>Коллектор без расходомеров, c дренажным краном и краном Маевского, 4 вых.</t>
  </si>
  <si>
    <t>Коллектор из нержавеющей стали в сборе без расходомеров, c дренажным краном и воздухоотводчиком, 4 выхода</t>
  </si>
  <si>
    <t>Коллектор без расходомеров, c дренажным краном и краном Маевского, 3 вых.</t>
  </si>
  <si>
    <t>Коллектор из нержавеющей стали в сборе без расходомеров, c дренажным краном и воздухоотводчиком, 3 выхода</t>
  </si>
  <si>
    <t>Коллектор без расходомеров, c дренажным краном и краном Маевского, 2 вых.</t>
  </si>
  <si>
    <t>Коллектор из нержавеющей стали в сборе без расходомеров, c дренажным краном и воздухоотводчиком, 2 выхода</t>
  </si>
  <si>
    <t>Коллектор из нержавеющей стали в сборе с расходомерами</t>
  </si>
  <si>
    <t>Коллектор с расходомерами, 12 выхода</t>
  </si>
  <si>
    <t>Коллектор из нержавеющей стали в сборе с расходомерами. 12 выходов</t>
  </si>
  <si>
    <t>Коллектор с расходомерами, 11 выхода</t>
  </si>
  <si>
    <t>Коллектор из нержавеющей стали в сборе с расходомерами. 11 выходов</t>
  </si>
  <si>
    <t>Коллектор с расходомерами, 10 выхода</t>
  </si>
  <si>
    <t>Коллектор из нержавеющей стали в сборе с расходомерами. 10 выходов</t>
  </si>
  <si>
    <t>Коллектор с расходомерами, 9 выхода</t>
  </si>
  <si>
    <t>Коллектор из нержавеющей стали в сборе с расходомерами, 9 выходов</t>
  </si>
  <si>
    <t>Коллектор с расходомерами, 8 выхода</t>
  </si>
  <si>
    <t>Коллектор из нержавеющей стали в сборе с расходомерами, 8 выходов</t>
  </si>
  <si>
    <t>Коллектор с расходомерами, 7 выхода</t>
  </si>
  <si>
    <t>Коллектор из нержавеющей стали в сборе с расходомерами, 7 выходов</t>
  </si>
  <si>
    <t>Коллектор с расходомерами, 6 выхода</t>
  </si>
  <si>
    <t>Коллектор из нержавеющей стали в сборе с расходомерами, 6 выходов</t>
  </si>
  <si>
    <t>Коллектор с расходомерами, 5 выхода</t>
  </si>
  <si>
    <t>Коллектор из нержавеющей стали в сборе с расходомерами, 5 выходов</t>
  </si>
  <si>
    <t>Коллектор с расходомерами, 4 выхода</t>
  </si>
  <si>
    <t>Коллектор из нержавеющей стали в сборе с расходомерами, 4 выхода</t>
  </si>
  <si>
    <t>Коллектор с расходомерами, 3 выхода</t>
  </si>
  <si>
    <t>Коллектор из нержавеющей стали в сборе с расходомерами, 3 выхода</t>
  </si>
  <si>
    <t>Коллектор с расходомерами, 2 выхода</t>
  </si>
  <si>
    <t>Коллектор из нержавеющей стали в сборе с расходомерами, 2 выхода</t>
  </si>
  <si>
    <t>Коллектор из нержавеющей стали в сборе без расходомеров</t>
  </si>
  <si>
    <t>Коллектор без расходомеров, 12 выходов</t>
  </si>
  <si>
    <t>Коллектор из нержавеющей стали в сборе без расходомеров. 12 выходов</t>
  </si>
  <si>
    <t>Коллектор без расходомеров, 11 выходов</t>
  </si>
  <si>
    <t>Коллектор из нержавеющей стали в сборе без расходомеров. 11 выходов</t>
  </si>
  <si>
    <t>Коллектор без расходомеров, 10 выходов</t>
  </si>
  <si>
    <t>Коллектор из нержавеющей стали в сборе без расходомеров. 10 выходов</t>
  </si>
  <si>
    <t>Коллектор без расходомеров, 9 выходов</t>
  </si>
  <si>
    <t>Коллектор из нержавеющей стали в сборе без расходомеров, 9 выходов</t>
  </si>
  <si>
    <t>Коллектор без расходомеров, 8 выходов</t>
  </si>
  <si>
    <t>Коллектор из нержавеющей стали в сборе без расходомеров, 8 выходов</t>
  </si>
  <si>
    <t>Коллектор без расходомеров, 7 выходов</t>
  </si>
  <si>
    <t>Коллектор из нержавеющей стали в сборе без расходомеров, 7 выходов</t>
  </si>
  <si>
    <t>Коллектор без расходомеров, 6 выходов</t>
  </si>
  <si>
    <t>Коллектор из нержавеющей стали в сборе без расходомеров, 6 выходов</t>
  </si>
  <si>
    <t>Коллектор без расходомеров, 5 выходов</t>
  </si>
  <si>
    <t>Коллектор из нержавеющей стали в сборе без расходомеров, 5 выходов</t>
  </si>
  <si>
    <t>Коллектор без расходомеров, 4 выхода</t>
  </si>
  <si>
    <t>Коллектор из нержавеющей стали в сборе без расходомеров, 4 выхода</t>
  </si>
  <si>
    <t>Коллектор без расходомеров, 3 выхода</t>
  </si>
  <si>
    <t>Коллектор из нержавеющей стали в сборе без расходомеров, 3 выхода</t>
  </si>
  <si>
    <t>Коллектор без расходомеров, 2 выхода</t>
  </si>
  <si>
    <t>Коллектор из нержавеющей стали в сборе без расходомеров, 2 выхода</t>
  </si>
  <si>
    <t>Коллектор латунный с регулирующими вентилями</t>
  </si>
  <si>
    <t>Коллектор латунный с регулирующими вентилями MVI 1"x3/4"x4 выхода</t>
  </si>
  <si>
    <t>Коллектор латунный с регулирующими вентилями MVI 1"x1/2"x4 выхода</t>
  </si>
  <si>
    <t>Коллектор латунный с регулирующими вентилями MVI 3/4"x1/2"x4 выхода</t>
  </si>
  <si>
    <t>Коллектор латунный с регулирующими вентилями MVI 1"x3/4"x3 выхода</t>
  </si>
  <si>
    <t>Коллектор латунный с регулирующими вентилями MVI 1"x1/2"x3 выхода</t>
  </si>
  <si>
    <t>Коллектор латунный с регулирующими вентилями MVI 3/4"x1/2"x3 выхода</t>
  </si>
  <si>
    <t>Коллектор латунный с регулирующими вентилями MVI 1"x3/4"x2 выхода</t>
  </si>
  <si>
    <t>Коллектор латунный с регулирующими вентилями MVI 1"x1/2"x2 выхода</t>
  </si>
  <si>
    <t>Коллектор латунный с регулирующими вентилями MVI 3/4"x1/2"x2 выхода</t>
  </si>
  <si>
    <t>MM.400.SP</t>
  </si>
  <si>
    <t>Вставка для вентилей латунных коллекторов MM</t>
  </si>
  <si>
    <t>Коллектор из нержавеющей стали 100мм</t>
  </si>
  <si>
    <t>Коллектор из нержавеющей стали MVI, м\ц 100мм, 1"x1/2", 8 выходов</t>
  </si>
  <si>
    <t>Коллектор из нержавеющей стали MVI, м\ц 100мм, 1 1/4"x1/2", 7 выходов</t>
  </si>
  <si>
    <t>Коллектор из нержавеющей стали MVI, м\ц 100мм, 1"x1/2", 7 выходов</t>
  </si>
  <si>
    <t>Коллектор из нержавеющей стали MVI, м\ц 100мм, 1 1/4"x1/2", 6 выходов</t>
  </si>
  <si>
    <t>Коллектор из нержавеющей стали MVI, м\ц 100мм, 1"x1/2", 6 выходов</t>
  </si>
  <si>
    <t>Коллектор из нержавеющей стали MVI, м\ц 100мм, 1 1/4"x1/2", 5 выходов</t>
  </si>
  <si>
    <t>Коллектор из нержавеющей стали MVI, м\ц 100мм, 1"x1/2", 5 выходов</t>
  </si>
  <si>
    <t>Коллектор из нержавеющей стали MVI, м\ц 100мм, 1 1/4"x1/2", 4 выхода</t>
  </si>
  <si>
    <t>Коллектор из нержавеющей стали MVI, м\ц 100мм, 1"x1/2", 4 выхода</t>
  </si>
  <si>
    <t>Коллектор из нержавеющей стали MVI, м\ц 100мм, 1 1/4"x1/2", 3 выхода</t>
  </si>
  <si>
    <t>Коллектор из нержавеющей стали MVI, м\ц 100мм, 1"x1/2", 3 выхода</t>
  </si>
  <si>
    <t>Коллектор из нержавеющей стали MVI, м\ц 100мм, 1 1/4"x1/2", 2 выхода</t>
  </si>
  <si>
    <t>Коллектор из нержавеющей стали MVI, м\ц 100мм, 1"x1/2", 2 выхода</t>
  </si>
  <si>
    <t>БЕЛАРУСЬ</t>
  </si>
  <si>
    <t>MFX-40S-25R-7-200-15</t>
  </si>
  <si>
    <t>Узел коллекторный MFX-40S-25R-7-200-15</t>
  </si>
  <si>
    <t>MFX-40S-25R-6-200-15</t>
  </si>
  <si>
    <t>Узел коллекторный MFX-40S-25R-6-200-15</t>
  </si>
  <si>
    <t>MFX-40S-25R-5-200-15</t>
  </si>
  <si>
    <t>Узел коллекторный MFX-40S-25R-5-200-15</t>
  </si>
  <si>
    <t>MFX-40S-25R-4-200-15</t>
  </si>
  <si>
    <t>Узел коллекторный MFX-40S-25R-4-200-15</t>
  </si>
  <si>
    <t>MFX-40S-25R-3-200-15</t>
  </si>
  <si>
    <t>Узел коллекторный MFX-40S-25R-3-200-15</t>
  </si>
  <si>
    <t>MFX-40S-25R-2-200-15</t>
  </si>
  <si>
    <t>Узел коллекторный MFX-40S-25R-2-200-15</t>
  </si>
  <si>
    <t>MF-40S-25R-25M-15A-8-20-A</t>
  </si>
  <si>
    <t>Узел коллекторный MF1X-40S-25R25A25M-6-15(110)-PAMM</t>
  </si>
  <si>
    <t>MF-40S-25R-25M-15A-7-20-A</t>
  </si>
  <si>
    <t>MF-40S-25R-25M-15A-6-20-A</t>
  </si>
  <si>
    <t>MF-40S-25R-25M-15A-5-20-A</t>
  </si>
  <si>
    <t>MF-40S-25R-25M-15A-4-20-A</t>
  </si>
  <si>
    <t>MF-40S-25R-25M-15A-3-20-A</t>
  </si>
  <si>
    <t>MF3X-50S-25R-7-15-A</t>
  </si>
  <si>
    <t>Узел коллекторный MF3X-50S-25R20A-7-110-15-A</t>
  </si>
  <si>
    <t>MF3X-50S-25L-7-15-A</t>
  </si>
  <si>
    <t>Узел коллекторный MF3X-50S-25L20A-7-110-15-A</t>
  </si>
  <si>
    <t>MF3X-50S-25L-6-15-A</t>
  </si>
  <si>
    <t>Узел коллекторный MF3X-50S-25L20A-6-110-15-A</t>
  </si>
  <si>
    <t>MF3X-50S-25L-5-15-A</t>
  </si>
  <si>
    <t>Узел коллекторный MF3X-50S-25L20A-5-110-15-A</t>
  </si>
  <si>
    <t>MF3X-50S-25L-4-15-A</t>
  </si>
  <si>
    <t>Узел коллекторный MF3X-50S-25L20A-4-110-15-A</t>
  </si>
  <si>
    <t>MF3x-50-32(15)R-5-15(20)</t>
  </si>
  <si>
    <t>Узел коллекторный MF3x-50-32(15)R-5-15(20)-PA</t>
  </si>
  <si>
    <t>Узел коллекторный  MF3x-50-32(15)R-5-15(20)-PA: вход-Ду32, правый; специальное исполнение</t>
  </si>
  <si>
    <t>MF3x-40S-32R-6-15-PA</t>
  </si>
  <si>
    <t>Узел коллекторный MF3x-40S-32R-6-15-PA</t>
  </si>
  <si>
    <t>MF3x-40S-32R-5-15-PA</t>
  </si>
  <si>
    <t>Узел коллекторный MF3x-40S-32R-5-15-PA</t>
  </si>
  <si>
    <t>MF3x-40S-32L-8-15-PA</t>
  </si>
  <si>
    <t>Узел коллекторный MF3x-40S-32L-8-15-PA</t>
  </si>
  <si>
    <t>MF3x-40S-32L-7-15-PA</t>
  </si>
  <si>
    <t>Узел коллекторный MF3x-40S-32L-7-15-PA</t>
  </si>
  <si>
    <t>MF3x-40S-25R-5-15-PА</t>
  </si>
  <si>
    <t>Узел коллекторный MF3x-40S-25R-5-15-PА</t>
  </si>
  <si>
    <t>MF3x-40S-25R-10-15-P</t>
  </si>
  <si>
    <t>Узел коллекторный MF3x-40S-25R-10-15-P</t>
  </si>
  <si>
    <t>Узел коллекторный MF3x: Вход- Ду25, правый; Выход- 1/2" х 10</t>
  </si>
  <si>
    <t>MF3x-40S-25L-5-15-PА</t>
  </si>
  <si>
    <t>Узел коллекторный MF3x-40S-25L-5-15-PА</t>
  </si>
  <si>
    <t>MF3x-40S-25L-10-15-P</t>
  </si>
  <si>
    <t>Узел коллекторный MF3x-40S-25L-10-15-P</t>
  </si>
  <si>
    <t>Узел коллекторный MF3x: Вход- Ду25, левый; Выход- 1/2" х 10</t>
  </si>
  <si>
    <t>MF3-50S-25R-9-15-PA</t>
  </si>
  <si>
    <t>Узел коллекторный MF3-50S-25R-9-15-PA</t>
  </si>
  <si>
    <t>Узел коллекторный MF3: Вход- Ду25, правый; Выход- 1/2" х 9</t>
  </si>
  <si>
    <t>MF3-50S-25R-8-15-PA</t>
  </si>
  <si>
    <t>Узел коллекторный MF3-50S-25R-8-15-PA</t>
  </si>
  <si>
    <t>Узел коллекторный MF3: Вход- Ду25, правый; Выход- 1/2" х 8</t>
  </si>
  <si>
    <t>MF3-50S-25R-7-15-PA</t>
  </si>
  <si>
    <t>Узел коллекторный MF3-50S-25R-7-15-PA</t>
  </si>
  <si>
    <t>Узел коллекторный MF3: Вход- Ду25, правый; Выход- 1/2" х 7</t>
  </si>
  <si>
    <t>MF3-50S-25R-6-15-PA</t>
  </si>
  <si>
    <t>Узел коллекторный MF3-50S-25R-6-15-PA</t>
  </si>
  <si>
    <t>Узел коллекторный MF3: Вход- Ду25, правый; Выход- 1/2" х 6</t>
  </si>
  <si>
    <t>MF3-50S-25R-10-15-PA</t>
  </si>
  <si>
    <t>Узел коллекторный MF3-50S-25R-10-15-PA</t>
  </si>
  <si>
    <t>Узел коллекторный MF3: Вход- Ду25, правый; Выход- 1/2" х 10</t>
  </si>
  <si>
    <t>MF3-50S-25L-9-15-PA</t>
  </si>
  <si>
    <t>Узел коллекторный MF3-50S-25L-9-15-PA</t>
  </si>
  <si>
    <t>Узел коллекторный MF3: Вход- Ду25, левый; Выход- 1/2" х 9</t>
  </si>
  <si>
    <t>MF3-50S-25L-8-15-PA</t>
  </si>
  <si>
    <t>Узел коллекторный MF3-50S-25L-8-15-PA</t>
  </si>
  <si>
    <t>Узел коллекторный MF3: Вход- Ду25, левый; Выход- 1/2" х 8</t>
  </si>
  <si>
    <t>MF3-50S-25L-7-15-PA</t>
  </si>
  <si>
    <t>Узел коллекторный MF3-50S-25L-7-15-PA</t>
  </si>
  <si>
    <t>Узел коллекторный MF3: Вход- Ду25, левый; Выход- 1/2" х 7</t>
  </si>
  <si>
    <t>MF3-50S-25L-6-15-PA</t>
  </si>
  <si>
    <t>Узел коллекторный MF3-50S-25L-6-15-PA</t>
  </si>
  <si>
    <t>Узел коллекторный MF3: Вход- Ду25, левый; Выход- 1/2" х 6</t>
  </si>
  <si>
    <t>MF3-50S-25L-10-15-PA</t>
  </si>
  <si>
    <t>Узел коллекторный MF3-50S-25L-10-15-PA</t>
  </si>
  <si>
    <t>Узел коллекторный MF3: Вход- Ду25, левый; Выход- 1/2" х 10</t>
  </si>
  <si>
    <t>MF3-50C-25R-9-15-PA</t>
  </si>
  <si>
    <t>Узел коллекторный MF3-50C-25R-9-15-PA</t>
  </si>
  <si>
    <t>MF3-50C-25R-8-15-PA</t>
  </si>
  <si>
    <t>Узел коллекторный MF3-50C-25R-8-15-PA</t>
  </si>
  <si>
    <t>MF3-50C-25R-7-15-PA</t>
  </si>
  <si>
    <t>Узел коллекторный MF3-50C-25R-7-15-PA</t>
  </si>
  <si>
    <t>MF3-50C-25R-6-15-PA</t>
  </si>
  <si>
    <t>Узел коллекторный MF3-50C-25R-6-15-PA</t>
  </si>
  <si>
    <t>MF3-50C-25R-10-15-PA</t>
  </si>
  <si>
    <t>Узел коллекторный MF3-50C-25R-10-15-PA</t>
  </si>
  <si>
    <t>MF3-50C-25L-9-15-PA</t>
  </si>
  <si>
    <t>Узел коллекторный MF3-50C-25L-9-15-PA</t>
  </si>
  <si>
    <t>MF3-50C-25L-8-15-PA</t>
  </si>
  <si>
    <t>Узел коллекторный MF3-50C-25L-8-15-PA</t>
  </si>
  <si>
    <t>MF3-50C-25L-7-15-PA</t>
  </si>
  <si>
    <t>Узел коллекторный MF3-50C-25L-7-15-PA</t>
  </si>
  <si>
    <t>MF3-50C-25L-6-15-PA</t>
  </si>
  <si>
    <t>Узел коллекторный MF3-50C-25L-6-15-PA</t>
  </si>
  <si>
    <t>MF3-50C-25L-10-15-PA</t>
  </si>
  <si>
    <t>Узел коллекторный MF3-50C-25L-10-15-PA</t>
  </si>
  <si>
    <t>MF3-40S-32L-3-15-P</t>
  </si>
  <si>
    <t>Узел коллекторный MF3-40S-32L-3-15-P</t>
  </si>
  <si>
    <t>Узел коллекторный MF3: Вход- Ду32, левый; Выход- 1/2" х 3</t>
  </si>
  <si>
    <t>MF3-40S-25R-5-15-PA</t>
  </si>
  <si>
    <t>Узел коллекторный MF3-40S-25R-5-15-PA</t>
  </si>
  <si>
    <t>Узел коллекторный MF3: Вход- Ду25, правый; Выход- 1/2" х 5</t>
  </si>
  <si>
    <t>MF3-40S-25R-4-15-PA</t>
  </si>
  <si>
    <t>Узел коллекторный MF3-40S-25R-4-15-PA</t>
  </si>
  <si>
    <t>Узел коллекторный MF3: Вход- Ду25, правый; Выход- 1/2" х 4</t>
  </si>
  <si>
    <t>MF3-40S-25R-3-15-PA</t>
  </si>
  <si>
    <t>Узел коллекторный MF3-40S-25R-3-15-PA</t>
  </si>
  <si>
    <t>Узел коллекторный MF3: Вход- Ду25, правый; Выход- 1/2" х 3</t>
  </si>
  <si>
    <t>MF3-40S-25R-2-15-PA</t>
  </si>
  <si>
    <t>Узел коллекторный MF3-40S-25R-2-15-PA</t>
  </si>
  <si>
    <t>Узел коллекторный MF3: Вход- Ду25, правый; Выход- 1/2" х 2</t>
  </si>
  <si>
    <t>MF3-40S-25L-5-15-PA</t>
  </si>
  <si>
    <t>Узел коллекторный MF3-40S-25L-5-15-PA</t>
  </si>
  <si>
    <t>Узел коллекторный MF3: Вход- Ду25, левый; Выход- 1/2" х 5</t>
  </si>
  <si>
    <t>MF3-40S-25L-4-15-PA</t>
  </si>
  <si>
    <t>Узел коллекторный MF3-40S-25L-4-15-PA</t>
  </si>
  <si>
    <t>Узел коллекторный MF3: Вход- Ду25, левый; Выход- 1/2" х 4</t>
  </si>
  <si>
    <t>MF3-40S-25L-3-15-PA</t>
  </si>
  <si>
    <t>Узел коллекторный MF3-40S-25L-3-15-PA</t>
  </si>
  <si>
    <t>Узел коллекторный MF3: Вход- Ду25, левый; Выход- 1/2" х 3</t>
  </si>
  <si>
    <t>MF3-40S-25L-3-15-P</t>
  </si>
  <si>
    <t>Узел коллекторный MF3-40S-25L-3-15-P</t>
  </si>
  <si>
    <t>MF3-40S-25L-2-15-PA</t>
  </si>
  <si>
    <t>Узел коллекторный MF3-40S-25L-2-15-PA</t>
  </si>
  <si>
    <t>Узел коллекторный MF3: Вход- Ду25, левый; Выход- 1/2" х 2</t>
  </si>
  <si>
    <t>MF3-40C-25R-5-15-PA</t>
  </si>
  <si>
    <t>Узел коллекторный MF3-40C-25R-5-15-PA</t>
  </si>
  <si>
    <t>MF3-40C-25R-4-15-PA</t>
  </si>
  <si>
    <t>Узел коллекторный MF3-40C-25R-4-15-PA</t>
  </si>
  <si>
    <t>MF3-40C-25R-3-15-PA</t>
  </si>
  <si>
    <t>Узел коллекторный MF3-40C-25R-3-15-PA</t>
  </si>
  <si>
    <t>MF3-40C-25R-2-15-PA</t>
  </si>
  <si>
    <t>Узел коллекторный MF3-40C-25R-2-15-PA</t>
  </si>
  <si>
    <t>MF3-40C-25L-5-15-PA</t>
  </si>
  <si>
    <t>Узел коллекторный MF3-40C-25L-5-15-PA</t>
  </si>
  <si>
    <t>MF3-40C-25L-4-15-PA</t>
  </si>
  <si>
    <t>Узел коллекторный MF3-40C-25L-4-15-PA</t>
  </si>
  <si>
    <t>MF3-40C-25L-3-15-PA</t>
  </si>
  <si>
    <t>Узел коллекторный MF3-40C-25L-3-15-PA</t>
  </si>
  <si>
    <t>MF3-40C-25L-2-15-PA</t>
  </si>
  <si>
    <t>Узел коллекторный MF3-40C-25L-2-15-PA</t>
  </si>
  <si>
    <t>Узел коллекторный этажный MVI тип MF3, вход: Ду25 левый, вых: Ду15x05</t>
  </si>
  <si>
    <t>MF2X-50-32R-7-15-PA</t>
  </si>
  <si>
    <t>Узел коллекторный MF2X-50-32R-7-15-PA</t>
  </si>
  <si>
    <t>Узел коллекторный MF2X-50-32R-7-15-PA вход- Ду32, правый; спец. исполнение</t>
  </si>
  <si>
    <t>MF2i-40S-25R25A-7-200-15</t>
  </si>
  <si>
    <t>Узел коллекторный MF2i-40S-25R25A-7-200-15</t>
  </si>
  <si>
    <t>MF2i-40S-25L25A-5-200-15</t>
  </si>
  <si>
    <t>Узел коллекторный MF2i-40S-25L25A-5-200-15</t>
  </si>
  <si>
    <t>MF2i-40S-25L25A-4-200-15</t>
  </si>
  <si>
    <t>Узел коллекторный MF2i-40S-25L25A-4-200-15</t>
  </si>
  <si>
    <t>MF2-50S-25R-9-15-PA</t>
  </si>
  <si>
    <t>Узел коллекторный MF2-50S-25R-9-15-PA</t>
  </si>
  <si>
    <t>Узел коллекторный MF2: Вход- Ду25, правый; Выход- 1/2" х 9</t>
  </si>
  <si>
    <t>MF2-50S-25R-8-15-PA</t>
  </si>
  <si>
    <t>Узел коллекторный MF2-50S-25R-8-15-PA</t>
  </si>
  <si>
    <t>Узел коллекторный MF2: Вход- Ду25, правый; Выход- 1/2" х 8</t>
  </si>
  <si>
    <t>MF2-50S-25R-7-15-PA</t>
  </si>
  <si>
    <t>Узел коллекторный MF2-50S-25R-7-15-PA</t>
  </si>
  <si>
    <t>Узел коллекторный MF2: Вход- Ду25, правый; Выход- 1/2" х 7</t>
  </si>
  <si>
    <t>MF2-50S-25R-6-15-PA</t>
  </si>
  <si>
    <t>Узел коллекторный MF2-50S-25R-6-15-PA</t>
  </si>
  <si>
    <t>Узел коллекторный MF2: Вход- Ду25, правый; Выход- 1/2" х 6</t>
  </si>
  <si>
    <t>MF2-50S-25R-10-15-PA</t>
  </si>
  <si>
    <t>Узел коллекторный MF2-50S-25R-10-15-PA</t>
  </si>
  <si>
    <t>Узел коллекторный MF2: Вход- Ду25, правый; Выход- 1/2" х 10</t>
  </si>
  <si>
    <t>MF2-50S-25L-9-15-PA</t>
  </si>
  <si>
    <t>Узел коллекторный MF2-50S-25L-9-15-PA</t>
  </si>
  <si>
    <t>Узел коллекторный MF2: Вход- Ду25, левый; Выход- 1/2" х 9</t>
  </si>
  <si>
    <t>MF2-50S-25L-8-15-PA</t>
  </si>
  <si>
    <t>Узел коллекторный MF2-50S-25L-8-15-PA</t>
  </si>
  <si>
    <t>Узел коллекторный MF2: Вход- Ду25, левый; Выход- 1/2" х 8</t>
  </si>
  <si>
    <t>MF2-50S-25L-7-15-PA</t>
  </si>
  <si>
    <t>Узел коллекторный MF2-50S-25L-7-15-PA</t>
  </si>
  <si>
    <t>Узел коллекторный MF2: Вход- Ду25, левый; Выход- 1/2" х 7</t>
  </si>
  <si>
    <t>MF2-50S-25L-6-15-PA</t>
  </si>
  <si>
    <t>Узел коллекторный MF2-50S-25L-6-15-PA</t>
  </si>
  <si>
    <t>Узел коллекторный MF2: Вход- Ду25, левый; Выход- 1/2" х 6</t>
  </si>
  <si>
    <t>MF2-50S-25L-10-15-PA</t>
  </si>
  <si>
    <t>Узел коллекторный MF2-50S-25L-10-15-PA</t>
  </si>
  <si>
    <t>Узел коллекторный MF2: Вход- Ду25, левый; Выход- 1/2" х 10</t>
  </si>
  <si>
    <t>MF2-50S20R15A-7-210-15PAE</t>
  </si>
  <si>
    <t>Узел коллекторный MF2-50S-20R-15A-7-210-15-PAE</t>
  </si>
  <si>
    <t>Узел коллекторный, тип MF2. Вход: Ду20 правый; Выход: 1/2" х 7</t>
  </si>
  <si>
    <t>MF2-50S20R15A-6-210-15PAE</t>
  </si>
  <si>
    <t>Узел коллекторный MF2-50S-20R-15A-6-210-15-PAE</t>
  </si>
  <si>
    <t>Узел коллекторный, тип MF2. Вход: Ду20 правый; Выход: 1/2" х 6</t>
  </si>
  <si>
    <t>MF2-50S20R15A-5-210-15PAE</t>
  </si>
  <si>
    <t>Узел коллекторный MF2-50S-20R-15A-5-210-15-PAE</t>
  </si>
  <si>
    <t>Узел коллекторный, тип MF2. Вход: Ду20 правый; Выход: 1/2" х 5</t>
  </si>
  <si>
    <t>MF2-50S20R15A-4-210-15PAE</t>
  </si>
  <si>
    <t>Узел коллекторный MF2-50S-20R-15A-4-210-15-PAE</t>
  </si>
  <si>
    <t>Узел коллекторный, тип MF2. Вход: Ду20 правый; Выход: 1/2" х 4</t>
  </si>
  <si>
    <t>MF2-50S20L15A-6-210-15PAE</t>
  </si>
  <si>
    <t>Узел коллекторный MF2-50S-20L-15A-6-210-15-PAE</t>
  </si>
  <si>
    <t>Узел коллекторный, тип MF2. Вход: Ду20 левый; Выход: 1/2" х 6</t>
  </si>
  <si>
    <t>MF2-50S20L15A-5-210-15PAE</t>
  </si>
  <si>
    <t>Узел коллекторный MF2-50S-20L-15A-5-210-15-PAE</t>
  </si>
  <si>
    <t>Узел коллекторный, тип MF2. Вход: Ду20 левый; Выход: 1/2" х 5</t>
  </si>
  <si>
    <t>MF2-50C-25R-9-15-PA</t>
  </si>
  <si>
    <t>Узел коллекторный MF2-50C-25R-9-15-PA</t>
  </si>
  <si>
    <t>MF2-50C-25R-8-15-PA</t>
  </si>
  <si>
    <t>Узел коллекторный MF2-50C-25R-8-15-PA</t>
  </si>
  <si>
    <t>MF2-50C-25R-7-15-PA</t>
  </si>
  <si>
    <t>Узел коллекторный MF2-50C-25R-7-15-PA</t>
  </si>
  <si>
    <t>MF2-50C-25R-6-15-PA</t>
  </si>
  <si>
    <t>Узел коллекторный MF2-50C-25R-6-15-PA</t>
  </si>
  <si>
    <t>MF2-50C-25R-10-15-PA</t>
  </si>
  <si>
    <t>Узел коллекторный MF2-50C-25R-10-15-PA</t>
  </si>
  <si>
    <t>MF2-50C-25L-9-15-PA</t>
  </si>
  <si>
    <t>Узел коллекторный MF2-50C-25L-9-15-PA</t>
  </si>
  <si>
    <t>MF2-50C-25L-8-15-PA</t>
  </si>
  <si>
    <t>Узел коллекторный MF2-50C-25L-8-15-PA</t>
  </si>
  <si>
    <t>MF2-50C-25L-7-15-PA</t>
  </si>
  <si>
    <t>Узел коллекторный MF2-50C-25L-7-15-PA</t>
  </si>
  <si>
    <t>MF2-50C-25L-6-15-PA</t>
  </si>
  <si>
    <t>Узел коллекторный MF2-50C-25L-6-15-PA</t>
  </si>
  <si>
    <t>MF2-50C-25L-10-15-PA</t>
  </si>
  <si>
    <t>Узел коллекторный MF2-50C-25L-10-15-PA</t>
  </si>
  <si>
    <t>MF2-40S32L15A-5-200-15-PA</t>
  </si>
  <si>
    <t>Узел коллекторный MF2-40S-32L15A-5-200-15-PA</t>
  </si>
  <si>
    <t>MF2-40S-25R-5-15-PA</t>
  </si>
  <si>
    <t>Узел коллекторный MF2-40S-25R-5-15-PA</t>
  </si>
  <si>
    <t>Узел коллекторный MF2: Вход- Ду25, правый; Выход- 1/2" х 5</t>
  </si>
  <si>
    <t>MF2-40S-25R-5-15-P</t>
  </si>
  <si>
    <t>Узел коллекторный MF2-40S-25R-5-15-P</t>
  </si>
  <si>
    <t>MF2-40S-25R-4-15-PA</t>
  </si>
  <si>
    <t>Узел коллекторный MF2-40S-25R-4-15-PA</t>
  </si>
  <si>
    <t>Узел коллекторный MF2: Вход- Ду25, правый; Выход- 1/2" х 4</t>
  </si>
  <si>
    <t>MF2-40S-25R-3-15-PA</t>
  </si>
  <si>
    <t>Узел коллекторный MF2-40S-25R-3-15-PA</t>
  </si>
  <si>
    <t>Узел коллекторный MF2: Вход- Ду25, правый; Выход- 1/2" х 3</t>
  </si>
  <si>
    <t>MF2-40S-25R-2-15-PA</t>
  </si>
  <si>
    <t>Узел коллекторный MF2-40S-25R-2-15-PA</t>
  </si>
  <si>
    <t>Узел коллекторный MF2: Вход- Ду25, правый; Выход- 1/2" х 2</t>
  </si>
  <si>
    <t>MF2-40S-25L-6-15-PA</t>
  </si>
  <si>
    <t>Узел коллекторный MF2-40S-25L-6-15-PA</t>
  </si>
  <si>
    <t>MF2-40S-25L-5-15-PA</t>
  </si>
  <si>
    <t>Узел коллекторный MF2-40S-25L-5-15-PA</t>
  </si>
  <si>
    <t>Узел коллекторный MF2: Вход- Ду25, левый; Выход- 1/2" х 5</t>
  </si>
  <si>
    <t>MF2-40S-25L-4-15-PA</t>
  </si>
  <si>
    <t>Узел коллекторный MF2-40S-25L-4-15-PA</t>
  </si>
  <si>
    <t>Узел коллекторный MF2: Вход- Ду25, левый; Выход- 1/2" х 4</t>
  </si>
  <si>
    <t>MF2-40S-25L-4-15-P</t>
  </si>
  <si>
    <t>Узел коллекторный MF2-40S-25L-4-15-P</t>
  </si>
  <si>
    <t>MF2-40S-25L-3-15-PA</t>
  </si>
  <si>
    <t>Узел коллекторный MF2-40S-25L-3-15-PA</t>
  </si>
  <si>
    <t>Узел коллекторный MF2: Вход- Ду25, левый; Выход- 1/2" х 3</t>
  </si>
  <si>
    <t>MF2-40S-25L-2-15-PA</t>
  </si>
  <si>
    <t>Узел коллекторный MF2-40S-25L-2-15-PA</t>
  </si>
  <si>
    <t>Узел коллекторный MF2: Вход- Ду25, левый; Выход- 1/2" х 2</t>
  </si>
  <si>
    <t>MF2-40S20R20A4-210-15PAEU</t>
  </si>
  <si>
    <t>Узел коллекторный MF2-40S-20R20A-4-210-15-PAEU</t>
  </si>
  <si>
    <t>MF2-40S20L20A4-210-15PAEU</t>
  </si>
  <si>
    <t>Узел коллекторный MF2-40S-20L20A-4-210-15-PAEU</t>
  </si>
  <si>
    <t>MF2-40S20L20A3-210-15PAEU</t>
  </si>
  <si>
    <t>Узел коллекторный MF2-40S-20L20A-3-210-15-PAEU</t>
  </si>
  <si>
    <t>MF2-40C-25R-5-15-PA</t>
  </si>
  <si>
    <t>Узел коллекторный MF2-40C-25R-5-15-PA</t>
  </si>
  <si>
    <t>MF2-40C-25R-4-15-PA</t>
  </si>
  <si>
    <t>Узел коллекторный MF2-40C-25R-4-15-PA</t>
  </si>
  <si>
    <t>MF2-40C-25R-3-15-PA</t>
  </si>
  <si>
    <t>Узел коллекторный MF2-40C-25R-3-15-PA</t>
  </si>
  <si>
    <t>MF2-40C-25R-2-15-PA</t>
  </si>
  <si>
    <t>Узел коллекторный MF2-40C-25R-2-15-PA</t>
  </si>
  <si>
    <t>MF2-40C-25L-5-15-PA</t>
  </si>
  <si>
    <t>Узел коллекторный MF2-40C-25L-5-15-PA</t>
  </si>
  <si>
    <t>MF2-40C-25L-4-15-PA</t>
  </si>
  <si>
    <t>Узел коллекторный MF2-40C-25L-4-15-PA</t>
  </si>
  <si>
    <t>MF2-40C-25L-3-15-PA</t>
  </si>
  <si>
    <t>Узел коллекторный MF2-40C-25L-3-15-PA</t>
  </si>
  <si>
    <t>MF2-40C-25L-2-15-PA</t>
  </si>
  <si>
    <t>Узел коллекторный MF2-40C-25L-2-15-PA</t>
  </si>
  <si>
    <t>Узел коллекторный этажный MVI тип MF2, вход: Ду25 правый, вых: Ду15x05</t>
  </si>
  <si>
    <t>Узел коллекторный этажный MVI тип MF2, вход: Ду25 левый, вых: Ду15x05</t>
  </si>
  <si>
    <t>MF1х-40S-25R-5-15</t>
  </si>
  <si>
    <t>Узел коллекторный MF1х-40S-25R-5-15</t>
  </si>
  <si>
    <t>MF1х-40S-25R-4-15</t>
  </si>
  <si>
    <t>Узел коллекторный MF1х-40S-25R-4-15</t>
  </si>
  <si>
    <t>MF1X-50S-32R-4-15-PA</t>
  </si>
  <si>
    <t>Узел коллекторный MF1X-50S-32R-4-15-PA</t>
  </si>
  <si>
    <t>MF1X-50S-32(32)R-7-15-PA</t>
  </si>
  <si>
    <t>Узел коллекторный MF1X-50S-32(32)R-7-15-PA</t>
  </si>
  <si>
    <t>MF1X-50S-32(32)L-7-15-PA</t>
  </si>
  <si>
    <t>Узел коллекторный MF1X-50S-32(32)L-7-15-PA</t>
  </si>
  <si>
    <t>MF1X50S25RM1A5-200-15PAEM</t>
  </si>
  <si>
    <t>Узел коллекторный MF1X-50S-25R25M125A-5-200-15-PAEM</t>
  </si>
  <si>
    <t>MF1X-50-32R25M125A-6-15AE</t>
  </si>
  <si>
    <t>Узел коллекторный MF1X-50S-32R25M125A-6-200-15-PAE</t>
  </si>
  <si>
    <t>MF1X-50-32R25M125A-5-15AE</t>
  </si>
  <si>
    <t>Узел коллекторный MF1X-50S-32R25M125A-5-200-15-PAE</t>
  </si>
  <si>
    <t>MF1X-50-32R25M125A-4-15AE</t>
  </si>
  <si>
    <t>Узел коллекторный MF1X-50S-32R25M125A-4-200-15-PAE</t>
  </si>
  <si>
    <t>MF1X-50-32L25M125A-6-15AE</t>
  </si>
  <si>
    <t>Узел коллекторный MF1X-50S-32L25M125A-6-200-15-PAE</t>
  </si>
  <si>
    <t>MF1X-50-32L25M125A-3-15AE</t>
  </si>
  <si>
    <t>Узел коллекторный MF1X-50S-32L25M125A-3-200-15-PAE</t>
  </si>
  <si>
    <t>MF1X-40S25RMA-6-210-15PAE</t>
  </si>
  <si>
    <t>Узел коллекторный MF1X-40S-25R25M25A-6-210-15-PAE</t>
  </si>
  <si>
    <t>MF1X-40S25RMA-2-210-15PAE</t>
  </si>
  <si>
    <t>Узел коллекторный MF1X-40S-25R25M25A-2-210-15-PAE</t>
  </si>
  <si>
    <t>MF1X40S25RM1A4-200-15PAEM</t>
  </si>
  <si>
    <t>Узел коллекторный MF1X-40S-25R25M125A-4-200-15-PAEM</t>
  </si>
  <si>
    <t>MF1X-40S-25R-6-15-PAMM</t>
  </si>
  <si>
    <t>MF1X-40S-25R-5-15-PМA_O</t>
  </si>
  <si>
    <t>Узел коллекторный MF1X-40S-25R-5-15-PМA_O</t>
  </si>
  <si>
    <t>MF1X-40S-25R-4-15-PMA_O</t>
  </si>
  <si>
    <t>Узел коллекторный MF1X-40S-25R-4-15-PMA_O</t>
  </si>
  <si>
    <t>MF1x-40S-25R-4-15-P</t>
  </si>
  <si>
    <t>Узел коллекторный MF1x-40S-25R-4-15-P</t>
  </si>
  <si>
    <t>Узел коллекторный MF1: Вход- Ду25, правый; Выход- 1/2" х 4</t>
  </si>
  <si>
    <t>MF1X-40S-25R25M125A-3-AE</t>
  </si>
  <si>
    <t>Узел коллекторный MF1X-40S-25R25M125A-3-AE</t>
  </si>
  <si>
    <t>MF1X-40S25LMA-4-210-15PAE</t>
  </si>
  <si>
    <t>Узел коллекторный MF1X-40S-25L25M25A-4-210-15-PAE</t>
  </si>
  <si>
    <t>MF1X-40S25LMA-3-210-15PAE</t>
  </si>
  <si>
    <t>Узел коллекторный MF1X-40S-25L25M25A-3-210-15-PAE</t>
  </si>
  <si>
    <t>MF1x-40S-25L-7-15-P</t>
  </si>
  <si>
    <t>Узел коллекторный MF1x-40S-25L-7-15-P</t>
  </si>
  <si>
    <t>Узел коллекторный MF1: Вход- Ду25, левый; Выход- 1/2" х 7</t>
  </si>
  <si>
    <t>MF1X-40S-25L-4-15-PMA_O</t>
  </si>
  <si>
    <t>Узел коллекторный MF1X-40S-25L-4-15-PMA_O</t>
  </si>
  <si>
    <t>MF1x-40S-25L-4-15-P</t>
  </si>
  <si>
    <t>Узел коллекторный MF1x-40S-25L-4-15-P</t>
  </si>
  <si>
    <t>Узел коллекторный MF1: Вход- Ду25, левый; Выход- 1/2" х 4</t>
  </si>
  <si>
    <t>MF1X-40S-25(25)R-7-15-PA</t>
  </si>
  <si>
    <t>Узел коллекторный MF1X-40S-25(25)R-7-15-PA</t>
  </si>
  <si>
    <t>MF1X-40S-25(25)L-7-15-PA</t>
  </si>
  <si>
    <t>Узел коллекторный MF1X-40S-25(25)L-7-15-PA</t>
  </si>
  <si>
    <t>MF1X-40S-20R-6-15-PA</t>
  </si>
  <si>
    <t>Узел коллекторный MF1X-40S-20R-6-15-PA</t>
  </si>
  <si>
    <t>MF1X-40S-20R-5-15-PA</t>
  </si>
  <si>
    <t>Узел коллекторный MF1X-40S-20R-5-15-PA</t>
  </si>
  <si>
    <t>MF1X-40S-20R-4-15-PA</t>
  </si>
  <si>
    <t>Узел коллекторный MF1X-40S-20R-4-15-PA</t>
  </si>
  <si>
    <t>MF1X-40S-20R20M120A-6-AE</t>
  </si>
  <si>
    <t>Узел коллекторный MF1X-40S-20R20M120A-6-AE</t>
  </si>
  <si>
    <t>MF1X-40S-20R20M120A-5-AE</t>
  </si>
  <si>
    <t>Узел коллекторный MF1X-40S-20R20M120A-5-AE</t>
  </si>
  <si>
    <t>MF1X-40S-20R20M120A-4-AE</t>
  </si>
  <si>
    <t>Узел коллекторный MF1X-40S-20R20M120A-4-AE</t>
  </si>
  <si>
    <t>MF1X-40S-20R20M120A-3-AE</t>
  </si>
  <si>
    <t>Узел коллекторный MF1X-40S-20R20M120A-3-AE</t>
  </si>
  <si>
    <t>MF1X-40S-20R20M120A-2-AE</t>
  </si>
  <si>
    <t>Узел коллекторный MF1X-40S-20R20M120A-2-AE</t>
  </si>
  <si>
    <t>MF1X-40S-20L-6-15-PA</t>
  </si>
  <si>
    <t>Узел коллекторный MF1X-40S-20L-6-15-PA</t>
  </si>
  <si>
    <t>MF1X-40S-20L-5-15-PA</t>
  </si>
  <si>
    <t>Узел коллекторный MF1X-40S-20L-5-15-PA</t>
  </si>
  <si>
    <t>MF1X-40S-20L-4-15-PA</t>
  </si>
  <si>
    <t>Узел коллекторный MF1X-40S-20L-4-15-PA</t>
  </si>
  <si>
    <t>MF1X-40S-20L20M15A-3-PAE</t>
  </si>
  <si>
    <t>Узел коллекторный MF1X-40S-20L20M15A-3-PAE</t>
  </si>
  <si>
    <t>MF1X-40S-20L20M15A-2-PAE</t>
  </si>
  <si>
    <t>Узел коллекторный MF1X-40S-20L20M15A-2-PAE</t>
  </si>
  <si>
    <t>MF1X-40S-20L20M120A-7-AE</t>
  </si>
  <si>
    <t>Узел коллекторный MF1X-40S-20L20M120A-7-AE</t>
  </si>
  <si>
    <t>MF1X-40S-20L20M120A-5-AE</t>
  </si>
  <si>
    <t>Узел коллекторный MF1X-40S-20L20M120A-5-AE</t>
  </si>
  <si>
    <t>MF1X-40S-20L20M120A-4-AE</t>
  </si>
  <si>
    <t>Узел коллекторный MF1X-40S-20L20M120A-4-AE</t>
  </si>
  <si>
    <t>MF1X-40S-20L20M120A-3-AE</t>
  </si>
  <si>
    <t>Узел коллекторный MF1X-40S-20L20M120A-3-AE</t>
  </si>
  <si>
    <t>MF1X-40S-20L20M120A-2-AE</t>
  </si>
  <si>
    <t>Узел коллекторный MF1X-40S-20L20M120A-2-AE</t>
  </si>
  <si>
    <t>MF1X-40-50(25)L-6-2-PA</t>
  </si>
  <si>
    <t>Узел коллекторный MF1X-40-50(25)L-6-222222-PA</t>
  </si>
  <si>
    <t>Узел коллекторный MF1X: Вход- Ду50, левый; Выход- 1/2", 3/4" х 6</t>
  </si>
  <si>
    <t>MF1X-40-50(25)L-6-222222-</t>
  </si>
  <si>
    <t>MF1X-40-32(25)L-6-12-PA</t>
  </si>
  <si>
    <t>Узел коллекторный MF1X-40-32(25)L-6-111222-PA</t>
  </si>
  <si>
    <t>Узел коллекторный MF1X: Вход- Ду32, левый; Выход- 1/2", 3/4" х 6</t>
  </si>
  <si>
    <t>MF1X-40-32(25)L-6-111222-</t>
  </si>
  <si>
    <t>MF1X-40-32(25)L-3-122-PA</t>
  </si>
  <si>
    <t>Узел коллекторный MF1X-40-32(25)L-3-122-PA</t>
  </si>
  <si>
    <t>Узел коллекторный MF1X: Вход- Ду32, левый; Выход- 1/2", 3/4" х 3</t>
  </si>
  <si>
    <t>MF1X-40-32(25)L-2-122-PA</t>
  </si>
  <si>
    <t>Узел коллекторный MF1X-40-32(25)L-2-122-PA</t>
  </si>
  <si>
    <t>Узел коллекторный MF1X: Вход- Ду32, левый; Выход- 1/2", 3/4" х 2</t>
  </si>
  <si>
    <t>MF1X-40-32(20)L-5-21121PA</t>
  </si>
  <si>
    <t>Узел коллекторный MF1X-40-32(20)L-5-21121-PA</t>
  </si>
  <si>
    <t>Узел коллекторный MF1X: Вход- Ду32, левый; Выход- 1/2", 3/4" х 5</t>
  </si>
  <si>
    <t>MF1X-40-32(20)L-5-21121-P</t>
  </si>
  <si>
    <t>MF1X-40-32(20)L-4-2111-PA</t>
  </si>
  <si>
    <t>Узел коллекторный MF1X-40-32(20)L-4-2111-PA</t>
  </si>
  <si>
    <t>Узел коллекторный MF1X: Вход- Ду32, левый; Выход- 1/2", 3/4" х 4</t>
  </si>
  <si>
    <t>MF1X-40-32(20)L-3-122-PA</t>
  </si>
  <si>
    <t>Узел коллекторный MF1X-40-32(20)L-3-122-PA</t>
  </si>
  <si>
    <t>MF1X-40-25R-5-15(110)-PAM</t>
  </si>
  <si>
    <t>Узел коллекторный MF1X-40-25R-5-15(110)-PAM</t>
  </si>
  <si>
    <t>MF1X-40-25R20M120A-6-15AE</t>
  </si>
  <si>
    <t>Узел коллекторный MF1X-40S-25R20M120A-6-200-15-PAE</t>
  </si>
  <si>
    <t>MF1X-40-25R20M120A-4-15AE</t>
  </si>
  <si>
    <t>Узел коллекторный MF1X-40S-25R20M120A-4-200-15-PAE</t>
  </si>
  <si>
    <t>MF1X-40-25R20M120A-3-15AE</t>
  </si>
  <si>
    <t>Узел коллекторный MF1X-40S-25R20M120A-3-200-15-PAE</t>
  </si>
  <si>
    <t>MF1X-40-25L-5-15(110)-PAM</t>
  </si>
  <si>
    <t>Узел коллекторный MF1X-40-25L-5-15(110)-PAM</t>
  </si>
  <si>
    <t>MF1X-40-25L20M120A-6-15AE</t>
  </si>
  <si>
    <t>Узел коллекторный MF1X-40S-25L20M120A-6-200-15-PAE</t>
  </si>
  <si>
    <t>MF1X-40-25L20M120A-5-15AE</t>
  </si>
  <si>
    <t>Узел коллекторный MF1X-40S-25L20M120A-5-200-15-PAE</t>
  </si>
  <si>
    <t>MF1X-40-25(20)L-5-21121PA</t>
  </si>
  <si>
    <t>Узел коллекторный MF1X-40-25(20)L-5-21121-PA</t>
  </si>
  <si>
    <t>Узел коллекторный MF1X: Вход- Ду25, левый; Выход- 1/2", 3/4" х 5</t>
  </si>
  <si>
    <t>MF1X-40-25(20)L-5-21121-P</t>
  </si>
  <si>
    <t>MF1X-40-25(20)L-4-2211-PA</t>
  </si>
  <si>
    <t>Узел коллекторный MF1X-40-25(20)L-4-2211-PA</t>
  </si>
  <si>
    <t>Узел коллекторный MF1X: Вход- Ду25, левый; Выход- 1/2", 3/4" х 4</t>
  </si>
  <si>
    <t>MF1X-40-25(20)L-2-22-PA</t>
  </si>
  <si>
    <t>Узел коллекторный MF1X-40-25(20)L-2-22-PA</t>
  </si>
  <si>
    <t>Узел коллекторный MF1X: Вход- Ду25, левый; Выход- 1/2", 3/4" х 2</t>
  </si>
  <si>
    <t>MF1X-40-25(15)R-2-12-PA</t>
  </si>
  <si>
    <t>Узел коллекторный MF1X-40-25(15)R-2-12-PA</t>
  </si>
  <si>
    <t>Узел коллекторный MF1X: Вход- Ду25, правый; Выход- 1/2", 3/4" х 2</t>
  </si>
  <si>
    <t>MF1X-40-25(15)L-4-2211-PA</t>
  </si>
  <si>
    <t>Узел коллекторный MF1X-40-25(15)L-4-2211-PA</t>
  </si>
  <si>
    <t>MF1X4020R20M115A420015PAE</t>
  </si>
  <si>
    <t>Узел коллекторный MF1X-40S-20R20M115A-4-200-15-PAE</t>
  </si>
  <si>
    <t>MF1X-40-20R15M115A-3-15AE</t>
  </si>
  <si>
    <t>Узел коллекторный MF1X-40S-20R15M115A-3-200-15-PAE</t>
  </si>
  <si>
    <t>MF1X-40-20L15M115A-3-15AE</t>
  </si>
  <si>
    <t>Узел коллекторный MF1X-40S-20L15M115A-3-200-15-PAE</t>
  </si>
  <si>
    <t>MF1-50S32LM25A-5-210-S2PA</t>
  </si>
  <si>
    <t>Узел коллекторный MF1-50S-32L32M25A-5-210-S(21122)-PA</t>
  </si>
  <si>
    <t>MF1-50S32LM25A-5-210-S1PA</t>
  </si>
  <si>
    <t>Узел коллекторный MF1-50S-32L32M25A-5-210-S(22112)-PA</t>
  </si>
  <si>
    <t>MF1-50S-25R-9-15-PA</t>
  </si>
  <si>
    <t>Узел коллекторный MF1-50S-25R-9-15-PA</t>
  </si>
  <si>
    <t>Узел коллекторный MF1: Вход- Ду25, правый; Выход- 1/2" х 9</t>
  </si>
  <si>
    <t>MF1-50S-25R-8-15-PA</t>
  </si>
  <si>
    <t>Узел коллекторный MF1-50S-25R-8-15-PA</t>
  </si>
  <si>
    <t>Узел коллекторный MF1: Вход- Ду25, правый; Выход- 1/2" х 8</t>
  </si>
  <si>
    <t>MF1-50S-25R-7-15-PA</t>
  </si>
  <si>
    <t>Узел коллекторный MF1-50S-25R-7-15-PA</t>
  </si>
  <si>
    <t>Узел коллекторный MF1: Вход- Ду25, правый; Выход- 1/2" х 7</t>
  </si>
  <si>
    <t>MF1-50S-25R-6-15-PA</t>
  </si>
  <si>
    <t>Узел коллекторный MF1-50S-25R-6-15-PA</t>
  </si>
  <si>
    <t>Узел коллекторный MF1: Вход- Ду25, правый; Выход- 1/2" х 6</t>
  </si>
  <si>
    <t>MF1-50S-25R-10-15-PA</t>
  </si>
  <si>
    <t>Узел коллекторный MF1-50S-25R-10-15-PA</t>
  </si>
  <si>
    <t>Узел коллекторный MF1: Вход- Ду25, правый; Выход- 1/2" х 10</t>
  </si>
  <si>
    <t>MF1-50S-25L-9-15-PA</t>
  </si>
  <si>
    <t>Узел коллекторный MF1-50S-25L-9-15-PA</t>
  </si>
  <si>
    <t>Узел коллекторный MF1: Вход- Ду25, левый; Выход- 1/2" х 9</t>
  </si>
  <si>
    <t>MF1-50S-25L-8-15-PA</t>
  </si>
  <si>
    <t>Узел коллекторный MF1-50S-25L-8-15-PA</t>
  </si>
  <si>
    <t>Узел коллекторный MF1: Вход- Ду25, левый; Выход- 1/2" х 8</t>
  </si>
  <si>
    <t>MF1-50S-25L-7-15-PA</t>
  </si>
  <si>
    <t>Узел коллекторный MF1-50S-25L-7-15-PA</t>
  </si>
  <si>
    <t>MF1-50S-25L-6-15-PA</t>
  </si>
  <si>
    <t>Узел коллекторный MF1-50S-25L-6-15-PA</t>
  </si>
  <si>
    <t>Узел коллекторный MF1: Вход- Ду25, левый; Выход- 1/2" х 6</t>
  </si>
  <si>
    <t>MF1-50S-25L-10-15-PA</t>
  </si>
  <si>
    <t>Узел коллекторный MF1-50S-25L-10-15-PA</t>
  </si>
  <si>
    <t>Узел коллекторный MF1: Вход- Ду25, левый; Выход- 1/2" х 10</t>
  </si>
  <si>
    <t>MF1-50C-25R-9-15-PA</t>
  </si>
  <si>
    <t>Узел коллекторный MF1-50C-25R-9-15-PA</t>
  </si>
  <si>
    <t>MF1-50C-25R-8-15-PA</t>
  </si>
  <si>
    <t>Узел коллекторный MF1-50C-25R-8-15-PA</t>
  </si>
  <si>
    <t>MF1-50C-25R-7-15-PA</t>
  </si>
  <si>
    <t>Узел коллекторный MF1-50C-25R-7-15-PA</t>
  </si>
  <si>
    <t>MF1-50C-25R-6-15-PA</t>
  </si>
  <si>
    <t>Узел коллекторный MF1-50C-25R-6-15-PA</t>
  </si>
  <si>
    <t>MF1-50C-25R-10-15-PA</t>
  </si>
  <si>
    <t>Узел коллекторный MF1-50C-25R-10-15-PA</t>
  </si>
  <si>
    <t>MF1-50C-25L-9-15-PA</t>
  </si>
  <si>
    <t>Узел коллекторный MF1-50C-25L-9-15-PA</t>
  </si>
  <si>
    <t>MF1-50C-25L-8-15-PA</t>
  </si>
  <si>
    <t>Узел коллекторный MF1-50C-25L-8-15-PA</t>
  </si>
  <si>
    <t>MF1-50C-25L-7-15-PA</t>
  </si>
  <si>
    <t>Узел коллекторный MF1-50C-25L-7-15-PA</t>
  </si>
  <si>
    <t>MF1-50C-25L-6-15-PA</t>
  </si>
  <si>
    <t>Узел коллекторный MF1-50C-25L-6-15-PA</t>
  </si>
  <si>
    <t>MF1-50C-25L-10-15-PA</t>
  </si>
  <si>
    <t>Узел коллекторный MF1-50C-25L-10-15-PA</t>
  </si>
  <si>
    <t>MF1-40S32L25M1A-5-15P1AE</t>
  </si>
  <si>
    <t>Узел коллекторный MF1X-40S-32L25M125A-5-220-15-P1AE</t>
  </si>
  <si>
    <t>MF1-40S-25R-5-15-PA</t>
  </si>
  <si>
    <t>Узел коллекторный MF1-40S-25R-5-15-PA</t>
  </si>
  <si>
    <t>Узел коллекторный MF1: Вход- Ду25, правый; Выход- 1/2" х 5</t>
  </si>
  <si>
    <t>MF1-40S-25R-4-15-PA</t>
  </si>
  <si>
    <t>Узел коллекторный MF1-40S-25R-4-15-PA</t>
  </si>
  <si>
    <t>MF1-40S-25R-4-15-P</t>
  </si>
  <si>
    <t>Узел коллекторный MF1-40S-25R-4-15-P</t>
  </si>
  <si>
    <t>MF1-40S-25R-3-15-PA</t>
  </si>
  <si>
    <t>Узел коллекторный MF1-40S-25R-3-15-PA</t>
  </si>
  <si>
    <t>Узел коллекторный MF1: Вход- Ду25, правый; Выход- 1/2" х 3</t>
  </si>
  <si>
    <t>MF1-40S-25R-2-15-PA</t>
  </si>
  <si>
    <t>Узел коллекторный MF1-40S-25R-2-15-PA</t>
  </si>
  <si>
    <t>Узел коллекторный MF1: Вход- Ду25, правый; Выход- 1/2" х 2</t>
  </si>
  <si>
    <t>MF1-40S25LM20A-5-210-SPA</t>
  </si>
  <si>
    <t>Узел коллекторный MF1-40S-25L25M20A-5-210-S(21111)-PA</t>
  </si>
  <si>
    <t>MF1-40S25LM20A-5-210-15PA</t>
  </si>
  <si>
    <t>Узел коллекторный MF1-40S-25L25M20A-5-210-15-PA</t>
  </si>
  <si>
    <t>MF1-40S25LM20A-4-210-SPA</t>
  </si>
  <si>
    <t>Узел коллекторный MF1-40S-25L25M20A-4-210-S(2212)-PA</t>
  </si>
  <si>
    <t>MF1-40S25LM20A-3-210-SPA</t>
  </si>
  <si>
    <t>Узел коллекторный MF1-40S-25L25M20A-3-210-S(211)-PA</t>
  </si>
  <si>
    <t>MF1-40S-25L-5-15-PA</t>
  </si>
  <si>
    <t>Узел коллекторный MF1-40S-25L-5-15-PA</t>
  </si>
  <si>
    <t>Узел коллекторный MF1: Вход- Ду25, левый; Выход- 1/2" х 5</t>
  </si>
  <si>
    <t>MF1-40S-25L-4-15-PA</t>
  </si>
  <si>
    <t>Узел коллекторный MF1-40S-25L-4-15-PA</t>
  </si>
  <si>
    <t>MF1-40S-25L-4-15-P</t>
  </si>
  <si>
    <t>Узел коллекторный MF1-40S-25L-4-15-P</t>
  </si>
  <si>
    <t>MF1-40S-25L-3-15-PA</t>
  </si>
  <si>
    <t>Узел коллекторный MF1-40S-25L-3-15-PA</t>
  </si>
  <si>
    <t>Узел коллекторный MF1: Вход- Ду25, левый; Выход- 1/2" х 3</t>
  </si>
  <si>
    <t>MF1-40S-25L-2-15-PA</t>
  </si>
  <si>
    <t>Узел коллекторный MF1-40S-25L-2-15-PA</t>
  </si>
  <si>
    <t>Узел коллекторный MF1: Вход- Ду25, левый; Выход- 1/2" х 2</t>
  </si>
  <si>
    <t>MF1-40S25L20M1A-4-15P1AE</t>
  </si>
  <si>
    <t>Узел коллекторный MF1X-40S-25L20M120A-4-220-15-P1AE</t>
  </si>
  <si>
    <t>MF1-40S25L20M1A-3-15P1AE</t>
  </si>
  <si>
    <t>Узел коллекторный MF1X-40S-25L20M120A-3-220-15-P1AE</t>
  </si>
  <si>
    <t>MF1-40S20L20M20A-8-15-PAE</t>
  </si>
  <si>
    <t>Узел коллекторный MF1-40S-20L-20M-20A-8-15-PAE</t>
  </si>
  <si>
    <t>MF1-40S20L20M20A-7-15-PAE</t>
  </si>
  <si>
    <t>Узел коллекторный MF1-40S-20L-20M-20A-7-15-PAE</t>
  </si>
  <si>
    <t>MF1-40S20L20M20A-6-15-PAE</t>
  </si>
  <si>
    <t>Узел коллекторный MF1-40S-20L-20M-20A-6-15-PAE</t>
  </si>
  <si>
    <t>MF1-40S20L20M20A-5-15-PAE</t>
  </si>
  <si>
    <t>Узел коллекторный MF1-40S-20L-20M-20A-5-15-PAE</t>
  </si>
  <si>
    <t>MF1-40S20L20M20A-4-15-PAE</t>
  </si>
  <si>
    <t>Узел коллекторный MF1-40S-20L-20M-20A-4-15-PAE</t>
  </si>
  <si>
    <t>MF1-40S20L20M20A-3-15-PAE</t>
  </si>
  <si>
    <t>Узел коллекторный MF1-40S-20L-20M-20A-3-15-PAE</t>
  </si>
  <si>
    <t>MF1-40C-25R-5-15-PA</t>
  </si>
  <si>
    <t>Узел коллекторный MF1-40C-25R-5-15-PA</t>
  </si>
  <si>
    <t>MF1-40C-25R-4-15-PA</t>
  </si>
  <si>
    <t>Узел коллекторный MF1-40C-25R-4-15-PA</t>
  </si>
  <si>
    <t>MF1-40C-25R-3-15-PA</t>
  </si>
  <si>
    <t>Узел коллекторный MF1-40C-25R-3-15-PA</t>
  </si>
  <si>
    <t>MF1-40C-25R-2-15-PA</t>
  </si>
  <si>
    <t>Узел коллекторный MF1-40C-25R-2-15-PA</t>
  </si>
  <si>
    <t>MF1-40C-25L-5-15-PA</t>
  </si>
  <si>
    <t>Узел коллекторный MF1-40C-25L-5-15-PA</t>
  </si>
  <si>
    <t>MF1-40C-25L-4-15-PA</t>
  </si>
  <si>
    <t>Узел коллекторный MF1-40C-25L-4-15-PA</t>
  </si>
  <si>
    <t>MF1-40C-25L-3-15-PA</t>
  </si>
  <si>
    <t>Узел коллекторный MF1-40C-25L-3-15-PA</t>
  </si>
  <si>
    <t>MF1-40C-25L-2-15-PA</t>
  </si>
  <si>
    <t>Узел коллекторный MF1-40C-25L-2-15-PA</t>
  </si>
  <si>
    <t>MF13X-40-25R-4-15-Eg</t>
  </si>
  <si>
    <t>Узел коллекторный MF13X-40-25R-4-15-Eg</t>
  </si>
  <si>
    <t>MF13X-40-25L-3-15-Eg</t>
  </si>
  <si>
    <t>Узел коллекторный MF13X-40-25L-3-15-Eg</t>
  </si>
  <si>
    <t>MF13X-40-25(15)R-4-15-Eg</t>
  </si>
  <si>
    <t>Узел коллекторный MF13X-40-25(15)R-4-15-Eg</t>
  </si>
  <si>
    <t>MF13X-40-25(15)R-3-15-Eg</t>
  </si>
  <si>
    <t>Узел коллекторный MF13X-40-25(15)R-3-15-Eg</t>
  </si>
  <si>
    <t>MF13X-40-25(15)L-3-15-Eg</t>
  </si>
  <si>
    <t>Узел коллекторный MF13X-40-25(15)L-3-15-Eg</t>
  </si>
  <si>
    <t>MF13X-40-20L-3-15-Eg</t>
  </si>
  <si>
    <t>Узел коллекторный MF13X-40-20L-3-15-Eg</t>
  </si>
  <si>
    <t>Фитинг обжимной для полиэтиленовой и металполимерной трубы (евроконус)</t>
  </si>
  <si>
    <t>Адаптер для коллектора "конус-плоскость" MVI 1/2"</t>
  </si>
  <si>
    <t>Шаровые краны для коллектора (комплект 2 штуки)</t>
  </si>
  <si>
    <t>Кран-американка ГОСТ без термометра, для коллектора (комплект 2 штуки), 1" вн.-нар., рукоятка «бабоч</t>
  </si>
  <si>
    <t>Фитинг для медных труб MVI</t>
  </si>
  <si>
    <t>Фитинг компрессионный для медных и тонкостенных стальных труб 15 мм, соединение к клапану 1/2'</t>
  </si>
  <si>
    <t>Кран-американка ГОСТ с термометром, для коллектора (комплект 2 штуки), 1" вн.-нар., рукоятка «бабочк</t>
  </si>
  <si>
    <t>Евроконус PEX-AL-PEX MVI 1/2"x16x2,0</t>
  </si>
  <si>
    <t>Фитинг обжимной для полиэтиленовой и металполимерной трубы (евроконус) MVI 1/2"x16x2,0 PEX-AL-PEX</t>
  </si>
  <si>
    <t>Евроконус PEX MVI 1/2"x16x2,2</t>
  </si>
  <si>
    <t>Фитинг обжимной для полиэтиленовой и металполимерной трубы (евроконус) MVI 1/2"x16x2,2 PEX</t>
  </si>
  <si>
    <t>Евроконус PEX MVI 1/2"x16x2,0</t>
  </si>
  <si>
    <t>Фитинг обжимной для полиэтиленовой и металполимерной трубы (евроконус) MVI 1/2"x16x2,0 PEX</t>
  </si>
  <si>
    <t>Евроконус PEX MVI 3/4"x20x2,8</t>
  </si>
  <si>
    <t>Фитинг обжимной для полиэтиленовой и металполимерной трубы (евроконус) MVI 3/4"x20x2,8 PEX</t>
  </si>
  <si>
    <t>Евроконус для медных труб MVI 3/4"x15</t>
  </si>
  <si>
    <t>Фитинг обжимной для медных труб (евроконус) MVI 3/4"x15</t>
  </si>
  <si>
    <t>Евроконус MVI 3/4"x20x2.0</t>
  </si>
  <si>
    <t>Фитинг обжимной для полиэтиленовой и металполимерной трубы (евроконус) MVI 3/4"x20x2.0</t>
  </si>
  <si>
    <t>Евроконус MVI 3/4"x16x2.2</t>
  </si>
  <si>
    <t>Фитинг обжимной для полиэтиленовой и металполимерной трубы (евроконус) MVI 3/4"x16x2.2</t>
  </si>
  <si>
    <t>Евроконус MVI 3/4"x16x2.0</t>
  </si>
  <si>
    <t>Фитинг обжимной для полиэтиленовой и металполимерной трубы (евроконус) MVI 3/4"x16x2.0</t>
  </si>
  <si>
    <t>Шаровые краны без термометра для коллектора (комплект 2 штуки)</t>
  </si>
  <si>
    <t>Кронштейн для коллекторов из нержавеющей стали (комплект 2 штуки)</t>
  </si>
  <si>
    <t>Кронштейн 195-260 мм для коллекторов из нержавеющей стали (комплект 2 штуки)</t>
  </si>
  <si>
    <t>Кронштейн 195-220 мм для коллекторов из нержавеющей стали (комплект 2 штуки)</t>
  </si>
  <si>
    <t>Поверхностный самовсасывающий насос JET.200.51-127</t>
  </si>
  <si>
    <t>Поверхностный самовсасывающий насос JET.150.55-76</t>
  </si>
  <si>
    <t>Поверхностный самовсасывающий насос JET.100.43-50</t>
  </si>
  <si>
    <t>Поверхностный самовсасывающий насос JET.080.40-54</t>
  </si>
  <si>
    <t>Поверхностный самовсасывающий насос JET.060.32-53</t>
  </si>
  <si>
    <t>HTSF.602</t>
  </si>
  <si>
    <t>Комплект инструментов гидравлический для монтажа аксиальных фитингов</t>
  </si>
  <si>
    <t>Труба гофрированная MVI</t>
  </si>
  <si>
    <t>Труба гофрированная, Д40 (внутр.35мм), синяя (бухта 30м)</t>
  </si>
  <si>
    <t>Труба гофрированная, Д32 (внутр.27мм), синяя (бухта 50м)</t>
  </si>
  <si>
    <t>Труба гофрированная, Д25 (внутр.21мм), синяя (бухта 50м)</t>
  </si>
  <si>
    <t>Труба гофрированная, Д20 (внутр.18мм), синяя (бухта 50м)</t>
  </si>
  <si>
    <t>Труба гофрированная, Д40 (внутр.35мм), красная (бухта 30м)</t>
  </si>
  <si>
    <t>Труба гофрированная, Д32 (внутр.27мм), красная (бухта 50м)</t>
  </si>
  <si>
    <t>Труба гофрированная, Д25 (внутр.21мм), красная (бухта 50м)</t>
  </si>
  <si>
    <t>Труба гофрированная, Д20 (внутр.18мм), красная (бухта 50м)</t>
  </si>
  <si>
    <t>Фильтр косой грубой очистки MVI</t>
  </si>
  <si>
    <t>Фильтры косые</t>
  </si>
  <si>
    <t>Фильтр косой MVI 2"</t>
  </si>
  <si>
    <t>Фильтр косой грубой очистки MVI 2"</t>
  </si>
  <si>
    <t>Фильтр косой MVI 1 1/2"</t>
  </si>
  <si>
    <t>Фильтр косой грубой очистки MVI 1 1/2"</t>
  </si>
  <si>
    <t>Фильтр косой MVI 1 1/4"</t>
  </si>
  <si>
    <t>Фильтр косой грубой очистки MVI 1 1/4"</t>
  </si>
  <si>
    <t>Фильтр косой MVI 1"</t>
  </si>
  <si>
    <t>Фильтр косой грубой очистки MVI 1"</t>
  </si>
  <si>
    <t>Фильтр косой MVI 3/4"</t>
  </si>
  <si>
    <t>Фильтр косой грубой очистки MVI 3/4"</t>
  </si>
  <si>
    <t>Фильтр косой MVI 1/2"</t>
  </si>
  <si>
    <t>Фильтр косой грубой очистки MVI 1/2"</t>
  </si>
  <si>
    <t>Фильтр косой грубой очистки AquaHit</t>
  </si>
  <si>
    <t>Фильтр косой грубой очистки AquaHit 2"</t>
  </si>
  <si>
    <t>Фильтр косой грубой очистки AquaHit 1 1/2"</t>
  </si>
  <si>
    <t>Фильтр косой грубой очистки AquaHit 1 1/4"</t>
  </si>
  <si>
    <t>Фильтр косой грубой очистки AquaHit 1"</t>
  </si>
  <si>
    <t>Фильтр косой грубой очистки AquaHit 3/4"</t>
  </si>
  <si>
    <t>Фильтр косой грубой очистки AquaHit 1/2"</t>
  </si>
  <si>
    <t>Обратный клапан с латунным сердечником AquaHit</t>
  </si>
  <si>
    <t>Обратные клапаны</t>
  </si>
  <si>
    <t>Обратный клапан с латунным сердечником AquaHit 2"</t>
  </si>
  <si>
    <t>Обратный клапан с латунным сердечником AquaHit 1 1/2"</t>
  </si>
  <si>
    <t>Обратный клапан с латунным сердечником AquaHit 1 1/4"</t>
  </si>
  <si>
    <t>Обратный клапан с латунным сердечником AquaHit 1"</t>
  </si>
  <si>
    <t>Обратный клапан с латунным сердечником AquaHit 3/4"</t>
  </si>
  <si>
    <t>Обратный клапан с латунным сердечником AquaHit 1/2"</t>
  </si>
  <si>
    <t>Клапан обратный донный MVI</t>
  </si>
  <si>
    <t>Клапан обратный донный MVI 1"</t>
  </si>
  <si>
    <t>Клапан обратный донный MVI 3/4"</t>
  </si>
  <si>
    <t>Клапан обратный донный MVI 1/2"</t>
  </si>
  <si>
    <t>Горизонтальные обратные клапаны MVI</t>
  </si>
  <si>
    <t>Горизонтальный обратный клапан MVI 2"</t>
  </si>
  <si>
    <t>Горизонтальный обратный клапан MVI 1 1/2"</t>
  </si>
  <si>
    <t>Горизонтальный обратный клапан MVI 1 1/4"</t>
  </si>
  <si>
    <t>Горизонтальный обратный клапан MVI 1"</t>
  </si>
  <si>
    <t>Горизонтальный обратный клапан MVI 3/4"</t>
  </si>
  <si>
    <t>Горизонтальный обратный клапан MVI 1/2"</t>
  </si>
  <si>
    <t>Обратный клапан с латунным сердечником усиленный MVI</t>
  </si>
  <si>
    <t>Клапан с латунным сердечником усиленный MVI 1"</t>
  </si>
  <si>
    <t>Обратный клапан с латунным сердечником усиленный MVI 1"</t>
  </si>
  <si>
    <t>Клапан с латунным сердечником усиленный MVI 3/4"</t>
  </si>
  <si>
    <t>Обратный клапан с латунным сердечником усиленный MVI 3/4"</t>
  </si>
  <si>
    <t>Клапан с латунным сердечником усиленный MVI 1/2"</t>
  </si>
  <si>
    <t>Обратный клапан с латунным сердечником усиленный MVI 1/2"</t>
  </si>
  <si>
    <t>Обратный клапан с латунным сердечником MVI</t>
  </si>
  <si>
    <t>Клапан с латунным сердечником MVI 2"</t>
  </si>
  <si>
    <t>Обратный клапан с латунным сердечником MVI 2"</t>
  </si>
  <si>
    <t>Клапан с латунным сердечником MVI 1 1/2"</t>
  </si>
  <si>
    <t>Обратный клапан с латунным сердечником MVI 1 1/2"</t>
  </si>
  <si>
    <t>Клапан с латунным сердечником MVI 1 1/4"</t>
  </si>
  <si>
    <t>Обратный клапан с латунным сердечником MVI 1 1/4"</t>
  </si>
  <si>
    <t>Клапан с латунным сердечником MVI 1"</t>
  </si>
  <si>
    <t>Обратный клапан с латунным сердечником MVI 1"</t>
  </si>
  <si>
    <t>Клапан с латунным сердечником MVI 3/4"</t>
  </si>
  <si>
    <t>Обратный клапан с латунным сердечником MVI 3/4"</t>
  </si>
  <si>
    <t>Клапан с латунным сердечником MVI 1/2"</t>
  </si>
  <si>
    <t>Обратный клапан с латунным сердечником MVI 1/2"</t>
  </si>
  <si>
    <t>Сетка для обратного клапана MVI</t>
  </si>
  <si>
    <t>Сетка для клапана MVI 1 1/4"</t>
  </si>
  <si>
    <t>Сетка для обратного клапана MVI 1 1/4"</t>
  </si>
  <si>
    <t>Сетка для клапана MVI 1"</t>
  </si>
  <si>
    <t>Сетка для обратного клапана MVI 1"</t>
  </si>
  <si>
    <t>Сетка для клапана MVI 3/4"</t>
  </si>
  <si>
    <t>Сетка для обратного клапана MVI 3/4"</t>
  </si>
  <si>
    <t>Сетка для клапана MVI 1/2"</t>
  </si>
  <si>
    <t>Сетка для обратного клапана MVI 1/2"</t>
  </si>
  <si>
    <t>Узел бокового подключения MVI</t>
  </si>
  <si>
    <t>Насосная станция с умным управлением (TGPB750I)</t>
  </si>
  <si>
    <t>CPSi-550</t>
  </si>
  <si>
    <t>Насосная станция с умным управлением (TGPB550I)</t>
  </si>
  <si>
    <t>Насосная станция CPS-125 (TGP125)</t>
  </si>
  <si>
    <t>Труба из оцинкованной стали MVI</t>
  </si>
  <si>
    <t>Система из оцинкованной стали</t>
  </si>
  <si>
    <t>Труба из оцинкованной стали MVI 54*1,5 мм</t>
  </si>
  <si>
    <t>Труба из оцинкованной стали MVI 42*1,5 мм</t>
  </si>
  <si>
    <t>Труба из оцинкованной стали MVI 35*1,5 мм</t>
  </si>
  <si>
    <t>Труба из оцинкованной стали MVI 28*1,5 мм</t>
  </si>
  <si>
    <t>Труба из оцинкованной стали MVI 22*1,5 мм</t>
  </si>
  <si>
    <t>Труба из оцинкованной стали MVI 18*1,2 мм</t>
  </si>
  <si>
    <t>Труба из оцинкованной стали MVI 15*1,2 мм</t>
  </si>
  <si>
    <t>Тройник с ВР MVI из оцинкованной стали</t>
  </si>
  <si>
    <t>Тройник с ВР MVI 54x1"x54 (оцинкованная сталь)</t>
  </si>
  <si>
    <t>Тройник с ВР MVI 54x1/2"x54 (оцинкованная сталь)</t>
  </si>
  <si>
    <t>Тройник с ВР MVI 42x1"x42 (оцинкованная сталь)</t>
  </si>
  <si>
    <t>Тройник с ВР MVI  42x1/2"x42 (оцинкованная сталь)</t>
  </si>
  <si>
    <t>Тройник с ВР MVI 35x1"x35 (оцинкованная сталь)</t>
  </si>
  <si>
    <t>Тройник с ВР MVI 35x1/2"x35 (оцинкованная сталь)</t>
  </si>
  <si>
    <t>Тройник с ВР MVI 28x1"x28 (оцинкованная сталь)</t>
  </si>
  <si>
    <t>Тройник с ВР MVI 28x1/2"x28 (оцинкованная сталь)</t>
  </si>
  <si>
    <t>Тройник с ВР MVI 22x3/4"x22 (оцинкованная сталь)</t>
  </si>
  <si>
    <t>Тройник с ВР MVI 22x1/2"x22 (оцинкованная сталь)</t>
  </si>
  <si>
    <t>Тройник с ВР MVI 18x1/2"x18 (оцинкованная сталь)</t>
  </si>
  <si>
    <t>Тройник с ВР MVI 15x1/2"x15 (оцинкованная сталь)</t>
  </si>
  <si>
    <t>Тройник переходной MVI из оцинкованной стали</t>
  </si>
  <si>
    <t>Тройник переходной MVI 54x42 x 54 (оцинкованная сталь)</t>
  </si>
  <si>
    <t>Тройник переходной MVI 54x35 x 54 (оцинкованная сталь)</t>
  </si>
  <si>
    <t>Тройник переходной MVI 54x28 x 54 (оцинкованная сталь)</t>
  </si>
  <si>
    <t>Тройник переходной MVI 54x22 x 54 (оцинкованная сталь)</t>
  </si>
  <si>
    <t>Тройник переходной MVI 42x35 x 42 (оцинкованная сталь)</t>
  </si>
  <si>
    <t>Тройник переходной MVI 42x28 x 42 (оцинкованная сталь)</t>
  </si>
  <si>
    <t>Тройник переходной MVI 42x22 x 42 (оцинкованная сталь)</t>
  </si>
  <si>
    <t>Тройник переходной MVI 35x28 x35 (оцинкованная сталь)</t>
  </si>
  <si>
    <t>Тройник переходной MVI 35x22x35 (оцинкованная сталь)</t>
  </si>
  <si>
    <t>Тройник переходной MVI 35x18x35 (оцинкованная сталь)</t>
  </si>
  <si>
    <t>Тройник переходной MVI 35x15x35 (оцинкованная сталь)</t>
  </si>
  <si>
    <t>Тройник переходной MVI 28x22x28 (оцинкованная сталь)</t>
  </si>
  <si>
    <t>Тройник переходной MVI 28x18x28 (оцинкованная сталь)</t>
  </si>
  <si>
    <t>Тройник переходной MVI 28x15x28 (оцинкованная сталь)</t>
  </si>
  <si>
    <t>Тройник переходной MVI 22x18x 22 (оцинкованная сталь)</t>
  </si>
  <si>
    <t>Тройник переходной MVI 22x15x 22 (оцинкованная сталь)</t>
  </si>
  <si>
    <t>Тройник переходной MVI 18x15x18 (оцинкованная сталь)</t>
  </si>
  <si>
    <t>Тройник MVI из оцинкованной стали</t>
  </si>
  <si>
    <t>Тройник MVI 54 (оцинкованная сталь)</t>
  </si>
  <si>
    <t>Тройник MVI 42 (оцинкованная сталь)</t>
  </si>
  <si>
    <t>Тройник MVI 35 (оцинкованная сталь)</t>
  </si>
  <si>
    <t>Тройник MVI 28 (оцинкованная сталь)</t>
  </si>
  <si>
    <t>Тройник MVI 22 (оцинкованная сталь)</t>
  </si>
  <si>
    <t>Тройник MVI 18 (оцинкованная сталь)</t>
  </si>
  <si>
    <t>Тройник MVI 15 (оцинкованная сталь)</t>
  </si>
  <si>
    <t>Колено НР короткое MVI из оцинкованной стали</t>
  </si>
  <si>
    <t>Колено НР длинное MVI 42x11/2" (оцинкованная сталь)</t>
  </si>
  <si>
    <t>Колено НР длинное MVI 28x1" (оцинкованная сталь)</t>
  </si>
  <si>
    <t>Колено НР длинное MVI 22x3/4" (оцинкованная сталь)</t>
  </si>
  <si>
    <t>Колено НР длинное MVI 18x1/2" (оцинкованная сталь)</t>
  </si>
  <si>
    <t>Колено НР длинное MVI 15x1/2" (оцинкованная сталь)</t>
  </si>
  <si>
    <t>Колено ВР короткое MVI из оцинкованной стали</t>
  </si>
  <si>
    <t>Колено ВР длинное MVI 22x1/2 (оцинкованная сталь)</t>
  </si>
  <si>
    <t>Колено НР короткое MVI 22x3/4" (оцинкованная сталь)</t>
  </si>
  <si>
    <t>Колено НР короткое MVI 18x1/2" (оцинкованная сталь)</t>
  </si>
  <si>
    <t>Колено НР короткое MVI 15x1/2" (оцинкованная сталь)</t>
  </si>
  <si>
    <t>Колено 45° ВН MVI 54 (оцинкованная сталь)</t>
  </si>
  <si>
    <t>Колено 45° ВН MVI из оцинкованной стали</t>
  </si>
  <si>
    <t>Колено 45° ВН MVI 42 (оцинкованная сталь)</t>
  </si>
  <si>
    <t>Колено 45° ВН MVI 35 (оцинкованная сталь)</t>
  </si>
  <si>
    <t>Колено 45° ВН MVI 28 (оцинкованная сталь)</t>
  </si>
  <si>
    <t>Колено 45° ВН MVI 22 (оцинкованная сталь)</t>
  </si>
  <si>
    <t>Колено 45° ВН MVI 18 (оцинкованная сталь)</t>
  </si>
  <si>
    <t>Колено 45° ВН MVI 15 (оцинкованная сталь)</t>
  </si>
  <si>
    <t>Колено 90° ВН MVI из оцинкованной стали</t>
  </si>
  <si>
    <t>Колено 90° ВН MVI 54 (оцинкованная сталь)</t>
  </si>
  <si>
    <t>Колено 90° ВН MVI 42 (оцинкованная сталь)</t>
  </si>
  <si>
    <t>Колено 90° ВН MVI 35 (оцинкованная сталь)</t>
  </si>
  <si>
    <t>Колено 90° ВН MVI 28 (оцинкованная сталь)</t>
  </si>
  <si>
    <t>Колено 90° ВН MVI 22 (оцинкованная сталь)</t>
  </si>
  <si>
    <t>Колено 90° ВН MVI 18 (оцинкованная сталь)</t>
  </si>
  <si>
    <t>Колено 90° ВН MVI 15 (оцинкованная сталь)</t>
  </si>
  <si>
    <t>Колено 45° MVI из оцинкованной стали</t>
  </si>
  <si>
    <t>Колено 45° MVI 54 (оцинкованная сталь)</t>
  </si>
  <si>
    <t>Колено 45° MVI 42 (оцинкованная сталь)</t>
  </si>
  <si>
    <t>Колено 45° MVI 35 (оцинкованная сталь)</t>
  </si>
  <si>
    <t>Колено 45° MVI 28 (оцинкованная сталь)</t>
  </si>
  <si>
    <t>Колено 45° MVI 22 (оцинкованная сталь)</t>
  </si>
  <si>
    <t>Колено 45° MVI 18 (оцинкованная сталь)</t>
  </si>
  <si>
    <t>Колено 45° MVI 15 (оцинкованная сталь)</t>
  </si>
  <si>
    <t>Колено 90° MVI из оцинкованной стали</t>
  </si>
  <si>
    <t>Колено 90° MVI 54 (оцинкованная сталь)</t>
  </si>
  <si>
    <t>Колено 90° MVI 42 (оцинкованная сталь)</t>
  </si>
  <si>
    <t>Колено 90° MVI 35 (оцинкованная сталь)</t>
  </si>
  <si>
    <t>Колено 90° MVI 28 (оцинкованная сталь)</t>
  </si>
  <si>
    <t>Колено 90° MVI 22 (оцинкованная сталь)</t>
  </si>
  <si>
    <t>Колено 90° MVI 18 (оцинкованная сталь)</t>
  </si>
  <si>
    <t>Колено 90° MVI 15 (оцинкованная сталь)</t>
  </si>
  <si>
    <t>Разъемное соединение с НР MVI из оцинкованной стали</t>
  </si>
  <si>
    <t>Разъемное соединение с ВР MVI 42x11/2" (оцинкованная сталь)</t>
  </si>
  <si>
    <t>Разъемное соединение с ВР MVI 28x1" (оцинкованная сталь)</t>
  </si>
  <si>
    <t>Разъемное соединение с ВР MVI 22x1" (оцинкованная сталь)</t>
  </si>
  <si>
    <t>Разъемное соединение с НР MVI 54x2" (оцинкованная сталь)</t>
  </si>
  <si>
    <t>Разъемное соединение с НР MVI 42x11/2" (оцинкованная сталь)</t>
  </si>
  <si>
    <t>Разъемное соединение с НР MVI 35x11/4" (оцинкованная сталь)</t>
  </si>
  <si>
    <t>Разъемное соединение с НР MVI 28x1" (оцинкованная сталь)</t>
  </si>
  <si>
    <t>Разъемное соединение с НР MVI 22x3/4" (оцинкованная сталь)</t>
  </si>
  <si>
    <t>Разъемное соединение с НР MVI 18x1/2" (оцинкованная сталь)</t>
  </si>
  <si>
    <t>Разъемное соединение с НР MVI 15x1/2" (оцинкованная сталь)</t>
  </si>
  <si>
    <t>Муфта с накидной гайкой MVI из оцинкованной стали</t>
  </si>
  <si>
    <t>Муфта с накидной гайкой MVI 22x3/4" (оцинкованная сталь)</t>
  </si>
  <si>
    <t>Муфта с накидной гайкой MVI 18x3/4" (оцинкованная сталь)</t>
  </si>
  <si>
    <t>Муфта переходная ВН MVI из оцинкованной стали</t>
  </si>
  <si>
    <t>Муфта переходная ВН MVI 54x35 (оцинкованная сталь)</t>
  </si>
  <si>
    <t>Муфта переходная ВН MVI 54x28 (оцинкованная сталь)</t>
  </si>
  <si>
    <t>Муфта переходная ВН MVI 54x22  (оцинкованная сталь)</t>
  </si>
  <si>
    <t>Муфта переходная ВН MVI 42x35  (оцинкованная сталь)</t>
  </si>
  <si>
    <t>Муфта переходная ВН MVI 35x28 (оцинкованная сталь)</t>
  </si>
  <si>
    <t>Муфта переходная ВН MVI 35x22 (оцинкованная сталь)</t>
  </si>
  <si>
    <t>Муфта переходная ВН MVI 35x15  (оцинкованная сталь)</t>
  </si>
  <si>
    <t>Муфта переходная ВН MVI 28x22 (оцинкованная сталь)</t>
  </si>
  <si>
    <t>Муфта переходная ВН MVI 28x15 (оцинкованная сталь)</t>
  </si>
  <si>
    <t>Муфта переходная ВН MVI 22x18 (оцинкованная сталь)</t>
  </si>
  <si>
    <t>Муфта переходная ВН MVI 22x15 (оцинкованная сталь)</t>
  </si>
  <si>
    <t>Муфта переходная ВН MVI 18x15 (оцинкованная сталь)</t>
  </si>
  <si>
    <t>Муфта переходная MVI из оцинкованной стали</t>
  </si>
  <si>
    <t>Муфта переходная MVI 28x22  (оцинкованная сталь)</t>
  </si>
  <si>
    <t>Муфта переходная MVI 22x18 (оцинкованная сталь)</t>
  </si>
  <si>
    <t>Муфта переходная MVI 22x15 (оцинкованная сталь)</t>
  </si>
  <si>
    <t>Муфта переходная MVI 18x15 (оцинкованная сталь)</t>
  </si>
  <si>
    <t>Муфта короткая MVI из оцинкованной стали</t>
  </si>
  <si>
    <t>Муфта короткая MVI 54 (оцинкованная сталь)</t>
  </si>
  <si>
    <t>Муфта короткая MVI 42 (оцинкованная сталь)</t>
  </si>
  <si>
    <t>Муфта короткая MVI 35 (оцинкованная сталь)</t>
  </si>
  <si>
    <t>Муфта короткая MVI 28 (оцинкованная сталь)</t>
  </si>
  <si>
    <t>Муфта короткая MVI 22 (оцинкованная сталь)</t>
  </si>
  <si>
    <t>CF.522.05.T</t>
  </si>
  <si>
    <t>Муфта короткая MVI 18 (оцинкованная сталь) OEM</t>
  </si>
  <si>
    <t>Муфта короткая MVI 18 (оцинкованная сталь)</t>
  </si>
  <si>
    <t>Муфта короткая MVI 15 (оцинкованная сталь)</t>
  </si>
  <si>
    <t>Муфта ВР MVI из оцинкованной стали</t>
  </si>
  <si>
    <t>Муфта ВР MVI 54x2" (оцинкованная сталь)</t>
  </si>
  <si>
    <t>Муфта ВР MVI 42xRP11/2" (оцинкованная сталь)</t>
  </si>
  <si>
    <t>Муфта ВР MVI 35x11/4" (оцинкованная сталь)</t>
  </si>
  <si>
    <t>Муфта ВР MVI 35x1" (оцинкованная сталь)</t>
  </si>
  <si>
    <t>Муфта ВР MVI 35x3/4" (оцинкованная сталь)</t>
  </si>
  <si>
    <t>Муфта ВР MVI 28x1" (оцинкованная сталь)</t>
  </si>
  <si>
    <t>Муфта ВР MVI 28x3/4" (оцинкованная сталь)</t>
  </si>
  <si>
    <t>Муфта ВР MVI 28x1/2" (оцинкованная сталь)</t>
  </si>
  <si>
    <t>Муфта ВР MVI 22x3/4" (оцинкованная сталь)</t>
  </si>
  <si>
    <t>Муфта ВР MVI 22x1/2" (оцинкованная сталь)</t>
  </si>
  <si>
    <t>Муфта ВР MVI 18x3/4" (оцинкованная сталь)</t>
  </si>
  <si>
    <t>Муфта ВР MVI 18x1/2" (оцинкованная сталь)</t>
  </si>
  <si>
    <t>Муфта ВР MVI 15x1/2" (оцинкованная сталь)</t>
  </si>
  <si>
    <t>Муфта НР MVI из оцинкованной стали</t>
  </si>
  <si>
    <t>Муфта НР MVI 54x2" (оцинкованная сталь)</t>
  </si>
  <si>
    <t>Муфта НР MVI 42x11/2" (оцинкованная сталь)</t>
  </si>
  <si>
    <t>Муфта НР MVI 35x1" (оцинкованная сталь)</t>
  </si>
  <si>
    <t>Муфта НР MVI 28x1" (оцинкованная сталь)</t>
  </si>
  <si>
    <t>Муфта НР MVI 28x3/4" (оцинкованная сталь)</t>
  </si>
  <si>
    <t>Муфта НР MVI 22x1" (оцинкованная сталь)</t>
  </si>
  <si>
    <t>Муфта НР MVI 22x3/4" (оцинкованная сталь)</t>
  </si>
  <si>
    <t>Муфта НР MVI 22x1/2" (оцинкованная сталь)</t>
  </si>
  <si>
    <t>Муфта НР MVI 18x3/4" (оцинкованная сталь)</t>
  </si>
  <si>
    <t>Муфта НР MVI 18x1/2" (оцинкованная сталь)</t>
  </si>
  <si>
    <t>Муфта НР MVI 15x3/4" (оцинкованная сталь)</t>
  </si>
  <si>
    <t>Муфта НР MVI 15x1/2" (оцинкованная сталь)</t>
  </si>
  <si>
    <t>Заглушка MVI из оцинкованной стали</t>
  </si>
  <si>
    <t>Заглушка MVI 54 (оцинкованная сталь)</t>
  </si>
  <si>
    <t>Заглушка MVI 42 (оцинкованная сталь)</t>
  </si>
  <si>
    <t>Заглушка MVI 35 (оцинкованная сталь)</t>
  </si>
  <si>
    <t>Заглушка MVI 28 (оцинкованная сталь)</t>
  </si>
  <si>
    <t>Заглушка MVI 22 (оцинкованная сталь)</t>
  </si>
  <si>
    <t>Заглушка MVI 18 (оцинкованная сталь)</t>
  </si>
  <si>
    <t>Заглушка MVI 15 (оцинкованная сталь)</t>
  </si>
  <si>
    <t>Кран-американка MVI</t>
  </si>
  <si>
    <t>Кран-американка ГОСТ угловой с уплотнительным кольцом, 3/4" вн.-нар., рукоятка «бабочка»</t>
  </si>
  <si>
    <t>Кран-американка ГОСТ угловой с уплотнительным кольцом, 1/2" вн.-нар., рукоятка «бабочка»</t>
  </si>
  <si>
    <t>Кран шаровой угловой с накидной гайкой</t>
  </si>
  <si>
    <t>Кран-американка ГОСТ угловой, 1" вн.-нар., рукоятка «бабочка»</t>
  </si>
  <si>
    <t>Кран-американка ГОСТ угловой, 3/4" вн.-нар., рукоятка «бабочка»</t>
  </si>
  <si>
    <t>Кран-американка ГОСТ угловой, 1/2" вн.-нар., рукоятка «бабочка»</t>
  </si>
  <si>
    <t>Кран-американка ГОСТ с уплотнительным кольцом, 3/4" вн.-нар., рукоятка «бабочка»</t>
  </si>
  <si>
    <t>Кран-американка ГОСТ с уплотнительным кольцом, 1/2" вн.-нар., рукоятка «бабочка»</t>
  </si>
  <si>
    <t>Кран шаровой прямой с накидной гайкой</t>
  </si>
  <si>
    <t>Кран-американка ГОСТ, 1 1/2" вн.-нар., рычажная рукоятка</t>
  </si>
  <si>
    <t>Кран-американка ГОСТ, 1 1/4" вн.-нар., рукоятка «бабочка»</t>
  </si>
  <si>
    <t>Кран-американка ГОСТ, 1" вн.-нар., рукоятка «бабочка»</t>
  </si>
  <si>
    <t>Кран-американка ГОСТ, 3/4" вн.-нар., рукоятка «бабочка»</t>
  </si>
  <si>
    <t>Кран-американка ГОСТ, 1/2" вн.-нар., рукоятка «бабочка»</t>
  </si>
  <si>
    <t>Кран шаровой с наружной резьбой, рукоятка «бабочка»</t>
  </si>
  <si>
    <t>Краны MVI</t>
  </si>
  <si>
    <t>Кран шаровой ГОСТ, 1" нар.-нар., рукоятка «бабочка» (БЦЦ)</t>
  </si>
  <si>
    <t>Кран шаровой ГОСТ, 3/4" нар.-нар., рукоятка «бабочка» (БЦЦ)</t>
  </si>
  <si>
    <t>Кран шаровой ГОСТ, 1/2" нар.-нар., рукоятка «бабочка» (БЦЦ)</t>
  </si>
  <si>
    <t>Кран шаровой с внутренней-наружной резьбой, рукоятка «бабочка»</t>
  </si>
  <si>
    <t>Кран шаровой ГОСТ, 1" вн.-нар., рукоятка «бабочка» (БМЦ)</t>
  </si>
  <si>
    <t>Кран шаровой ГОСТ, 3/4" вн.-нар., рукоятка «бабочка» (БМЦ)</t>
  </si>
  <si>
    <t>Кран шаровой ГОСТ, 1/2" вн.-нар., рукоятка «бабочка» (БМЦ)</t>
  </si>
  <si>
    <t>Кран шаровой с внутренней резьбой, рукоятка «бабочка»</t>
  </si>
  <si>
    <t>Кран шаровой ГОСТ, 1" вн.-вн., рукоятка «бабочка» (БММ)</t>
  </si>
  <si>
    <t>Кран шаровой ГОСТ, 3/4" вн.-вн., рукоятка «бабочка» (БММ)</t>
  </si>
  <si>
    <t>Кран шаровой ГОСТ, 1/2" вн.-вн., рукоятка «бабочка» (БММ)</t>
  </si>
  <si>
    <t>Кран шаровой с внутренней-наружной резьбой, рычажная рукоятка</t>
  </si>
  <si>
    <t>Кран шаровой ГОСТ, 2" вн.-нар., рычажная рукоятка (РМЦ)</t>
  </si>
  <si>
    <t>Кран шаровой ГОСТ, 1 1/2" вн.-нар., рычажная рукоятка (РМЦ)</t>
  </si>
  <si>
    <t>Кран шаровой ГОСТ, 1 1/4" вн.-нар., рычажная рукоятка (РМЦ)</t>
  </si>
  <si>
    <t>Кран шаровой ГОСТ, 1" вн.-нар., рычажная рукоятка (РМЦ)</t>
  </si>
  <si>
    <t>Кран шаровой ГОСТ, 3/4" вн.-нар., рычажная рукоятка (РМЦ)</t>
  </si>
  <si>
    <t>Кран шаровой ГОСТ, 1/2" вн.-нар., рычажная рукоятка (РМЦ)</t>
  </si>
  <si>
    <t>Кран шаровой с внутренней резьбой, рычажная рукоятка</t>
  </si>
  <si>
    <t>Кран шаровой ГОСТ, 4" вн.-вн., рычажная рукоятка (РММ)</t>
  </si>
  <si>
    <t>Кран шаровой ГОСТ, 3" вн.-вн., рычажная рукоятка (РММ)</t>
  </si>
  <si>
    <t>Кран шаровой ГОСТ, 2 1/2" вн.-вн., рычажная рукоятка (РММ)</t>
  </si>
  <si>
    <t>Кран шаровой ГОСТ, 2" вн.-вн., рычажная рукоятка (РММ)</t>
  </si>
  <si>
    <t>Кран шаровой ГОСТ, 1 1/2" вн.-вн., рычажная рукоятка (РММ)</t>
  </si>
  <si>
    <t>Кран шаровой ГОСТ, 1 1/4" вн.-вн., рычажная рукоятка (РММ)</t>
  </si>
  <si>
    <t>Кран шаровой ГОСТ, 1" вн.-вн., рычажная рукоятка (РММ)</t>
  </si>
  <si>
    <t>Кран шаровой ГОСТ, 3/4" вн.-вн., рычажная рукоятка (РММ)</t>
  </si>
  <si>
    <t>Кран шаровой ГОСТ, 1/2" вн.-вн., рычажная рукоятка (РММ)</t>
  </si>
  <si>
    <t>Краны специализированные</t>
  </si>
  <si>
    <t>Задвижка клиновая MVI 2"</t>
  </si>
  <si>
    <t>Задвижка клиновая латунная MVI 2"</t>
  </si>
  <si>
    <t>Задвижка клиновая MVI 1 1/2"</t>
  </si>
  <si>
    <t>Задвижка клиновая латунная MVI 1 1/2"</t>
  </si>
  <si>
    <t>Задвижка клиновая MVI 1 1/4"</t>
  </si>
  <si>
    <t>Задвижка клиновая латунная MVI 1 1/4"</t>
  </si>
  <si>
    <t>Задвижка клиновая MVI 1"</t>
  </si>
  <si>
    <t>Задвижка клиновая латунная MVI 1"</t>
  </si>
  <si>
    <t>Задвижка клиновая MVI 3/4"</t>
  </si>
  <si>
    <t>Задвижка клиновая латунная MVI 3/4"</t>
  </si>
  <si>
    <t>Задвижка клиновая MVI 1/2"</t>
  </si>
  <si>
    <t>Задвижка клиновая латунная MVI 1/2"</t>
  </si>
  <si>
    <t>Кран шаровой для подключения термодатчика</t>
  </si>
  <si>
    <t>Кран шаровой ГОСТ для подключения термодатчика, 3/4" x 9 мм вн.-вн., рукоятка «бабочка»</t>
  </si>
  <si>
    <t>Кран шаровой ГОСТ для подключения термодатчика, 1/2" x 9 мм вн.-вн., рукоятка «бабочка»</t>
  </si>
  <si>
    <t>Кран шаровой ГОСТ для подключения термодатчика, 3/4" x 8 мм вн.-вн., рукоятка «бабочка»</t>
  </si>
  <si>
    <t>Кран шаровой ГОСТ для подключения термодатчика, 1/2" x 8 мм вн.-вн., рукоятка «бабочка»</t>
  </si>
  <si>
    <t>Кран шаровой дренажный со штуцером под шланг</t>
  </si>
  <si>
    <t>Кран шаровой водоразборный со штуцером под шланг</t>
  </si>
  <si>
    <t>Кран шаровой ГОСТ водоразборный, 3/4" нар.-штуцер, рычажная рукоятка</t>
  </si>
  <si>
    <t>Кран шаровой ГОСТ водоразборный, 1/2" нар.-штуцер, рычажная рукоятка</t>
  </si>
  <si>
    <t>Кран шаровой с фильтром, рукоятка «бабочка»</t>
  </si>
  <si>
    <t>Кран шаровой ГОСТ с фильтром, 1/2" вн.-вн., рукоятка «бабочка»</t>
  </si>
  <si>
    <t>Кран шаровой с фильтром, рычажная рукоятка</t>
  </si>
  <si>
    <t>Кран шаровой ГОСТ с фильтром, 3/4" вн.-вн., рычажная рукоятка</t>
  </si>
  <si>
    <t>Кран шаровой ГОСТ с фильтром, 1/2" вн.-вн., рычажная рукоятка</t>
  </si>
  <si>
    <t>Кран шаровой с дренажем и воздухоотводчиком</t>
  </si>
  <si>
    <t>Кран шаровой ГОСТ с дренажем и воздухоотводчиком, 1 1/4" вн.-вн., рычажная рукоятка</t>
  </si>
  <si>
    <t>Кран шаровой ГОСТ с дренажем и воздухоотводчиком, 1" вн.-вн., рычажная рукоятка</t>
  </si>
  <si>
    <t>Кран шаровой ГОСТ с дренажем и воздухоотводчиком, 3/4" вн.-вн., рычажная рукоятка</t>
  </si>
  <si>
    <t>Кран шаровой ГОСТ с дренажем и воздухоотводчиком, 1/2" вн.-вн., рычажная рукоятка</t>
  </si>
  <si>
    <t>BV.814.06</t>
  </si>
  <si>
    <t>Кран шаровый газовый полнопроходной MVI внутренняя-наружная, бабочка</t>
  </si>
  <si>
    <t>Краны газовые MVI</t>
  </si>
  <si>
    <t>Кран газовый MVI 1"внутренняя-наружная, бабочка</t>
  </si>
  <si>
    <t>Кран шаровый газовый полнопроходной MVI 1"внутренняя-наружная, бабочка</t>
  </si>
  <si>
    <t>Кран газовый MVI 3/4"внутренняя-наружная, бабочка</t>
  </si>
  <si>
    <t>Кран шаровый газовый полнопроходной MVI 3/4"внутренняя-наружная, бабочка</t>
  </si>
  <si>
    <t>Кран газовый MVI 1/2"внутренняя-наружная, бабочка</t>
  </si>
  <si>
    <t>Кран шаровый газовый полнопроходной MVI 1/2"внутренняя-наружная, бабочка</t>
  </si>
  <si>
    <t>BV.813.06</t>
  </si>
  <si>
    <t>Кран шаровый газовый полнопроходной MVI внутренняя-внутренняя, бабочка</t>
  </si>
  <si>
    <t>Кран газовый MVI 1"внутренняя-внутренняя, бабочка</t>
  </si>
  <si>
    <t>Кран шаровый газовый полнопроходной MVI 1"внутренняя-внутренняя, бабочка</t>
  </si>
  <si>
    <t>Кран газовый MVI 3/4"внутренняя-внутренняя, бабочка</t>
  </si>
  <si>
    <t>Кран шаровый газовый полнопроходной MVI 3/4"внутренняя-внутренняя, бабочка</t>
  </si>
  <si>
    <t>Кран газовый MVI 1/2"внутренняя-внутренняя, бабочка</t>
  </si>
  <si>
    <t>Кран шаровый газовый полнопроходной MVI 1/2"внутренняя-внутренняя, бабочка</t>
  </si>
  <si>
    <t>BV.812.09</t>
  </si>
  <si>
    <t>Кран шаровый газовый полнопроходной MVI внутренняя-наружная, ручка рычаг</t>
  </si>
  <si>
    <t>Кран газовый MVI 2"внутренняя-наружная, ручка рычаг</t>
  </si>
  <si>
    <t>Кран шаровый газовый полнопроходной MVI 2"внутренняя-наружная, ручка рычаг</t>
  </si>
  <si>
    <t>BV.812.08</t>
  </si>
  <si>
    <t>Кран газовый MVI 1 1/2"внутренняя-наружная, ручка рычаг</t>
  </si>
  <si>
    <t>Кран шаровый газовый полнопроходной MVI 1 1/2"внутренняя-наружная, ручка рычаг</t>
  </si>
  <si>
    <t>BV.812.07</t>
  </si>
  <si>
    <t>Кран газовый MVI 1 1/4"внутренняя-наружная, ручка рычаг</t>
  </si>
  <si>
    <t>Кран шаровый газовый полнопроходной MVI 1 1/4"внутренняя-наружная, ручка рычаг</t>
  </si>
  <si>
    <t>Кран газовый MVI 1"внутренняя-наружная, ручка рычаг</t>
  </si>
  <si>
    <t>Кран шаровый газовый полнопроходной MVI 1"внутренняя-наружная, ручка рычаг</t>
  </si>
  <si>
    <t>Кран газовый MVI 3/4"внутренняя-наружная, ручка рычаг</t>
  </si>
  <si>
    <t>Кран шаровый газовый полнопроходной MVI 3/4"внутренняя-наружная, ручка рычаг</t>
  </si>
  <si>
    <t>Кран газовый  MVI 1/2"внутренняя-наружная, ручка рычаг</t>
  </si>
  <si>
    <t>Кран шаровый газовый полнопроходной MVI 1/2"внутренняя-наружная, ручка рычаг</t>
  </si>
  <si>
    <t>Кран шаровый газовый полнопроходной MVI внутренняя-внутренняя, ручка рычаг</t>
  </si>
  <si>
    <t>Кран газовый MVI 2" внутренняя-внутренняя, ручка рычаг</t>
  </si>
  <si>
    <t>Кран шаровый газовый полнопроходной MVI 2" внутренняя-внутренняя, ручка рычаг</t>
  </si>
  <si>
    <t>Кран газовый MVI 1 1/2" внутренняя-внутренняя, ручка рычаг</t>
  </si>
  <si>
    <t>Кран шаровый газовый полнопроходной MVI 1 1/2" внутренняя-внутренняя, ручка рычаг</t>
  </si>
  <si>
    <t>Кран газовый MVI 1 1/4" внутренняя-внутренняя, ручка рычаг</t>
  </si>
  <si>
    <t>Кран шаровый газовый полнопроходной MVI 1 1/4" внутренняя-внутренняя, ручка рычаг</t>
  </si>
  <si>
    <t>Кран газовый MVI 1" внутренняя-внутренняя, ручка рычаг</t>
  </si>
  <si>
    <t>Кран шаровый газовый полнопроходной MVI 1" внутренняя-внутренняя, ручка рычаг</t>
  </si>
  <si>
    <t>Кран газовый MVI 3/4" внутренняя-внутренняя, ручка рычаг</t>
  </si>
  <si>
    <t>Кран шаровый газовый полнопроходной MVI 3/4" внутренняя-внутренняя, ручка рычаг</t>
  </si>
  <si>
    <t>Кран газовый MVI 1/2" внутренняя-внутренняя, ручка рычаг</t>
  </si>
  <si>
    <t>Кран шаровый газовый полнопроходной MVI 1/2" внутренняя-внутренняя, ручка рычаг</t>
  </si>
  <si>
    <t>Кран шаровой ГОСТ угловой с накидной гайкой, 3/4" вн.-нар., рукоятка «бабочка»</t>
  </si>
  <si>
    <t>Кран шаровой ГОСТ угловой с накидной гайкой, 1/2" вн.-нар., рукоятка «бабочка»</t>
  </si>
  <si>
    <t>Кран шаровой ГОСТ угловой с накидной гайкой, 3/4" вн.-вн., рукоятка «бабочка»</t>
  </si>
  <si>
    <t>Кран шаровой ГОСТ угловой с накидной гайкой, 1/2" вн.-вн., рукоятка «бабочка»</t>
  </si>
  <si>
    <t>Кран шаровой ГОСТ с накидной гайкой, 3/4" вн.-нар., рукоятка «бабочка»</t>
  </si>
  <si>
    <t>Кран шаровой ГОСТ с накидной гайкой, 1/2" вн.-нар., рукоятка «бабочка»</t>
  </si>
  <si>
    <t>Кран шаровой ГОСТ с накидной гайкой, 3/4" вн.-вн., рукоятка «бабочка»</t>
  </si>
  <si>
    <t>Кран шаровой ГОСТ с накидной гайкой, 1/2" вн.-вн., рукоятка «бабочка»</t>
  </si>
  <si>
    <t>Кран шаровой для подключения манометра</t>
  </si>
  <si>
    <t>Кран шаровый для подключения манометра MVI 1/2"BРx1/2"BР</t>
  </si>
  <si>
    <t>Кран шаровый для подключения манометра MVI 1/2"BРx1/4"BР</t>
  </si>
  <si>
    <t>Кран шаровый для подключения манометра MVI 1/2"HРx1/2"BР</t>
  </si>
  <si>
    <t>Кран шаровый для подключения манометра MVI 1/2"HРx1/4"BР</t>
  </si>
  <si>
    <t>Кран для подключения термодатчика MVI 3/4" x 9 мм, бабочка</t>
  </si>
  <si>
    <t>Кран шаровый полнопроходной для подключения термодатчика MVI 3/4" x 9 мм, бабочка</t>
  </si>
  <si>
    <t>Кран для подключения термодатчика MVI 1/2" x 9 мм, бабочка</t>
  </si>
  <si>
    <t>Кран шаровый полнопроходной для подключения термодатчика MVI 1/2" x 9 мм, бабочка</t>
  </si>
  <si>
    <t>Кран для подключения термодатчика MVI 1/2" x 8 мм, бабочка</t>
  </si>
  <si>
    <t>Кран шаровый полнопроходной для подключения термодатчика MVI 1/2" x 8 мм, бабочка</t>
  </si>
  <si>
    <t>Кран дренажный MVI 1/2" нар.-штуцер</t>
  </si>
  <si>
    <t>Кран водоразборный 3/4" нар.-штуцер</t>
  </si>
  <si>
    <t>Кран шаровый водоразборный MVI 3/4" наружная-штуцер</t>
  </si>
  <si>
    <t>Кран водоразборный 1/2" нар.-штуцер</t>
  </si>
  <si>
    <t>Кран шаровый водоразборный MVI 1/2" наружная-штуцер</t>
  </si>
  <si>
    <t>Кран с фильтром MVI 1/2" вн.-вн. бабочка</t>
  </si>
  <si>
    <t>Кран шаровый полнопроходной с фильтром MVI 1/2" внутренняя-внутренняя, бабочка</t>
  </si>
  <si>
    <t>Кран с фильтром MVI 3/4" вн.-вн. ручка</t>
  </si>
  <si>
    <t>Кран шаровый полнопроходной с фильтром MVI 3/4" внутренняя-внутренняя, ручка</t>
  </si>
  <si>
    <t>Кран с фильтром MVI 1/2" вн.-вн. ручка</t>
  </si>
  <si>
    <t>Кран шаровый полнопроходной с фильтром MVI 1/2" внутренняя-внутренняя, ручка</t>
  </si>
  <si>
    <t>Кран с дренажем и воздухоотводчиком MVI 1 1/4" вн-вн, ручка</t>
  </si>
  <si>
    <t>Кран шаровый с дренажем и воздухоотводчиком MVI 1 1/4" вн-вн, ручка</t>
  </si>
  <si>
    <t>Кран с дренажем и воздухоотводчиком MVI 1" вн.-вн. ручка</t>
  </si>
  <si>
    <t>Кран шаровый с дренажем и воздухоотводчиком MVI 1" внутренняя-внутренняя, ручка</t>
  </si>
  <si>
    <t>Кран с дренажем и воздухоотводчиком MVI 3/4" вн.-вн. ручка</t>
  </si>
  <si>
    <t>Кран шаровый с дренажем и воздухоотводчиком MVI 3/4" внутренняя-внутренняя, ручка</t>
  </si>
  <si>
    <t>Кран с дренажем и воздухоотводчиком MVI 1/2" вн.-вн. ручка</t>
  </si>
  <si>
    <t>Кран шаровый с дренажем и воздухоотводчиком MVI 1/2" внутренняя-внутренняя, ручка</t>
  </si>
  <si>
    <t>BV.533.05.SP</t>
  </si>
  <si>
    <t>Кольцевое EPDM уплотнение для кранов BV.533.05 DN 20</t>
  </si>
  <si>
    <t>Кран шаровый полнопроходной угловой с накидной гайкой MVI 3/4", внутренняя-наружная, бабочка</t>
  </si>
  <si>
    <t>BV.533.04.SP</t>
  </si>
  <si>
    <t>Кольцевое EPDM уплотнение для кранов BV.533.04 DN 15</t>
  </si>
  <si>
    <t>Кран шаровый полнопроходной угловой с накидной гайкой MVI 1/2", внутренняя-наружная, бабочка</t>
  </si>
  <si>
    <t>Кран шаровый полнопроходной угловой с накидной гайкой MVI 3/4", внутренняя-внутренняя, бабочка</t>
  </si>
  <si>
    <t>Кран шаровый полнопроходной угловой с накидной гайкой MVI 1/2", внутренняя-внутренняя, бабочка</t>
  </si>
  <si>
    <t>Кран шаровый полнопроходной прямой с накидной гайкой MVI 3/4", внутренняя-наружная, бабочка</t>
  </si>
  <si>
    <t>Кран шаровый полнопроходной прямой с накидной гайкой MVI 1/2", внутренняя-наружная, бабочка</t>
  </si>
  <si>
    <t>Кран шаровый полнопроходной прямой с накидной гайкой MVI 3/4", внутренняя-внутренняя, бабочка</t>
  </si>
  <si>
    <t>Кран шаровый полнопроходной прямой с накидной гайкой MVI 1/2", внутренняя-внутренняя, бабочка</t>
  </si>
  <si>
    <t>Кран-американка угловой  с кольцом 3/4" вн.-нар. бабочка</t>
  </si>
  <si>
    <t>Кран шаровый полнопроходной угловой  с полусгоном с самоуплотняющимся кольцом MVI 3/4" внутренняя-наружная, бабочка</t>
  </si>
  <si>
    <t>Кран-американка угловой  с кольцом 1/2" вн.-нар. бабочка</t>
  </si>
  <si>
    <t>Кран шаровый полнопроходной угловой  с полусгоном с самоуплотняющимся кольцом MVI 1/2" внутренняя-наружная, бабочка</t>
  </si>
  <si>
    <t>Кран-американка угловой MVI 1" вн.-нар. бабочка</t>
  </si>
  <si>
    <t>Кран шаровый угловой полнопроходной с полусгоном MVI 1" внутренняя-наружная, бабочка</t>
  </si>
  <si>
    <t>Кран-американка угловой MVI 3/4" вн.-нар. бабочка</t>
  </si>
  <si>
    <t>Кран шаровый угловой полнопроходной с полусгоном MVI 3/4" внутренняя-наружная, бабочка</t>
  </si>
  <si>
    <t>Кран-американка угловой MVI 1/2" вн.-нар. бабочка</t>
  </si>
  <si>
    <t>Кран шаровый угловой полнопроходной с полусгоном MVI 1/2" внутренняя-наружная, бабочка</t>
  </si>
  <si>
    <t>Кран-американка с кольцом 3/4" вн.-нар. бабочка</t>
  </si>
  <si>
    <t>Кран шаровый полнопроходной прямой с полусгоном с самоуплотняющимся кольцом MVI 3/4" внутренняя-наружная, бабочка</t>
  </si>
  <si>
    <t>Кран-американка с кольцом 1/2" вн.-нар. бабочка</t>
  </si>
  <si>
    <t>Кран шаровый полнопроходной прямой с полусгоном с самоуплотняющимся кольцом MVI 1/2" внутренняя-наружная, бабочка</t>
  </si>
  <si>
    <t>Кран-американка MVI 1 1/2" вн.-нар. ручка</t>
  </si>
  <si>
    <t>Кран шаровый полнопроходной с полусгоном MVI 1 1/2" внутренняя-наружная, ручка</t>
  </si>
  <si>
    <t>Кран-американка MVI 1 1/4" вн.-нар. бабочка</t>
  </si>
  <si>
    <t>Кран шаровый полнопроходной с полусгоном MVI 1 1/4" внутренняя-наружная, бабочка</t>
  </si>
  <si>
    <t>Кран-американка MVI 1" вн.-нар. бабочка</t>
  </si>
  <si>
    <t>Кран шаровый полнопроходной с полусгоном MVI 1" внутренняя-наружная, бабочка</t>
  </si>
  <si>
    <t>BV.520.05.S</t>
  </si>
  <si>
    <t>Кран-американка MVI 3/4" вн.-нар. бабочка</t>
  </si>
  <si>
    <t>Кран шаровый полнопроходной с полусгоном MVI 3/4" внутренняя-наружная, бабочка</t>
  </si>
  <si>
    <t>Кран-американка MVI 1/2" вн.-нар. бабочка</t>
  </si>
  <si>
    <t>Кран шаровый полнопроходной с полусгоном MVI 1/2" внутренняя-наружная, бабочка</t>
  </si>
  <si>
    <t>BV.516.06</t>
  </si>
  <si>
    <t>Кран шаровой с наружной резьбой, рычажная рукоятка</t>
  </si>
  <si>
    <t>Кран MVI 1" наружная-наружная, ручка</t>
  </si>
  <si>
    <t>Кран шаровый полнопроходной MVI 1" наружная-наружная, ручка</t>
  </si>
  <si>
    <t>BV.516.05</t>
  </si>
  <si>
    <t>Кран MVI 3/4" наружная-наружная, ручка</t>
  </si>
  <si>
    <t>Кран шаровый полнопроходной MVI 3/4" наружная-наружная, ручка</t>
  </si>
  <si>
    <t>BV.516.04</t>
  </si>
  <si>
    <t>Кран MVI 1/2" наружная-наружная, ручка</t>
  </si>
  <si>
    <t>Кран шаровый полнопроходной MVI 1/2" наружная-наружная, ручка</t>
  </si>
  <si>
    <t>Кран MVI 1" нар.-нар. бабочка (БШШ)</t>
  </si>
  <si>
    <t>Кран шаровый полнопроходной MVI 1" наружная-наружная, бабочка</t>
  </si>
  <si>
    <t>Кран MVI 3/4" нар.-нар. бабочка (БШШ)</t>
  </si>
  <si>
    <t>Кран шаровый полнопроходной MVI 3/4" наружная-наружная, бабочка</t>
  </si>
  <si>
    <t>Кран MVI 1/2" нар.-нар. бабочка (БШШ)</t>
  </si>
  <si>
    <t>Кран шаровый полнопроходной MVI 1/2" наружная-наружная, бабочка</t>
  </si>
  <si>
    <t>Кран MVI 1" вн.-нар. бабочка (БГШ)</t>
  </si>
  <si>
    <t>Кран шаровый полнопроходной MVI 1" внутренняя-наружная, бабочка</t>
  </si>
  <si>
    <t>Кран MVI 3/4" вн.-нар. бабочка (БГШ)</t>
  </si>
  <si>
    <t>Кран шаровый полнопроходной MVI 3/4" внутренняя-наружная, бабочка</t>
  </si>
  <si>
    <t>Кран MVI 1/2" вн.-нар. бабочка (БГШ)</t>
  </si>
  <si>
    <t>Кран шаровый полнопроходной MVI 1/2" внутренняя-наружная, бабочка</t>
  </si>
  <si>
    <t>Кран MVI 1" вн.-вн. бабочка (БГГ)</t>
  </si>
  <si>
    <t>Кран шаровый полнопроходной MVI 1" внутренняя-внутренняя, бабочка</t>
  </si>
  <si>
    <t>Кран MVI 3/4" вн.-вн. бабочка (БГГ)</t>
  </si>
  <si>
    <t>Кран шаровый полнопроходной MVI 3/4" внутренняя-внутренняя, бабочка</t>
  </si>
  <si>
    <t>Кран MVI 1/2" вн.-вн. бабочка (БГГ)</t>
  </si>
  <si>
    <t>Кран шаровый полнопроходной MVI 1/2" внутренняя-внутренняя, бабочка</t>
  </si>
  <si>
    <t>Кран MVI 2" вн.-нар. ручка (РГШ)</t>
  </si>
  <si>
    <t>Кран шаровый полнопроходной MVI 2" внутренняя-наружная, ручка</t>
  </si>
  <si>
    <t>Кран MVI 1 1/2" вн.-нар. ручка (РГШ)</t>
  </si>
  <si>
    <t>Кран шаровый полнопроходной MVI 1 1/2" внутренняя-наружная, ручка</t>
  </si>
  <si>
    <t>Кран MVI 1 1/4" вн.-нар. ручка (РГШ)</t>
  </si>
  <si>
    <t>Кран шаровый полнопроходной MVI 1 1/4" внутренняя-наружная, ручка</t>
  </si>
  <si>
    <t>Кран MVI 1" вн.-нар. ручка (РГШ)</t>
  </si>
  <si>
    <t>Кран шаровый полнопроходной MVI 1" внутренняя-наружная, ручка</t>
  </si>
  <si>
    <t>Кран MVI 3/4" вн.-нар. ручка (РГШ)</t>
  </si>
  <si>
    <t>Кран шаровый полнопроходной MVI 3/4" внутренняя-наружная, ручка</t>
  </si>
  <si>
    <t>Кран MVI 1/2" вн.-нар. ручка (РГШ)</t>
  </si>
  <si>
    <t>Кран шаровый полнопроходной MVI 1/2" внутренняя-наружная, ручка</t>
  </si>
  <si>
    <t>Кран MVI 4" вн.-вн. ручка (РГГ)</t>
  </si>
  <si>
    <t>Кран шаровый полнопроходной MVI 4" внутренняя-внутренняя, ручка</t>
  </si>
  <si>
    <t>Кран MVI 3" вн.-вн. ручка (РГГ)</t>
  </si>
  <si>
    <t>Кран шаровый полнопроходной MVI 3" внутренняя-внутренняя, ручка</t>
  </si>
  <si>
    <t>Кран MVI 2 1/2" вн.-вн. ручка (РГГ)</t>
  </si>
  <si>
    <t>Кран шаровый полнопроходной MVI 2 1/2" внутренняя-внутренняя, ручка</t>
  </si>
  <si>
    <t>Кран MVI 2" вн.-вн. ручка (РГГ)</t>
  </si>
  <si>
    <t>Кран шаровый полнопроходной MVI 2" внутренняя-внутренняя, ручка</t>
  </si>
  <si>
    <t>Кран MVI 1 1/2" вн.-вн. ручка (РГГ)</t>
  </si>
  <si>
    <t>Кран шаровый полнопроходной MVI 1 1/2" внутренняя-внутренняя, ручка</t>
  </si>
  <si>
    <t>Кран MVI 1 1/4" вн.-вн. ручка (РГГ)</t>
  </si>
  <si>
    <t>Кран шаровый полнопроходной MVI 1 1/4" внутренняя-внутренняя, ручка</t>
  </si>
  <si>
    <t>Кран MVI 1" вн.-вн. ручка (РГГ)</t>
  </si>
  <si>
    <t>Кран шаровый полнопроходной MVI 1" внутренняя-внутренняя, ручка</t>
  </si>
  <si>
    <t>Кран MVI 3/4" вн.-вн. ручка (РГГ)</t>
  </si>
  <si>
    <t>Кран шаровый полнопроходной MVI 3/4" внутренняя-внутренняя, ручка</t>
  </si>
  <si>
    <t>Кран MVI 1/2" вн.-вн. ручка (РГГ)</t>
  </si>
  <si>
    <t>Кран шаровый полнопроходной MVI 1/2" внутренняя-внутренняя, ручка</t>
  </si>
  <si>
    <t>BV.467.04</t>
  </si>
  <si>
    <t>Кран вентильный для подключения сантехнических приборов MVI 1/2"x3/8" наружная -наружная резьба</t>
  </si>
  <si>
    <t>Кран шаровый мини MVI внутренняя-наружная</t>
  </si>
  <si>
    <t>Сантехнические краны</t>
  </si>
  <si>
    <t>Кран мини MVI 1/2" вн.-нар.</t>
  </si>
  <si>
    <t>Кран шаровый мини MVI 1/2" внутренняя-наружная</t>
  </si>
  <si>
    <t>Кран шаровый мини MVI внутренняя-внутренняя</t>
  </si>
  <si>
    <t>Кран мини MVI 1/2" вн.-вн.</t>
  </si>
  <si>
    <t>Кран шаровый мини MVI 1/2" внутренняя-внутренняя</t>
  </si>
  <si>
    <t>Кран для подключения сантехнических приборов MVI наружная-наружная</t>
  </si>
  <si>
    <t>Кран сантехнический 1/2*M10 нар</t>
  </si>
  <si>
    <t>Кран для подключения сантехнических приборов MVI 1/2*M10 наружная-M10</t>
  </si>
  <si>
    <t>Кран сантехнический 1/2" х 3/4" нар.-нар.</t>
  </si>
  <si>
    <t>Кран для подключения сантехнических приборов MVI 1/2" х 3/4" наружная-наружная</t>
  </si>
  <si>
    <t>Кран сантехнический 1/2" х 1/2" нар.-нар.</t>
  </si>
  <si>
    <t>Кран для подключения сантехнических приборов MVI 1/2" х 1/2" наружная-наружная</t>
  </si>
  <si>
    <t>Кран сантехнический угловой 1/2" х 3/4" нар.-нар.</t>
  </si>
  <si>
    <t>Кран сантехнический угловой 1/2" х 1/2" нар.-нар.</t>
  </si>
  <si>
    <t>Кран-тройник для подключения сантехнических приборов MVI внутренняя-наружная-наружная</t>
  </si>
  <si>
    <t>Кран-тройник сантехнический 1/2"x3/4"x1/2" вн.-нар.-нар.</t>
  </si>
  <si>
    <t>Кран-тройник для подключения сантехнических приборов MVI 1/2"x3/4"x1/2" внутренняя-наружная-наружная</t>
  </si>
  <si>
    <t>Вентиль-тройник для подключения сантехнических приборов MVI внутренняя-наружная-наружная</t>
  </si>
  <si>
    <t>Вентиль-тройник сантехнический 1/2"x3/4"x1/2" вн.-нар.-нар.</t>
  </si>
  <si>
    <t>Вентиль-тройник для подключения сантехнических приборов MVI 1/2"x3/4"x1/2" внутренняя-наружная-наружная</t>
  </si>
  <si>
    <t>Вентиль-тройник для подключения сантехнических приборов MVI 3/4" внутренняя-наружная-наружная</t>
  </si>
  <si>
    <t>Кран шаровый угловой полнопроходной с полусгоном AquaHit внутренняя-наружная, бабочка</t>
  </si>
  <si>
    <t>Кран-американка AquaHit</t>
  </si>
  <si>
    <t>Кран угловой с полусгоном AquaHit 3/4" внутренняя-наружная, бабочка</t>
  </si>
  <si>
    <t>Кран шаровый угловой полнопроходной с полусгоном AquaHit 3/4" внутренняя-наружная, бабочка</t>
  </si>
  <si>
    <t>Кран угловой с полусгоном AquaHit 1/2" внутренняя-наружная, бабочка</t>
  </si>
  <si>
    <t>Кран шаровый угловой полнопроходной с полусгоном AquaHit 1/2" внутренняя-наружная, бабочка</t>
  </si>
  <si>
    <t>Кран-американка AquaHit 1" вн.-нар., бабочка</t>
  </si>
  <si>
    <t>Кран шаровый полнопроходной с полусгоном AquaHit 1" внутренняя-наружная, бабочка</t>
  </si>
  <si>
    <t>Кран-американка AquaHit 3/4" вн.-нар., бабочка</t>
  </si>
  <si>
    <t>Кран шаровый полнопроходной с полусгоном AquaHit 3/4" внутренняя-наружная, бабочка</t>
  </si>
  <si>
    <t>Кран-американка AquaHit 1/2" вн.-нар., бабочка</t>
  </si>
  <si>
    <t>Кран шаровый полнопроходной с полусгоном AquaHit 1/2" внутренняя-наружная, бабочка</t>
  </si>
  <si>
    <t>Кран шаровый полнопроходной AquaHit наружная-наружная, ручка</t>
  </si>
  <si>
    <t>Краны AquaHit</t>
  </si>
  <si>
    <t>Кран  AquaHit 1" нар-нар, ручка (РШШ)</t>
  </si>
  <si>
    <t>Кран шаровый полнопроходной AquaHit 1" наружная-наружная, ручка</t>
  </si>
  <si>
    <t>Кран AquaHit 3/4" нар-нар, ручка (РШШ)</t>
  </si>
  <si>
    <t>Кран шаровый полнопроходной AquaHit 3/4" наружная-наружная, ручка</t>
  </si>
  <si>
    <t>Кран AquaHit 1/2" нар-нар, ручка (РШШ)</t>
  </si>
  <si>
    <t>Кран шаровый полнопроходной AquaHit 1/2" наружная-наружная, ручка</t>
  </si>
  <si>
    <t>Кран шаровый полнопроходной AquaHit наружная-наружная, бабочка</t>
  </si>
  <si>
    <t>Кран AquaHit 1" нар.-нар. бабочка (БШШ)</t>
  </si>
  <si>
    <t>Кран шаровый полнопроходной AquaHit 1" наружная-наружная, бабочка (БШШ)</t>
  </si>
  <si>
    <t>Кран AquaHit 3/4" нар-нар, бабочка (БШШ)</t>
  </si>
  <si>
    <t>Кран шаровый полнопроходной AquaHit 3/4" наружная-наружная, бабочка</t>
  </si>
  <si>
    <t>Кран AquaHit 1/2" нар.-нар., бабочка (БШШ)</t>
  </si>
  <si>
    <t>Кран шаровый полнопроходной AquaHit 1/2" наружная-наружная, бабочка</t>
  </si>
  <si>
    <t>Кран AquaHit 1" вн.-нар., бабочка (БГШ)</t>
  </si>
  <si>
    <t>Кран шаровый полнопроходной AquaHit 1" внутренняя-наружная, бабочка</t>
  </si>
  <si>
    <t>Кран AquaHit 3/4" вн.-нар., бабочка (БГШ)</t>
  </si>
  <si>
    <t>Кран шаровый полнопроходной AquaHit 3/4" внутренняя-наружная, бабочка</t>
  </si>
  <si>
    <t>Кран AquaHit 1/2" вн.-нар., бабочка (БГШ)</t>
  </si>
  <si>
    <t>Кран шаровый полнопроходной AquaHit 1/2" внутренняя-наружная, бабочка</t>
  </si>
  <si>
    <t>Кран шаровый полнопроходной AquaHit внутренняя-внутренняя, бабочка</t>
  </si>
  <si>
    <t>Кран AquaHit 1" вн.-вн., бабочка (БГГ)</t>
  </si>
  <si>
    <t>Кран шаровый полнопроходной AquaHit 1" внутренняя-внутренняя, бабочка</t>
  </si>
  <si>
    <t>Кран AquaHit 3/4" вн.-вн., бабочка (БГГ)</t>
  </si>
  <si>
    <t>Кран шаровый полнопроходной AquaHit 3/4" внутренняя-внутренняя, бабочка</t>
  </si>
  <si>
    <t>Кран AquaHit 1/2" вн.-вн., бабочка (БГГ)</t>
  </si>
  <si>
    <t>Кран шаровый полнопроходной AquaHit 1/2" внутренняя-внутренняя, бабочка</t>
  </si>
  <si>
    <t>Кран AquaHit 2" вн.-нар., ручка (РГШ)</t>
  </si>
  <si>
    <t>Кран шаровый стандартный проход AquaHit 2" внутренняя-наружная, ручка</t>
  </si>
  <si>
    <t>Кран AquaHit 1 1/2" вн.-нар., ручка (РГШ)</t>
  </si>
  <si>
    <t>Кран шаровый полнопроходной AquaHit 1 1/2" внутренняя-наружная, ручка</t>
  </si>
  <si>
    <t>Кран AquaHit 1 1/4" вн.-нар., ручка (РГШ)</t>
  </si>
  <si>
    <t>Кран шаровый полнопроходной AquaHit 1 1/4" внутренняя-наружная, ручка</t>
  </si>
  <si>
    <t>Кран AquaHit 1" вн.-нар., ручка (РГШ)</t>
  </si>
  <si>
    <t>Кран шаровый полнопроходной AquaHit 1" внутренняя-наружная, ручка</t>
  </si>
  <si>
    <t>Кран AquaHit 3/4" вн.-нар., ручка (РГШ)</t>
  </si>
  <si>
    <t>Кран шаровый полнопроходной AquaHit 3/4" внутренняя-наружная, ручка</t>
  </si>
  <si>
    <t>Кран AquaHit 1/2" вн.-нар., ручка (РГШ)</t>
  </si>
  <si>
    <t>Кран шаровый полнопроходной AquaHit 1/2" внутренняя-наружная, ручка</t>
  </si>
  <si>
    <t>Кран шаровый полнопроходной AquaHit внутренняя-внутренняя, ручка</t>
  </si>
  <si>
    <t>Кран AquaHit 2" вн.-вн., ручка (РГГ)</t>
  </si>
  <si>
    <t>Кран шаровый стандартный проход AquaHit 2" внутренняя-внутренняя, ручка</t>
  </si>
  <si>
    <t>Кран AquaHit 1 1/2" вн.-вн., ручка (РГГ)</t>
  </si>
  <si>
    <t>Кран шаровый полнопроходной AquaHit 1 1/2" внутренняя-внутренняя, ручка</t>
  </si>
  <si>
    <t>Кран AquaHit 1 1/4" вн.-вн., ручка (РГГ)</t>
  </si>
  <si>
    <t>Кран шаровый полнопроходной AquaHit 1 1/4" внутренняя-внутренняя, ручка</t>
  </si>
  <si>
    <t>Кран AquaHit 1" вн.-вн., ручка (РГГ)</t>
  </si>
  <si>
    <t>Кран шаровый полнопроходной AquaHit 1" внутренняя-внутренняя, ручка</t>
  </si>
  <si>
    <t>Кран AquaHit 3/4" вн.-вн., ручка (РГГ)</t>
  </si>
  <si>
    <t>Кран шаровый полнопроходной AquaHit 3/4" внутренняя-внутренняя, ручка</t>
  </si>
  <si>
    <t>Кран AquaHit 1/2" вн.-вн., ручка (РГГ)</t>
  </si>
  <si>
    <t>Кран шаровый полнопроходной AquaHit 1/2" внутренняя-внутренняя, ручка</t>
  </si>
  <si>
    <t>BOX.4-58.SS</t>
  </si>
  <si>
    <t>Насосная станция BOX.4-58.SS (S-BOX4.8-58/SS)</t>
  </si>
  <si>
    <t>Насосная станция BOX.4-30 (S-BOX4-30)</t>
  </si>
  <si>
    <t>Комплект автоматической балансировки DP3 (BL.510.06 + BV.630.06 + BL.901.02)</t>
  </si>
  <si>
    <t>Комплект автоматической балансировки DP3 (BL.510.05 + BV.630.05 + BL.901.02)</t>
  </si>
  <si>
    <t>Комплект автоматической балансировки DP3 (BL.510.04 + BV.630.04 + BL.901.02)</t>
  </si>
  <si>
    <t>Комплект автоматической балансировки DP2 (BL.510.06 + BL.220.06 + BL.901.02)</t>
  </si>
  <si>
    <t>Комплект автоматической балансировки DP2 (BL.510.05 + BL.220.05 + BL.901.02)</t>
  </si>
  <si>
    <t>Комплект автоматической балансировки DP2 (BL.510.04 + BL.220.04 + BL.901.02)</t>
  </si>
  <si>
    <t>Комплект автоматической балансировки DP1 (BL.510.06 + BL.210.06 + BL.901.02)</t>
  </si>
  <si>
    <t>Комплект автоматической балансировки DP1 (BL.510.05 + BL.210.05 + BL.901.02)</t>
  </si>
  <si>
    <t>Комплект автоматической балансировки DP1 (BL.510.04 + BL.210.04 + BL.901.02)</t>
  </si>
  <si>
    <t>Приводы для балансировочных клапанов MVI</t>
  </si>
  <si>
    <t>Привод ручной для клапанов серии BL.612 для Ду65-80</t>
  </si>
  <si>
    <t>BLH.230.12</t>
  </si>
  <si>
    <t>Рукоятка для клапана Ду100 BL.230.12</t>
  </si>
  <si>
    <t>BLH.230.10</t>
  </si>
  <si>
    <t>Рукоятка для клапана Ду065 BL.230.10</t>
  </si>
  <si>
    <t>BLH.230.09</t>
  </si>
  <si>
    <t>Рукоятка для клапана Ду050 BL.230.09</t>
  </si>
  <si>
    <t>BLH.200.04-08</t>
  </si>
  <si>
    <t>Рукоятка для клапанов BL.210.XX Ду 15-50</t>
  </si>
  <si>
    <t>BLF.110.05</t>
  </si>
  <si>
    <t>Комбинированный балансировочный клапан MVI</t>
  </si>
  <si>
    <t>Удлинитель порта для клапана BL.110.05</t>
  </si>
  <si>
    <t>Привод электричеcкий, 230В с 3-х позиц. управлением</t>
  </si>
  <si>
    <t>Привод электричеcкий, 24В с пропорц. управлением</t>
  </si>
  <si>
    <t>Привод электричеcкий, 24В с 3-x позиц. управлением</t>
  </si>
  <si>
    <t>BLA.230.01</t>
  </si>
  <si>
    <t>Привод электрический, 230В с 3-х позиционным управлением</t>
  </si>
  <si>
    <t>BLA.024.02</t>
  </si>
  <si>
    <t>Привод электрический, 24В с пропорциональным управлением</t>
  </si>
  <si>
    <t>BLA.024.01</t>
  </si>
  <si>
    <t>Привод электрический, 24В с 3-х позиционным управлением</t>
  </si>
  <si>
    <t>BL.906.07</t>
  </si>
  <si>
    <t>Комплектующие для балансировочной арматуры</t>
  </si>
  <si>
    <t>Фитинг для клапана MVI BL.610.07/BL.611.07, G.1 1/4"х1" (1 шт)</t>
  </si>
  <si>
    <t>BL.906.06</t>
  </si>
  <si>
    <t>Фитинг для клапана MVI BL.610.06/BL.611.06, G.1"х3/4" (1 шт)</t>
  </si>
  <si>
    <t>BL.906.05</t>
  </si>
  <si>
    <t>Фитинг для клапана MVI BL.610.05/BL.611.05, G.3/4"х1/2" (1 шт)</t>
  </si>
  <si>
    <t>BL.906.04</t>
  </si>
  <si>
    <t>Фитинг для клапана MVI BL.610.04/BL.611.04, G.1/2"х3/8" (1 шт)</t>
  </si>
  <si>
    <t>Импульсная капиллярная трубка, длина 2м</t>
  </si>
  <si>
    <t>Импульсная капиллярная трубка, длина 1м</t>
  </si>
  <si>
    <t>BL.901.04</t>
  </si>
  <si>
    <t>Тройник сервисный для балансировочных клапанов MVI</t>
  </si>
  <si>
    <t>BL.901.03</t>
  </si>
  <si>
    <t>Переходник для медной трубки MVI 1/8"х1/4" (без упл.)</t>
  </si>
  <si>
    <t>Переходник для медной трубки MVI 1/8"х1/4"</t>
  </si>
  <si>
    <t>Балансировочный клапан MVI термостатический для ГВС PN25 1"</t>
  </si>
  <si>
    <t>Балансировочный клапан MVI термостатический для ГВС PN25 3/4"</t>
  </si>
  <si>
    <t>Балансировочный клапан MVI термостатический для ГВС PN25 1/2"</t>
  </si>
  <si>
    <t>Регулятор расхода MVI фланцевый, PN16 DN150</t>
  </si>
  <si>
    <t>Регулятор расхода MVI фланцевый, PN16 DN125</t>
  </si>
  <si>
    <t>Регулятор расхода MVI фланцевый, PN16 DN100</t>
  </si>
  <si>
    <t>Регулятор расхода MVI фланцевый, PN16 DN080</t>
  </si>
  <si>
    <t>Регулятор расхода MVI фланцевый, PN16 DN065</t>
  </si>
  <si>
    <t>Автоматический комбинированный клапан 1"</t>
  </si>
  <si>
    <t>Автоматический комбинированный клапан 3/4"</t>
  </si>
  <si>
    <t>Автоматический комбинированный клапан 1/2"</t>
  </si>
  <si>
    <t>Автоматический комбинированный клапан 2"</t>
  </si>
  <si>
    <t>Автоматический комбинированный клапан 1 1/2"</t>
  </si>
  <si>
    <t>Автоматический комбинированный клапан 1 1/4"</t>
  </si>
  <si>
    <t>Автоматический комбинированный клапан MVI</t>
  </si>
  <si>
    <t>Регулятор расхода MVI (дипазон малых расходов), PN16 3/4"</t>
  </si>
  <si>
    <t>Регулятор расхода MVI (дипазон малых расходов), PN16 1/2"</t>
  </si>
  <si>
    <t>Регулятор расхода MVI, PN16 1 1/4"</t>
  </si>
  <si>
    <t>Регулятор расхода MVI, PN16 1"</t>
  </si>
  <si>
    <t>Регулятор расхода MVI, PN16 3/4"</t>
  </si>
  <si>
    <t>Регулятор расхода MVI, PN16 1/2"</t>
  </si>
  <si>
    <t>BL.581.05</t>
  </si>
  <si>
    <t>Регулятор перепада давления MVI</t>
  </si>
  <si>
    <t>BL.581.04</t>
  </si>
  <si>
    <t>BL.580.05</t>
  </si>
  <si>
    <t>Регулятор перепада давления MVI 5-30 кПа 3/4"</t>
  </si>
  <si>
    <t>BL.580.04</t>
  </si>
  <si>
    <t>Регулятор перепада давления MVI 5-30 кПа 1/2"</t>
  </si>
  <si>
    <t>Регулятор перепада давления MVI 20-60 кПа 1"</t>
  </si>
  <si>
    <t>Регулятор перепада давления MVI 20-60 кПа 3/4"</t>
  </si>
  <si>
    <t>Регулятор перепада давления MVI 20-60 кПа 1/2"</t>
  </si>
  <si>
    <t>Регулятор перепада давления MVI 5-30 кПа 1"</t>
  </si>
  <si>
    <t>BL.540.12</t>
  </si>
  <si>
    <t>Регулятор перепада давления MVI 80-160 кПа DN100</t>
  </si>
  <si>
    <t>BL.540.11</t>
  </si>
  <si>
    <t>Регулятор перепада давления MVI 80-160 кПа DN080</t>
  </si>
  <si>
    <t>BL.540.10</t>
  </si>
  <si>
    <t>Регулятор перепада давления MVI 80-160 кПа DN065</t>
  </si>
  <si>
    <t>BL.531.06</t>
  </si>
  <si>
    <t>BL.531.05</t>
  </si>
  <si>
    <t>Регулятор перепада давления MVI 20-80 кПа 2"</t>
  </si>
  <si>
    <t>Регулятор перепада давления MVI 20-80 кПа 1 1/2"</t>
  </si>
  <si>
    <t>Регулятор перепада давления MVI 20-80 кПа 1 1/4"</t>
  </si>
  <si>
    <t>BL.511.06</t>
  </si>
  <si>
    <t>BL.511.05</t>
  </si>
  <si>
    <t>BL.511.04</t>
  </si>
  <si>
    <t>Балансировочный клапан фланцевый</t>
  </si>
  <si>
    <t>Балансировочный клапан MVI фланцевый, PN16 DN250</t>
  </si>
  <si>
    <t>Балансировочный клапан MVI фланцевый, PN16 DN200</t>
  </si>
  <si>
    <t>Балансировочный клапан MVI фланцевый, PN16 DN150</t>
  </si>
  <si>
    <t>Балансировочный клапан MVI фланцевый, PN16 DN125</t>
  </si>
  <si>
    <t>Балансировочный клапан MVI фланцевый, PN16 DN100</t>
  </si>
  <si>
    <t>Балансировочный клапан MVI фланцевый, PN16 DN080</t>
  </si>
  <si>
    <t>Балансировочный клапан MVI фланцевый, PN16 DN065</t>
  </si>
  <si>
    <t>Балансировочный клапан MVI фланцевый, PN16 DN050</t>
  </si>
  <si>
    <t>Балансировочный клапан MVI фланцевый, PN16 DN040</t>
  </si>
  <si>
    <t>BL.220.09.S</t>
  </si>
  <si>
    <t>Балансировочный клапан MVI с наклонным штоком</t>
  </si>
  <si>
    <t>Балансировочный клапан MVI с наклонным штоком 2"</t>
  </si>
  <si>
    <t>BL.220.08.S</t>
  </si>
  <si>
    <t>Балансировочный клапан MVI с наклонным штоком 1 1/2"</t>
  </si>
  <si>
    <t>BL.220.07.S</t>
  </si>
  <si>
    <t>Балансировочный клапан MVI с наклонным штоком 1 1/4"</t>
  </si>
  <si>
    <t>BL.220.06.S</t>
  </si>
  <si>
    <t>Балансировочный клапан MVI с наклонным штоком 1"</t>
  </si>
  <si>
    <t>BL.220.05.S</t>
  </si>
  <si>
    <t>Балансировочный клапан MVI с наклонным штоком 3/4"</t>
  </si>
  <si>
    <t>BL.220.04.S</t>
  </si>
  <si>
    <t>Балансировочный клапан MVI с наклонным штоком 1/2"</t>
  </si>
  <si>
    <t>BL.211.05</t>
  </si>
  <si>
    <t>Балансировочный клапан MVI</t>
  </si>
  <si>
    <t>Балансировочный клапан MVI PN25 3/4"</t>
  </si>
  <si>
    <t>BL.211.04</t>
  </si>
  <si>
    <t>Балансировочный клапан MVI PN25 1/2"</t>
  </si>
  <si>
    <t>Балансировочный клапан MVI PN25 2"</t>
  </si>
  <si>
    <t>Балансировочный клапан MVI PN25 1 1/2"</t>
  </si>
  <si>
    <t>Балансировочный клапан MVI PN25 1 1/4"</t>
  </si>
  <si>
    <t>Балансировочный клапан MVI PN25 1"</t>
  </si>
  <si>
    <t>Балансировочный клапан MVI PN20 1/2"</t>
  </si>
  <si>
    <t>BL.110.04.OEM1</t>
  </si>
  <si>
    <t>Клапан балансировочный комбинированный MVI 1/2", с входом для датчика температуры (OEM)</t>
  </si>
  <si>
    <t>Удлинитель хромированный MVI</t>
  </si>
  <si>
    <t>Удлинитель хромированный MVI 1" x 50 mm</t>
  </si>
  <si>
    <t>Удлинитель хромированный MVI 1" x 40 mm</t>
  </si>
  <si>
    <t>Удлинитель хромированный MVI 1" x 30 mm</t>
  </si>
  <si>
    <t>Удлинитель хромированный MVI 1" x 20 mm</t>
  </si>
  <si>
    <t>Удлинитель хромированный MVI 1" x 10 mm</t>
  </si>
  <si>
    <t>Удлинитель хромированный MVI 3/4" x 90 mm</t>
  </si>
  <si>
    <t>Удлинитель хромированный MVI 3/4" x 80 mm</t>
  </si>
  <si>
    <t>Удлинитель хромированный MVI 3/4" x 70 mm</t>
  </si>
  <si>
    <t>Удлинитель хромированный MVI 3/4" x 60 mm</t>
  </si>
  <si>
    <t>Удлинитель хромированный MVI 3/4" x 50 mm</t>
  </si>
  <si>
    <t>Удлинитель хромированный MVI 3/4" x 40 mm</t>
  </si>
  <si>
    <t>Удлинитель хромированный MVI 3/4" x 30 mm</t>
  </si>
  <si>
    <t>Удлинитель хромированный MVI 3/4" x 25 mm</t>
  </si>
  <si>
    <t>Удлинитель хромированный MVI 3/4" x 20 mm</t>
  </si>
  <si>
    <t>Удлинитель хромированный MVI 3/4" x 15 mm</t>
  </si>
  <si>
    <t>Удлинитель хромированный MVI 3/4" x 100 mm</t>
  </si>
  <si>
    <t>Удлинитель хромированный MVI 3/4" x 10 mm</t>
  </si>
  <si>
    <t>Удлинитель хромированный MVI 1/2" x 90 mm</t>
  </si>
  <si>
    <t>Удлинитель хромированный MVI 1/2" x 80 mm</t>
  </si>
  <si>
    <t>Удлинитель хромированный MVI 1/2" x 70 mm</t>
  </si>
  <si>
    <t>Удлинитель хромированный MVI 1/2" x 60 mm</t>
  </si>
  <si>
    <t>Удлинитель хромированный MVI 1/2" x 50 mm</t>
  </si>
  <si>
    <t>Удлинитель хромированный MVI 1/2" x 40 mm</t>
  </si>
  <si>
    <t>Удлинитель хромированный MVI 1/2" x 30 mm</t>
  </si>
  <si>
    <t>Удлинитель хромированный MVI 1/2" x 25 mm</t>
  </si>
  <si>
    <t>Удлинитель хромированный MVI 1/2" x 20 mm</t>
  </si>
  <si>
    <t>Удлинитель хромированный MVI 1/2" x 15 mm</t>
  </si>
  <si>
    <t>Удлинитель хромированный MVI 1/2" x 100 mm</t>
  </si>
  <si>
    <t>Удлинитель хромированный MVI 1/2" x 10 mm</t>
  </si>
  <si>
    <t>Штуцер врезной в бак MVI</t>
  </si>
  <si>
    <t>Штуцер врезной в бак MVI 2"</t>
  </si>
  <si>
    <t>Штуцер врезной в бак MVI 1 1/2"</t>
  </si>
  <si>
    <t>Штуцер врезной в бак MVI 11/4"</t>
  </si>
  <si>
    <t>Штуцер врезной в бак MVI 1”</t>
  </si>
  <si>
    <t>Штуцер врезной в бак MVI 3/4”</t>
  </si>
  <si>
    <t>Штуцер врезной в бак MVI 1/2”</t>
  </si>
  <si>
    <t>Пятиходовой переходник для насосной станции MVI</t>
  </si>
  <si>
    <t>Пятиходовой переходник для насосной станции MVI 1" x 1" x 1" x 1/4" x 1/4" x 92 mm</t>
  </si>
  <si>
    <t>Штуцер для присоединения счетчика MVI</t>
  </si>
  <si>
    <t>Штуцер для присоединения счетчика MVI 3/4" x 1"</t>
  </si>
  <si>
    <t>Штуцер для присоединения счетчика MVI 1/2" x 3/4"</t>
  </si>
  <si>
    <t>BF.594.0405</t>
  </si>
  <si>
    <t>Хомут врезной MVI 1/2" x 3/4"</t>
  </si>
  <si>
    <t>BF.594.0404</t>
  </si>
  <si>
    <t>Хомут врезной MVI 1/2" x 1/2"</t>
  </si>
  <si>
    <t>Контргайка MVI</t>
  </si>
  <si>
    <t>Контргайка MVI 1"</t>
  </si>
  <si>
    <t>Контргайка MVI 3/4"</t>
  </si>
  <si>
    <t>Контргайка MVI 1/2"</t>
  </si>
  <si>
    <t>Контргайка с ребордой MVI</t>
  </si>
  <si>
    <t>Контргайка с ребордой MVI 2"</t>
  </si>
  <si>
    <t>Контргайка с ребордой MVI 1 1/2"</t>
  </si>
  <si>
    <t>Контргайка с ребордой MVI 1 1/4"</t>
  </si>
  <si>
    <t>Контргайка с ребордой MVI 1"</t>
  </si>
  <si>
    <t>Контргайка с ребордой MVI 3/4"</t>
  </si>
  <si>
    <t>Контргайка с ребордой MVI 1/2"</t>
  </si>
  <si>
    <t>Крестовина MVI</t>
  </si>
  <si>
    <t>Крестовина MVI 3/4"</t>
  </si>
  <si>
    <t>Крестовина MVI 1/2"</t>
  </si>
  <si>
    <t>Штуцер для шланга с внутренней резьбой MVI</t>
  </si>
  <si>
    <t>Штуцер для шланга с внутренней резьбой MVI 1"x25 mm</t>
  </si>
  <si>
    <t>Штуцер для шланга с внутренней резьбой MVI 3/4"x25 mm</t>
  </si>
  <si>
    <t>Штуцер для шланга с внутренней резьбой MVI 3/4x20 mm</t>
  </si>
  <si>
    <t>Штуцер для шланга с внутренней резьбой MVI 1/2x20 mm</t>
  </si>
  <si>
    <t>Штуцер для шланга с внутренней резьбой MVI 1/2x18 mm</t>
  </si>
  <si>
    <t>Штуцер для шланга с внутренней резьбой MVI 1/2x16 mm</t>
  </si>
  <si>
    <t>Штуцер для шланга с внутренней резьбой MVI 1/2x14 mm</t>
  </si>
  <si>
    <t>Штуцер для шланга с внутренней резьбой MVI 1/2x12 mm</t>
  </si>
  <si>
    <t>Штуцер для шланга с внутренней резьбой MVI 1/2x10 mm</t>
  </si>
  <si>
    <t>Штуцер для шланга с наружной резьбой MVI</t>
  </si>
  <si>
    <t>Штуцер для шланга с наружной резьбой MVI 1"x25 mm</t>
  </si>
  <si>
    <t>Штуцер для шланга с наружной резьбой MVI 3/4"x25 mm</t>
  </si>
  <si>
    <t>Штуцер для шланга с наружной резьбой MVI 3/4x20 mm</t>
  </si>
  <si>
    <t>Штуцер для шланга с наружной резьбой MVI 1/2x20 mm</t>
  </si>
  <si>
    <t>Штуцер для шланга с наружной резьбой MVI 1/2x18 mm</t>
  </si>
  <si>
    <t>Штуцер для шланга с наружной резьбой MVI 1/2x16 mm</t>
  </si>
  <si>
    <t>Штуцер для шланга с наружной резьбой MVI 1/2x14 mm</t>
  </si>
  <si>
    <t>Штуцер для шланга с наружной резьбой MVI 1/2x12 mm</t>
  </si>
  <si>
    <t>Штуцер для шланга с наружной резьбой MVI 1/2x10 mm</t>
  </si>
  <si>
    <t>Переходник внутренняя-наружная резьба MVI</t>
  </si>
  <si>
    <t>Переходник внутренняя-наружная резьба MVI 2"ВР х 11/2"НР</t>
  </si>
  <si>
    <t>Переходник внутренняя-наружная резьба MVI 2"ВР х 11/4"НР</t>
  </si>
  <si>
    <t>Переходник внутренняя-наружная резьба MVI 2"ВР х 1"НР</t>
  </si>
  <si>
    <t>Переходник внутренняя-наружная резьба MVI 1 1/2"ВР х 11/4"НР</t>
  </si>
  <si>
    <t>Переходник внутренняя-наружная резьба MVI 1 1/2"ВР x 1"НР</t>
  </si>
  <si>
    <t>Переходник внутренняя-наружная резьба MVI 1 1/4"ВР х 1"НР</t>
  </si>
  <si>
    <t>Переходник внутренняя-наружная резьба MVI 1 1/4" ВР х 3/4"НР</t>
  </si>
  <si>
    <t>Переходник внутренняя-наружная резьба MVI 1 1/4" ВР х 1/2"НР</t>
  </si>
  <si>
    <t>Переходник внутренняя-наружная резьба MVI 1"ВР х 3/4"НР</t>
  </si>
  <si>
    <t>Переходник внутренняя-наружная резьба MVI 1"ВР х 1/2"НР</t>
  </si>
  <si>
    <t>Переходник внутренняя-наружная резьба MVI 3/4"ВР х 1/2"НР</t>
  </si>
  <si>
    <t>Переходник внутренняя-наружная резьба MVI 1/2"ВР х 3/8"НР</t>
  </si>
  <si>
    <t>Переходник внутренняя-наружная резьба MVI 1/2"ВР х 1/4"НР</t>
  </si>
  <si>
    <t>BF.575.0302</t>
  </si>
  <si>
    <t>Переходник внутренняя-наружная резьба MVI 3/8"ВР х 1/4"НР</t>
  </si>
  <si>
    <t>Бочонок MVI</t>
  </si>
  <si>
    <t>Бочонок резьбовой MVI 1/2" x 80mm</t>
  </si>
  <si>
    <t>Бочонок резьбовой MVI 1/2" x 60mm</t>
  </si>
  <si>
    <t>Бочонок резьбовой MVI 1/2" x 250mm</t>
  </si>
  <si>
    <t>Бочонок резьбовой MVI 1/2" x 200mm</t>
  </si>
  <si>
    <t>Бочонок резьбовой MVI 1/2" x 150mm</t>
  </si>
  <si>
    <t>Бочонок резьбовой MVI 1/2" x 100mm</t>
  </si>
  <si>
    <t>Удлинитель никелированный MVI</t>
  </si>
  <si>
    <t>Удлинитель MVI 1/2"x50 mm</t>
  </si>
  <si>
    <t>Удлинитель MVI 1/2"x40 mm</t>
  </si>
  <si>
    <t>Удлинитель MVI 1/2"x30 mm</t>
  </si>
  <si>
    <t>Удлинитель MVI 1/2"x25 mm</t>
  </si>
  <si>
    <t>Удлинитель MVI 1/2"x20 mm</t>
  </si>
  <si>
    <t>Удлинитель MVI 1/2"x15 mm</t>
  </si>
  <si>
    <t>Удлинитель MVI 1/2"x10 mm</t>
  </si>
  <si>
    <t>Заглушка с внутренней резьбой MVI</t>
  </si>
  <si>
    <t>Заглушка с внутренней резьбой усиленная MVI 2"</t>
  </si>
  <si>
    <t>Заглушка с внутренней резьбой усиленная MVI 1 1/2"</t>
  </si>
  <si>
    <t>Заглушка с внутренней резьбой усиленная MVI 1 1/4"</t>
  </si>
  <si>
    <t>Заглушка с внутренней резьбой усиленная MVI 1"</t>
  </si>
  <si>
    <t>Заглушка с внутренней резьбой усиленная MVI 3/4"</t>
  </si>
  <si>
    <t>Заглушка с внутренней резьбой усиленная MVI 1/2"</t>
  </si>
  <si>
    <t>Заглушка с внутренней резьбой MVI 3/4"</t>
  </si>
  <si>
    <t>Заглушка с внутренней резьбой MVI 1/2"</t>
  </si>
  <si>
    <t>Заглушка с наружной резьбой MVI</t>
  </si>
  <si>
    <t>Заглушка с наружной резьбой MVI 2"</t>
  </si>
  <si>
    <t>Заглушка с наружной резьбой MVI 1 1/2"</t>
  </si>
  <si>
    <t>Заглушка с наружной резьбой MVI 1 1/4"</t>
  </si>
  <si>
    <t>Заглушка с наружной резьбой MVI 1"</t>
  </si>
  <si>
    <t>Заглушка с наружной резьбой MVI 3/4"</t>
  </si>
  <si>
    <t>Заглушка с наружной резьбой MVI 1/2"</t>
  </si>
  <si>
    <t>Футорка MVI</t>
  </si>
  <si>
    <t>Футорка MVI 2"х1 1/2"</t>
  </si>
  <si>
    <t>Футорка MVI 2"х1 1/4"</t>
  </si>
  <si>
    <t>Футорка MVI 2"х 1"</t>
  </si>
  <si>
    <t>Футорка MVI 2"х 3/4"</t>
  </si>
  <si>
    <t>Футорка MVI 1 1/2"х1 1/4"</t>
  </si>
  <si>
    <t>Футорка MVI 1 1/2"х1"</t>
  </si>
  <si>
    <t>Футорка MVI 1 1/2"х3/4"</t>
  </si>
  <si>
    <t>Футорка MVI 1 1/4"х1"</t>
  </si>
  <si>
    <t>Футорка MVI 1 1/4"х3/4"</t>
  </si>
  <si>
    <t>Футорка MVI 1 1/4"х1/2"</t>
  </si>
  <si>
    <t>Футорка MVI 1"х3/4"</t>
  </si>
  <si>
    <t>Футорка MVI 1"х1/2"</t>
  </si>
  <si>
    <t>Футорка MVI 3/4"х1/2"</t>
  </si>
  <si>
    <t>Футорка MVI 1/2"х3/8"</t>
  </si>
  <si>
    <t>Футорка MVI 1/2"х1/4"</t>
  </si>
  <si>
    <t>Футорка MVI 3/8"х1/4"</t>
  </si>
  <si>
    <t>Ниппель переходной MVI</t>
  </si>
  <si>
    <t>Ниппель переходной MVI 2"х 11/2"</t>
  </si>
  <si>
    <t>Ниппель переходной MVI 2"х1 1/4"</t>
  </si>
  <si>
    <t>Ниппель переходной MVI 2"х1 "</t>
  </si>
  <si>
    <t>Ниппель переходной MVI 2"х3/4 "</t>
  </si>
  <si>
    <t>Ниппель переходной MVI 1 1/2"х1 1/4"</t>
  </si>
  <si>
    <t>Ниппель переходной MVI 1 1/2"х1"</t>
  </si>
  <si>
    <t>Ниппель переходной MVI 1 1/2"х3/4"</t>
  </si>
  <si>
    <t>Ниппель переходной MVI 1 1/2"х1/2"</t>
  </si>
  <si>
    <t>Ниппель переходной MVI 1 1/4"х1"</t>
  </si>
  <si>
    <t>Ниппель переходной MVI 1 1/4"х3/4"</t>
  </si>
  <si>
    <t>Ниппель переходной MVI 1 1/4"х1/2"</t>
  </si>
  <si>
    <t>Ниппель переходной MVI 1"х3/4"</t>
  </si>
  <si>
    <t>Ниппель переходной MVI 1"х1/2"</t>
  </si>
  <si>
    <t>Ниппель переходной MVI 3/4"х1/2"</t>
  </si>
  <si>
    <t>Ниппель переходной MVI 1/2" х 3/8"</t>
  </si>
  <si>
    <t>Ниппель переходной MVI 1/2" х 1/4"</t>
  </si>
  <si>
    <t>BF.542.0302</t>
  </si>
  <si>
    <t>Ниппель переходной MVI 3/8" х 1/4"</t>
  </si>
  <si>
    <t>Ниппель MVI</t>
  </si>
  <si>
    <t>Ниппель MVI 2"</t>
  </si>
  <si>
    <t>Ниппель MVI 1 1/2"</t>
  </si>
  <si>
    <t>Ниппель MVI 1 1/4"</t>
  </si>
  <si>
    <t>Ниппель MVI 1"</t>
  </si>
  <si>
    <t>Ниппель MVI 3/4"</t>
  </si>
  <si>
    <t>Ниппель MVI 1/2"</t>
  </si>
  <si>
    <t>Угольник с ребордой внутренняя-наружная резьба MVI</t>
  </si>
  <si>
    <t>Угольник с ребордой внутренняя-наружная резьба MVI 1"</t>
  </si>
  <si>
    <t>Угольник с ребордой внутренняя-наружная резьба MVI 3/4"</t>
  </si>
  <si>
    <t>Угольник с креплением MVI</t>
  </si>
  <si>
    <t>Угольник с креплением MVI 1/2"</t>
  </si>
  <si>
    <t>Угольник с наружной резьбой MVI</t>
  </si>
  <si>
    <t>Угольник с наружной резьбой MVI 1"</t>
  </si>
  <si>
    <t>Угольник с наружной резьбой MVI 3/4"</t>
  </si>
  <si>
    <t>Угольник с наружной резьбой MVI 1/2"</t>
  </si>
  <si>
    <t>Угольник внутренняя-наружная резьба MVI</t>
  </si>
  <si>
    <t>Угольник внутренняя-наружная резьба MVI 2"</t>
  </si>
  <si>
    <t>Угольник внутренняя-наружная резьба MVI 1 1/2"</t>
  </si>
  <si>
    <t>Угольник внутренняя-наружная резьба MVI 1"</t>
  </si>
  <si>
    <t>Угольник внутренняя-наружная резьба MVI 3/4"</t>
  </si>
  <si>
    <t>Угольник внутренняя-наружная резьба MVI 1/2"</t>
  </si>
  <si>
    <t>Угольник с внутренней резьбой MVI</t>
  </si>
  <si>
    <t>Угольник с внутренней резьбой MVI 2"</t>
  </si>
  <si>
    <t>Угольник с внутренней резьбой MVI 1 1/2"</t>
  </si>
  <si>
    <t>Угольник с внутренней резьбой MVI 1 1/4"</t>
  </si>
  <si>
    <t>Угольник с внутренней резьбой MVI 1"</t>
  </si>
  <si>
    <t>Угольник с внутренней резьбой MVI 3/4"x1/2"</t>
  </si>
  <si>
    <t>Угольник с внутренней резьбой MVI 3/4"</t>
  </si>
  <si>
    <t>Угольник с внутренней резьбой MVI 1/2"</t>
  </si>
  <si>
    <t>Муфта переходная MVI</t>
  </si>
  <si>
    <t>Муфта переходная MVI 2 "х11/2"</t>
  </si>
  <si>
    <t>Муфта переходная MVI 2 "х1 1/4"</t>
  </si>
  <si>
    <t>Муфта переходная MVI 2 "х1"</t>
  </si>
  <si>
    <t>Муфта переходная MVI 1 1/2"х11/4"</t>
  </si>
  <si>
    <t>Муфта переходная MVI 1 1/2"х1"</t>
  </si>
  <si>
    <t>Муфта переходная MVI 1 1/4"х1"</t>
  </si>
  <si>
    <t>Муфта переходная MVI 1 1/4"х3/4"</t>
  </si>
  <si>
    <t>Муфта переходная MVI 1 1/4"х1/2"</t>
  </si>
  <si>
    <t>Муфта переходная MVI 1"х3/4"</t>
  </si>
  <si>
    <t>Муфта переходная MVI 1"х1/2"</t>
  </si>
  <si>
    <t>Муфта переходная MVI 3/4"х1/2"</t>
  </si>
  <si>
    <t>Муфта переходная MVI 1/2"х3/8"</t>
  </si>
  <si>
    <t>Муфта соединительная MVI</t>
  </si>
  <si>
    <t>Муфта соединительная MVI 2"</t>
  </si>
  <si>
    <t>Муфта соединительная MVI 1 1/2"</t>
  </si>
  <si>
    <t>Муфта соединительная MVI 1 1/4"</t>
  </si>
  <si>
    <t>Муфта соединительная MVI 1"</t>
  </si>
  <si>
    <t>Муфта соединительная MVI 3/4"</t>
  </si>
  <si>
    <t>Муфта соединительная MVI 1/2"</t>
  </si>
  <si>
    <t>Тройник резьбовой НВН MVI</t>
  </si>
  <si>
    <t>Тройник резьбовой НВН MVI 1/2"</t>
  </si>
  <si>
    <t>Тройник резьбовой ВВН MVI</t>
  </si>
  <si>
    <t>Тройник резьбовой ВВН MVI 3/4"</t>
  </si>
  <si>
    <t>Тройник резьбовой ВВН MVI 1/2"</t>
  </si>
  <si>
    <t>Тройник с наружной резьбой MVI</t>
  </si>
  <si>
    <t>Тройник с наружной резьбой MVI 3/4"</t>
  </si>
  <si>
    <t>Тройник с наружной резьбой MVI 1/2"</t>
  </si>
  <si>
    <t>Тройник резьбовой ВНН MVI</t>
  </si>
  <si>
    <t>Тройник резьбовой ВНН MVI 3/4"</t>
  </si>
  <si>
    <t>Тройник резьбовой ВНН MVI 1/2"</t>
  </si>
  <si>
    <t>Тройник резьбовой ВНВ MVI</t>
  </si>
  <si>
    <t>Тройник резьбовой ВНВ MVI 3/4"</t>
  </si>
  <si>
    <t>Тройник резьбовой ВНВ MVI 1/2"</t>
  </si>
  <si>
    <t>Тройник переходной с внутренней резьбой MVI</t>
  </si>
  <si>
    <t>Тройник переходной с внутренней резьбой MVI 11/4"×1"×11/4"</t>
  </si>
  <si>
    <t>Тройник переходной с внутренней резьбой MVI 11/4"×3/4"×11/4"</t>
  </si>
  <si>
    <t>Тройник переходной с внутренней резьбой MVI 1"х3/4"х1</t>
  </si>
  <si>
    <t>Тройник переходной с внутренней резьбой MVI 1"х1/2"х1"</t>
  </si>
  <si>
    <t>Тройник переходной с внутренней резьбой MVI 3/4"х1/2"х3/4"</t>
  </si>
  <si>
    <t>Тройник с внутренней резьбой MVI</t>
  </si>
  <si>
    <t>Тройник с внутренней резьбой MVI 2"</t>
  </si>
  <si>
    <t>Тройник с внутренней резьбой MVI 1 1/2"</t>
  </si>
  <si>
    <t>Тройник с внутренней резьбой MVI 1 1/4"</t>
  </si>
  <si>
    <t>Тройник с внутренней резьбой MVI 1"</t>
  </si>
  <si>
    <t>Тройник с внутренней резьбой MVI 3/4"</t>
  </si>
  <si>
    <t>Тройник с внутренней резьбой MVI 1/2"</t>
  </si>
  <si>
    <t>Сгон разъемный угловой (американка) MVI</t>
  </si>
  <si>
    <t>Американка угловая MVI 1 1/4"</t>
  </si>
  <si>
    <t>Сгон разъемный угловой (американка) MVI 1 1/4"</t>
  </si>
  <si>
    <t>Американка угловая MVI 1"</t>
  </si>
  <si>
    <t>Сгон разъемный угловой (американка) MVI 1"</t>
  </si>
  <si>
    <t>Американка угловая MVI 3/4"</t>
  </si>
  <si>
    <t>Сгон разъемный угловой (американка) MVI 3/4"</t>
  </si>
  <si>
    <t>Американка угловая MVI 1/2"</t>
  </si>
  <si>
    <t>Сгон разъемный угловой (американка) MVI 1/2"</t>
  </si>
  <si>
    <t>Сгон разъемный прямой (американка) MVI</t>
  </si>
  <si>
    <t>Американка прямая MVI 2"</t>
  </si>
  <si>
    <t>Сгон разъемный прямой (американка) MVI 2"</t>
  </si>
  <si>
    <t>Американка прямая MVI 1 1/2"</t>
  </si>
  <si>
    <t>Сгон разъемный прямой (американка) MVI 1 1/2"</t>
  </si>
  <si>
    <t>Американка прямая MVI 1 1/4"</t>
  </si>
  <si>
    <t>Сгон разъемный прямой (американка) MVI 1 1/4"</t>
  </si>
  <si>
    <t>Американка прямая MVI 1"</t>
  </si>
  <si>
    <t>Сгон разъемный прямой (американка) MVI 1"</t>
  </si>
  <si>
    <t>Американка прямая MVI 3/4"</t>
  </si>
  <si>
    <t>Сгон разъемный прямой (американка) MVI 3/4"</t>
  </si>
  <si>
    <t>Американка прямая MVI 1/2"</t>
  </si>
  <si>
    <t>Сгон разъемный прямой (американка) MVI 1/2"</t>
  </si>
  <si>
    <t>Сгон разъемный прямой (американка) AquaHit</t>
  </si>
  <si>
    <t>Американка прямая AquaHit 1"</t>
  </si>
  <si>
    <t>Сгон разъемный прямой (американка) AquaHit 1"</t>
  </si>
  <si>
    <t>Американка прямая AquaHit 3/4"</t>
  </si>
  <si>
    <t>Сгон разъемный прямой (американка) AquaHit 3/4"</t>
  </si>
  <si>
    <t>Американка прямая AquaHit 1/2"</t>
  </si>
  <si>
    <t>Сгон разъемный прямой (американка) AquaHit 1/2"</t>
  </si>
  <si>
    <t>Термометр аксиальный</t>
  </si>
  <si>
    <t>Термометр аксиальный MVI, 0°C-120°C, D63 мм, накладной</t>
  </si>
  <si>
    <t>Термометр аксиальный MVI, биметаллический, диапазон показаний от 0°C до 120°C, диаметр корпуса 63 мм, накладной</t>
  </si>
  <si>
    <t>ATQB.370.35-35</t>
  </si>
  <si>
    <t>Насосная станция ATQB.370.35-35</t>
  </si>
  <si>
    <t>Насадка для аккумуляторного пресс-инструмента TH-32 мм</t>
  </si>
  <si>
    <t>Насадка для аккумуляторного пресс-инструмента TH-26 мм</t>
  </si>
  <si>
    <t>Насадка для аккумуляторного пресс-инструмента TH-20 мм</t>
  </si>
  <si>
    <t>Насадка для аккумуляторного пресс-инструмента TH-16 мм</t>
  </si>
  <si>
    <t>Термоманометр аксиальный</t>
  </si>
  <si>
    <t>Термоманометр аксиальный MVI, до 10 бар, 0°C-120°C, D80 мм, подключение G1/2</t>
  </si>
  <si>
    <t>Термоманометр аксиальный MVI, диапазон показаний до 10 бар,  от 0°C до 120°C, диаметр корпуса 80 мм,  подключение G1/2</t>
  </si>
  <si>
    <t>Термоманометр аксиальный MVI, до 6 бар, 0°C-120°C, D80 мм, подключение G1/2</t>
  </si>
  <si>
    <t>Термоманометр аксиальный MVI, диапазон показаний до 6 бар,  от 0°C до 120°C, диаметр корпуса 80 мм,  подключение G1/2</t>
  </si>
  <si>
    <t>Термометр аксиальный MVI, 0°C-120°C, D63 мм, погружной, подключение G1/2</t>
  </si>
  <si>
    <t>Термометр аксиальный MVI, биметаллический, диапазон показаний  от 0°C до 120°C, диаметр корпуса 63 мм, погружной, подключение G1/2</t>
  </si>
  <si>
    <t>Манометр аксиальный</t>
  </si>
  <si>
    <t>Манометр аксиальный MVI, до 10 бар, D63 мм, подключение G1/4</t>
  </si>
  <si>
    <t>Манометр аксиальный MVI, диапазон показаний до 10 бар, диаметр корпуса 63 мм,  подключение G1/4</t>
  </si>
  <si>
    <t>Манометр аксиальный MVI, до 6 бар, D63 мм, подключение G1/4</t>
  </si>
  <si>
    <t>Манометр аксиальный MVI, диапазон показаний до 6 бар, диаметр корпуса 63 мм,  подключение G1/4</t>
  </si>
  <si>
    <t>Манометр аксиальный MVI, до 16 бар, D50 мм, подключение G1/4</t>
  </si>
  <si>
    <t>Манометр аксиальный MVI, диапазон показаний до 16 бар, диаметр корпуса 50 мм, подключение G1/4</t>
  </si>
  <si>
    <t>Манометр аксиальный MVI, до 10 бар, D50 мм, подключение G1/4</t>
  </si>
  <si>
    <t>Манометр аксиальный MVI, диапазон показаний до 10 бар, диаметр корпуса 50 мм, подключение G1/4</t>
  </si>
  <si>
    <t>Манометр аксиальный MVI, до 6 бар, D50 мм, подключение G1/4</t>
  </si>
  <si>
    <t>Манометр аксиальный MVI, диапазон показаний до 6 бар, диаметр корпуса 50 мм, подключение G1/4</t>
  </si>
  <si>
    <t>Манометр аксиальный MVI, до 4 бар, D50 мм, подключение G1/4</t>
  </si>
  <si>
    <t>Манометр аксиальный MVI, диапазон показаний до 4 бар, диаметр корпуса 50 мм, подключение G1/4</t>
  </si>
  <si>
    <t>ГЕРМАНИЯ</t>
  </si>
  <si>
    <t>Пресс-клещи РВ2 35 мм М-профиль</t>
  </si>
  <si>
    <t>Пресс-клещи РВ2 28мм М-профиль</t>
  </si>
  <si>
    <t>Пресс-клещи РВ2 22 мм М-профиль</t>
  </si>
  <si>
    <t>Пресс-клещи РВ2 18 мм М-профиль</t>
  </si>
  <si>
    <t>Пресс-клещи РВ2 15 мм М-профиль</t>
  </si>
  <si>
    <t>Штрихкод Упаковка 2</t>
  </si>
  <si>
    <t>Глубина, м</t>
  </si>
  <si>
    <t>Высота, м</t>
  </si>
  <si>
    <t>Ширина, м</t>
  </si>
  <si>
    <t>Объем, м3</t>
  </si>
  <si>
    <t>Вес большой коробки, кг</t>
  </si>
  <si>
    <t>Количество штук в упаковке</t>
  </si>
  <si>
    <t>Штрихкод Упаковка 1</t>
  </si>
  <si>
    <t>Вес малой коробки, кг</t>
  </si>
  <si>
    <t>Штрихкод / EAN code</t>
  </si>
  <si>
    <t>Основная единица измерения</t>
  </si>
  <si>
    <t>Объем 1 шт, м3</t>
  </si>
  <si>
    <t>Вес 1 шт, КГ</t>
  </si>
  <si>
    <t>Материал</t>
  </si>
  <si>
    <t>РРЦ</t>
  </si>
  <si>
    <t>Страна</t>
  </si>
  <si>
    <t>Валюта цены</t>
  </si>
  <si>
    <t>Цена базовая</t>
  </si>
  <si>
    <t>Упаковка 2</t>
  </si>
  <si>
    <t>Упаковка 1</t>
  </si>
  <si>
    <t>Доп характеристики номенклатуры</t>
  </si>
  <si>
    <t>Статус товара</t>
  </si>
  <si>
    <t>Бренд</t>
  </si>
  <si>
    <t>Код ТНВЭД</t>
  </si>
  <si>
    <t>Номенклатурная подгруппа</t>
  </si>
  <si>
    <t>Номенклатурная группа</t>
  </si>
  <si>
    <t>Наименование краткое</t>
  </si>
  <si>
    <t>Наименование полное</t>
  </si>
  <si>
    <t>НОВИНКА! Шаровые краны ГОСТ</t>
  </si>
  <si>
    <t>Запорная арматура MVI серия Premium (ГОСТ Р 59553-2021)</t>
  </si>
  <si>
    <t>Термометры биметаллические</t>
  </si>
  <si>
    <t xml:space="preserve">Курс доллара 
(ЦБ РФ):  </t>
  </si>
  <si>
    <t>PPF.80F-15.360</t>
  </si>
  <si>
    <t>STAR80/15F-360</t>
  </si>
  <si>
    <t>*курс обновляется автоматически по данным сайта ЦБ РФ. Но в этой ячейке вы можете задать курс доллара вручную.</t>
  </si>
  <si>
    <t>Упак.</t>
  </si>
  <si>
    <r>
      <t xml:space="preserve">Насосная станция </t>
    </r>
    <r>
      <rPr>
        <sz val="11"/>
        <rFont val="Calibri"/>
        <family val="2"/>
        <charset val="204"/>
        <scheme val="minor"/>
      </rPr>
      <t>на базе многоступенчатого моноблочного насоса с двигателем на постоянных магнитах и частотным управлением. Бак 0,3л, Подключение 1"</t>
    </r>
  </si>
  <si>
    <t>с НДС</t>
  </si>
  <si>
    <t>без НДС</t>
  </si>
  <si>
    <t>Показывать цену:</t>
  </si>
  <si>
    <t>коэффициент НДС:</t>
  </si>
  <si>
    <t>Правое, 25мм</t>
  </si>
  <si>
    <t>40 мм</t>
  </si>
  <si>
    <t>Правое, 32мм</t>
  </si>
  <si>
    <t>Левое, 25мм</t>
  </si>
  <si>
    <t>Левое, 32мм</t>
  </si>
  <si>
    <t>&gt; Обвязка MVI</t>
  </si>
  <si>
    <t>&gt; Подключение американка (для удобства монтажа-демонтажа)</t>
  </si>
  <si>
    <t>&gt; Регулятор перепада давления</t>
  </si>
  <si>
    <t>&gt; Балансировочный клапан на подаче (возможность более гибкой настройки)</t>
  </si>
  <si>
    <t>&gt; Автоматический воздухоотводчик с запорным клапаном.</t>
  </si>
  <si>
    <t>&gt; Балансировочные клапаны BL.210 на отводах (удобная настройка и возможность измерения расхода)</t>
  </si>
  <si>
    <t>&gt; Возможность установки манометра или термометра на каждом коллекторе (по запросу)</t>
  </si>
  <si>
    <t>&gt; Фитинги для присоединения счетчика и проставки включены в комплектацию</t>
  </si>
  <si>
    <t>&gt; Балансировочные клапаны BL.200 на отводах (удобная настройка без возможности измерения расхода)</t>
  </si>
  <si>
    <t>&gt; Возможность установки манометра или термометра на обратном коллекторе (по запросу)</t>
  </si>
  <si>
    <t>&gt; Балансировочные клапаны BL.110 на отводах (комбинированный клапан: запорная и настроечная функции, присоединение температурного датчика)</t>
  </si>
  <si>
    <t xml:space="preserve"> * Фитинги для присоединения счетчика и проставки не включены (поставляются по запросу)</t>
  </si>
  <si>
    <t>&gt; Обвязка AquaHit</t>
  </si>
  <si>
    <t>&gt; Редукционные клапаны на отводах (поршневого типа)</t>
  </si>
  <si>
    <r>
      <t>Кол-во рабочих отводов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</t>
    </r>
  </si>
  <si>
    <t>Узел коллекторный, тип MW1: Вход - Ду20, левый; Выход - 1/2" х 2</t>
  </si>
  <si>
    <t>Узел коллекторный MW1-40S-20L-2-15-PC</t>
  </si>
  <si>
    <t>MW1-40S-20L-2-15-PC</t>
  </si>
  <si>
    <t>Узел коллекторный, тип MW1: Вход - Ду20, левый; Выход - 1/2" х 3</t>
  </si>
  <si>
    <t>Узел коллекторный MW1-40S-20L-3-15-PC</t>
  </si>
  <si>
    <t>MW1-40S-20L-3-15-PC</t>
  </si>
  <si>
    <t>Узел коллекторный, тип MW1: Вход - Ду20, левый; Выход - 1/2" х 4</t>
  </si>
  <si>
    <t>Узел коллекторный MW1-40S-20L-4-15-PC</t>
  </si>
  <si>
    <t>MW1-40S-20L-4-15-PC</t>
  </si>
  <si>
    <t>Узел коллекторный, тип MW1: Вход - Ду20, левый; Выход - 1/2" х 5</t>
  </si>
  <si>
    <t>Узел коллекторный MW1-40S-20L-5-15-PC</t>
  </si>
  <si>
    <t>MW1-40S-20L-5-15-PC</t>
  </si>
  <si>
    <t>Узел коллекторный, тип MW1: Вход - Ду20, левый; Выход - 1/2" х 6</t>
  </si>
  <si>
    <t>Узел коллекторный MW1-40S-20L-6-15-PC</t>
  </si>
  <si>
    <t>MW1-40S-20L-6-15-PC</t>
  </si>
  <si>
    <t>Узел коллекторный, тип MW1: Вход - Ду20, левый; Выход - 1/2" х 7</t>
  </si>
  <si>
    <t>Узел коллекторный MW1-40S-20L-7-15-PC</t>
  </si>
  <si>
    <t>MW1-40S-20L-7-15-PC</t>
  </si>
  <si>
    <t>Узел коллекторный, тип MW1: Вход - Ду20, левый; Выход - 1/2" х 8</t>
  </si>
  <si>
    <t>Узел коллекторный MW1-40S-20L-8-15-PC</t>
  </si>
  <si>
    <t>MW1-40S-20L-8-15-PC</t>
  </si>
  <si>
    <t>Узел коллекторный, тип MW1: Вход - Ду20, правый; Выход - 1/2" х 2</t>
  </si>
  <si>
    <t>Узел коллекторный MW1-40S-20R-2-15-PC</t>
  </si>
  <si>
    <t>MW1-40S-20R-2-15-PC</t>
  </si>
  <si>
    <t>Узел коллекторный, тип MW1: Вход - Ду20, правый; Выход - 1/2" х 3</t>
  </si>
  <si>
    <t>Узел коллекторный MW1-40S-20R-3-15-PC</t>
  </si>
  <si>
    <t>MW1-40S-20R-3-15-PC</t>
  </si>
  <si>
    <t>Узел коллекторный, тип MW1: Вход - Ду20, правый; Выход - 1/2" х 4</t>
  </si>
  <si>
    <t>Узел коллекторный MW1-40S-20R-4-15-PC</t>
  </si>
  <si>
    <t>MW1-40S-20R-4-15-PC</t>
  </si>
  <si>
    <t>Узел коллекторный, тип MW1: Вход - Ду20, правый; Выход - 1/2" х 5</t>
  </si>
  <si>
    <t>Узел коллекторный MW1-40S-20R-5-15-PC</t>
  </si>
  <si>
    <t>MW1-40S-20R-5-15-PC</t>
  </si>
  <si>
    <t>Узел коллекторный, тип MW1: Вход - Ду20, правый; Выход - 1/2" х 6</t>
  </si>
  <si>
    <t>Узел коллекторный MW1-40S-20R-6-15-PC</t>
  </si>
  <si>
    <t>MW1-40S-20R-6-15-PC</t>
  </si>
  <si>
    <t>Узел коллекторный, тип MW1: Вход - Ду20, правый; Выход - 1/2" х 7</t>
  </si>
  <si>
    <t>Узел коллекторный MW1-40S-20R-7-15-PC</t>
  </si>
  <si>
    <t>MW1-40S-20R-7-15-PC</t>
  </si>
  <si>
    <t>Узел коллекторный, тип MW1: Вход - Ду20, правый; Выход - 1/2" х 8</t>
  </si>
  <si>
    <t>Узел коллекторный MW1-40S-20R-8-15-PC</t>
  </si>
  <si>
    <t>MW1-40S-20R-8-15-PC</t>
  </si>
  <si>
    <t>Узел коллекторный, тип MW1: Вход - Ду25, левый; Выход - 1/2" х 2</t>
  </si>
  <si>
    <t>Узел коллекторный MW1-40S-25L-2-15-PC</t>
  </si>
  <si>
    <t>MW1-40S-25L-2-15-PC</t>
  </si>
  <si>
    <t>Узел коллекторный, тип MW1: Вход - Ду25, левый; Выход - 1/2" х 3</t>
  </si>
  <si>
    <t>Узел коллекторный MW1-40S-25L-3-15-PC</t>
  </si>
  <si>
    <t>MW1-40S-25L-3-15-PC</t>
  </si>
  <si>
    <t>Узел коллекторный, тип MW1: Вход - Ду25, левый; Выход - 1/2" х 4</t>
  </si>
  <si>
    <t>Узел коллекторный MW1-40S-25L-4-15-PC</t>
  </si>
  <si>
    <t>MW1-40S-25L-4-15-PC</t>
  </si>
  <si>
    <t>Узел коллекторный, тип MW1: Вход - Ду25, левый; Выход - 1/2" х 5</t>
  </si>
  <si>
    <t>Узел коллекторный MW1-40S-25L-5-15-PC</t>
  </si>
  <si>
    <t>MW1-40S-25L-5-15-PC</t>
  </si>
  <si>
    <t>Узел коллекторный, тип MW1: Вход - Ду25, левый; Выход - 1/2" х 6</t>
  </si>
  <si>
    <t>Узел коллекторный MW1-40S-25L-6-15-PC</t>
  </si>
  <si>
    <t>MW1-40S-25L-6-15-PC</t>
  </si>
  <si>
    <t>Узел коллекторный, тип MW1: Вход - Ду25, левый; Выход - 1/2" х 7</t>
  </si>
  <si>
    <t>Узел коллекторный MW1-40S-25L-7-15-PC</t>
  </si>
  <si>
    <t>MW1-40S-25L-7-15-PC</t>
  </si>
  <si>
    <t>Узел коллекторный, тип MW1: Вход - Ду25, левый; Выход - 1/2" х 8</t>
  </si>
  <si>
    <t>Узел коллекторный MW1-40S-25L-8-15-PC</t>
  </si>
  <si>
    <t>MW1-40S-25L-8-15-PC</t>
  </si>
  <si>
    <t>Узел коллекторный, тип MW1: Вход - Ду25, правый; Выход - 1/2" х 2</t>
  </si>
  <si>
    <t>Узел коллекторный MW1-40S-25R-2-15-PC</t>
  </si>
  <si>
    <t>MW1-40S-25R-2-15-PC</t>
  </si>
  <si>
    <t>Узел коллекторный, тип MW1: Вход - Ду25, правый; Выход - 1/2" х 3</t>
  </si>
  <si>
    <t>Узел коллекторный MW1-40S-25R-3-15-PC</t>
  </si>
  <si>
    <t>MW1-40S-25R-3-15-PC</t>
  </si>
  <si>
    <t>Узел коллекторный, тип MW1: Вход - Ду25, правый; Выход - 1/2" х 4</t>
  </si>
  <si>
    <t>Узел коллекторный MW1-40S-25R-4-15-PC</t>
  </si>
  <si>
    <t>MW1-40S-25R-4-15-PC</t>
  </si>
  <si>
    <t>Узел коллекторный, тип MW1: Вход - Ду25, правый; Выход - 1/2" х 5</t>
  </si>
  <si>
    <t>Узел коллекторный MW1-40S-25R-5-15-PC</t>
  </si>
  <si>
    <t>MW1-40S-25R-5-15-PC</t>
  </si>
  <si>
    <t>Узел коллекторный, тип MW1: Вход - Ду25, правый; Выход - 1/2" х 6</t>
  </si>
  <si>
    <t>Узел коллекторный MW1-40S-25R-6-15-PC</t>
  </si>
  <si>
    <t>MW1-40S-25R-6-15-PC</t>
  </si>
  <si>
    <t>Узел коллекторный, тип MW1: Вход - Ду25, правый; Выход - 1/2" х 7</t>
  </si>
  <si>
    <t>Узел коллекторный MW1-40S-25R-7-15-PC</t>
  </si>
  <si>
    <t>MW1-40S-25R-7-15-PC</t>
  </si>
  <si>
    <t>Узел коллекторный, тип MW1: Вход - Ду25, правый; Выход - 1/2" х 8</t>
  </si>
  <si>
    <t>Узел коллекторный MW1-40S-25R-8-15-PC</t>
  </si>
  <si>
    <t>MW1-40S-25R-8-15-PC</t>
  </si>
  <si>
    <t>Насос циркуляционный MVI 40/12F, фланцевый, с частотным регулированием (STAR40/12F-220)</t>
  </si>
  <si>
    <t>Насос циркуляционный MVI 40/12F, фланцевый, с частотным регул. (STAR40/12F-220)</t>
  </si>
  <si>
    <t>Насос циркуляционный MVI 40/15F, фланцевый, с частотным регулированием (STAR40/15F-220)</t>
  </si>
  <si>
    <t>Насос циркуляционный MVI 40/15F, фланцевый, с частотным регул. (STAR40/15F-220)</t>
  </si>
  <si>
    <t>Насос циркуляционный MVI 40/18F, фланцевый, с частотным регулированием (STAR40/18F-220)</t>
  </si>
  <si>
    <t>Насос циркуляционный MVI 40/18F, фланцевый, с частотным регул. (STAR40/18F-220)</t>
  </si>
  <si>
    <t>Насос циркуляционный MVI 80/15F, фланцевый, с частотным регулированием (STAR80/15F-360)</t>
  </si>
  <si>
    <t>Насос циркуляционный MVI 80/15F, фланцевый, с частотным регул. (STAR80/15F-360)</t>
  </si>
  <si>
    <t>MW2-40S-20R-2-15-PC</t>
  </si>
  <si>
    <t>MW2-40S-20R-3-15-PC</t>
  </si>
  <si>
    <t>MW2-40S-20R-4-15-PC</t>
  </si>
  <si>
    <t>MW2-40S-20R-5-15-PC</t>
  </si>
  <si>
    <t>MW2-40S-20R-6-15-PC</t>
  </si>
  <si>
    <t>MW2-40S-20R-7-15-PC</t>
  </si>
  <si>
    <t>MW2-40S-20R-8-15-PC</t>
  </si>
  <si>
    <t>MW2-40S-20L-2-15-PC</t>
  </si>
  <si>
    <t>MW2-40S-20L-3-15-PC</t>
  </si>
  <si>
    <t>MW2-40S-20L-4-15-PC</t>
  </si>
  <si>
    <t>MW2-40S-20L-5-15-PC</t>
  </si>
  <si>
    <t>MW2-40S-20L-6-15-PC</t>
  </si>
  <si>
    <t>MW2-40S-20L-7-15-PC</t>
  </si>
  <si>
    <t>MW2-40S-20L-8-15-PC</t>
  </si>
  <si>
    <t>MW2-40S-25R-2-15-PC</t>
  </si>
  <si>
    <t>MW2-40S-25R-3-15-PC</t>
  </si>
  <si>
    <t>MW2-40S-25R-4-15-PC</t>
  </si>
  <si>
    <t>MW2-40S-25R-5-15-PC</t>
  </si>
  <si>
    <t>MW2-40S-25R-6-15-PC</t>
  </si>
  <si>
    <t>MW2-40S-25R-7-15-PC</t>
  </si>
  <si>
    <t>MW2-40S-25R-8-15-PC</t>
  </si>
  <si>
    <t>MW2-40S-25L-2-15-PC</t>
  </si>
  <si>
    <t>MW2-40S-25L-3-15-PC</t>
  </si>
  <si>
    <t>MW2-40S-25L-4-15-PC</t>
  </si>
  <si>
    <t>MW2-40S-25L-5-15-PC</t>
  </si>
  <si>
    <t>MW2-40S-25L-6-15-PC</t>
  </si>
  <si>
    <t>MW2-40S-25L-7-15-PC</t>
  </si>
  <si>
    <t>MW2-40S-25L-8-15-PC</t>
  </si>
  <si>
    <t>Ручной запорно-регулирующий балансировочный клапан MVI 1/2"</t>
  </si>
  <si>
    <t>BL.250.04</t>
  </si>
  <si>
    <t>Ручной запорно-регулирующий балансировочный клапан MVI 3/4"</t>
  </si>
  <si>
    <t>BL.250.05</t>
  </si>
  <si>
    <t>Ручной запорно-регулирующий балансировочный клапан MVI 1"</t>
  </si>
  <si>
    <t>BL.250.06</t>
  </si>
  <si>
    <t>Автоматический регулятор перепада давления 5-50 кПа MVI 1/2"</t>
  </si>
  <si>
    <t>BL.810.04</t>
  </si>
  <si>
    <t>Автоматический регулятор перепада давления 5-50 кПа MVI 3/4"</t>
  </si>
  <si>
    <t>BL.810.05</t>
  </si>
  <si>
    <t>Автоматический регулятор перепада давления 5-50 кПа MVI 1"</t>
  </si>
  <si>
    <t>BL.810.06</t>
  </si>
  <si>
    <t>Кран шаровой прямой с полусгоном</t>
  </si>
  <si>
    <t>Кран шаровой прямой с полусгоном и самоуплотняющимся кольцом</t>
  </si>
  <si>
    <t>Кран шаровой угловой с полусгоном</t>
  </si>
  <si>
    <t>Кран шаровой угловой с полусгоном и самоуплотняющимся кольцом</t>
  </si>
  <si>
    <t>Кран шаровой из латуни угловой с полусгоном, MVI, 1" (вн-нар, рукоятка «бабочка»)</t>
  </si>
  <si>
    <t>Узел коллекторный MF1: Вход - Ду25, левый; Выход - 1/2" х 10</t>
  </si>
  <si>
    <t>Узел коллекторный MF1-40S-25L25M20A-10-210-15-PA</t>
  </si>
  <si>
    <t>Узел этажный для теплоснабжения, тип MF1 (Classic)</t>
  </si>
  <si>
    <t>MF1-40S-25L25M20A-10-210-15-PA</t>
  </si>
  <si>
    <t>Узел коллекторный MF1: Вход - Ду25, левый; Выход - 1/2" х 2</t>
  </si>
  <si>
    <t>Узел коллекторный MF1-40S-25L25M20A-2-210-15-PA</t>
  </si>
  <si>
    <t>MF1-40S-25L25M20A-2-210-15-PA</t>
  </si>
  <si>
    <t>Узел коллекторный MF1: Вход - Ду25, левый; Выход - 1/2" х 3</t>
  </si>
  <si>
    <t>Узел коллекторный MF1-40S-25L25M20A-3-210-15-PA</t>
  </si>
  <si>
    <t>MF1-40S-25L25M20A-3-210-15-PA</t>
  </si>
  <si>
    <t>Узел коллекторный MF1: Вход - Ду25, левый; Выход - 1/2" х 4</t>
  </si>
  <si>
    <t>Узел коллекторный MF1-40S-25L25M20A-4-210-15-PA</t>
  </si>
  <si>
    <t>MF1-40S-25L25M20A-4-210-15-PA</t>
  </si>
  <si>
    <t>Узел коллекторный MF1: Вход - Ду25, левый; Выход - 1/2" х 5</t>
  </si>
  <si>
    <t>MF1-40S-25L25M20A-5-210-15-PA</t>
  </si>
  <si>
    <t>Узел коллекторный MF1: Вход - Ду25, левый; Выход - 1/2" х 6</t>
  </si>
  <si>
    <t>Узел коллекторный MF1-40S-25L25M20A-6-210-15-PA</t>
  </si>
  <si>
    <t>MF1-40S-25L25M20A-6-210-15-PA</t>
  </si>
  <si>
    <t>Узел коллекторный MF1: Вход - Ду25, левый; Выход - 1/2" х 7</t>
  </si>
  <si>
    <t>Узел коллекторный MF1-40S-25L25M20A-7-210-15-PA</t>
  </si>
  <si>
    <t>MF1-40S-25L25M20A-7-210-15-PA</t>
  </si>
  <si>
    <t>Узел коллекторный MF1: Вход - Ду25, левый; Выход - 1/2" х 8</t>
  </si>
  <si>
    <t>Узел коллекторный MF1-40S-25L25M20A-8-210-15-PA</t>
  </si>
  <si>
    <t>MF1-40S-25L25M20A-8-210-15-PA</t>
  </si>
  <si>
    <t>Узел коллекторный MF1: Вход - Ду25, левый; Выход - 1/2" х 9</t>
  </si>
  <si>
    <t>Узел коллекторный MF1-40S-25L25M20A-9-210-15-PA</t>
  </si>
  <si>
    <t>MF1-40S-25L25M20A-9-210-15-PA</t>
  </si>
  <si>
    <t>Узел коллекторный MF1: Вход - Ду25, правый; Выход - 1/2" х 10</t>
  </si>
  <si>
    <t>Узел коллекторный MF1-40S-25R25M20A-10-210-15-PA</t>
  </si>
  <si>
    <t>MF1-40S-25R25M20A-10-210-15-PA</t>
  </si>
  <si>
    <t>Узел коллекторный MF1: Вход - Ду25, правый; Выход - 1/2" х 2</t>
  </si>
  <si>
    <t>Узел коллекторный MF1-40S-25R25M20A-2-210-15-PA</t>
  </si>
  <si>
    <t>MF1-40S-25R25M20A-2-210-15-PA</t>
  </si>
  <si>
    <t>Узел коллекторный MF1: Вход - Ду25, правый; Выход - 1/2" х 3</t>
  </si>
  <si>
    <t>Узел коллекторный MF1-40S-25R25M20A-3-210-15-PA</t>
  </si>
  <si>
    <t>MF1-40S-25R25M20A-3-210-15-PA</t>
  </si>
  <si>
    <t>Узел коллекторный MF1: Вход - Ду25, правый; Выход - 1/2" х 4</t>
  </si>
  <si>
    <t>Узел коллекторный MF1-40S-25R25M20A-4-210-15-PA</t>
  </si>
  <si>
    <t>MF1-40S-25R25M20A-4-210-15-PA</t>
  </si>
  <si>
    <t>Узел коллекторный MF1: Вход - Ду25, правый; Выход - 1/2" х 5</t>
  </si>
  <si>
    <t>Узел коллекторный MF1-40S-25R25M20A-5-210-15-PA</t>
  </si>
  <si>
    <t>MF1-40S-25R25M20A-5-210-15-PA</t>
  </si>
  <si>
    <t>Узел коллекторный MF1: Вход - Ду25, правый; Выход - 1/2" х 6</t>
  </si>
  <si>
    <t>Узел коллекторный MF1-40S-25R25M20A-6-210-15-PA</t>
  </si>
  <si>
    <t>MF1-40S-25R25M20A-6-210-15-PA</t>
  </si>
  <si>
    <t>Узел коллекторный MF1: Вход - Ду25, правый; Выход - 1/2" х 7</t>
  </si>
  <si>
    <t>Узел коллекторный MF1-40S-25R25M20A-7-210-15-PA</t>
  </si>
  <si>
    <t>MF1-40S-25R25M20A-7-210-15-PA</t>
  </si>
  <si>
    <t>Узел коллекторный MF1: Вход - Ду25, правый; Выход - 1/2" х 8</t>
  </si>
  <si>
    <t>Узел коллекторный MF1-40S-25R25M20A-8-210-15-PA</t>
  </si>
  <si>
    <t>MF1-40S-25R25M20A-8-210-15-PA</t>
  </si>
  <si>
    <t>Узел коллекторный MF1: Вход - Ду25, правый; Выход - 1/2" х 9</t>
  </si>
  <si>
    <t>Узел коллекторный MF1-40S-25R25M20A-9-210-15-PA</t>
  </si>
  <si>
    <t>MF1-40S-25R25M20A-9-210-15-PA</t>
  </si>
  <si>
    <t>Узел коллекторный MF1: Вход - Ду32, левый; Выход - 1/2" х 10</t>
  </si>
  <si>
    <t>Узел коллекторный MF1-50S-32L32M25A-10-210-15-PA</t>
  </si>
  <si>
    <t>MF1-50S-32L32M25A-10-210-15-PA</t>
  </si>
  <si>
    <t>Узел коллекторный MF1: Вход - Ду32, левый; Выход - 1/2" х 2</t>
  </si>
  <si>
    <t>Узел коллекторный MF1-50S-32L32M25A-2-210-15-PA</t>
  </si>
  <si>
    <t>MF1-50S-32L32M25A-2-210-15-PA</t>
  </si>
  <si>
    <t>Узел коллекторный MF1: Вход - Ду32, левый; Выход - 1/2" х 3</t>
  </si>
  <si>
    <t>Узел коллекторный MF1-50S-32L32M25A-3-210-15-PA</t>
  </si>
  <si>
    <t>MF1-50S-32L32M25A-3-210-15-PA</t>
  </si>
  <si>
    <t>Узел коллекторный MF1: Вход - Ду32, левый; Выход - 1/2" х 4</t>
  </si>
  <si>
    <t>Узел коллекторный MF1-50S-32L32M25A-4-210-15-PA</t>
  </si>
  <si>
    <t>MF1-50S-32L32M25A-4-210-15-PA</t>
  </si>
  <si>
    <t>Узел коллекторный MF1: Вход - Ду32, левый; Выход - 1/2" х 5</t>
  </si>
  <si>
    <t>Узел коллекторный MF1-50S-32L32M25A-5-210-15-PA</t>
  </si>
  <si>
    <t>MF1-50S-32L32M25A-5-210-15-PA</t>
  </si>
  <si>
    <t>Узел коллекторный MF1: Вход - Ду32, левый; Выход - 1/2" х 6</t>
  </si>
  <si>
    <t>Узел коллекторный MF1-50S-32L32M25A-6-210-15-PA</t>
  </si>
  <si>
    <t>MF1-50S-32L32M25A-6-210-15-PA</t>
  </si>
  <si>
    <t>Узел коллекторный MF1: Вход - Ду32, левый; Выход - 1/2" х 7</t>
  </si>
  <si>
    <t>Узел коллекторный MF1-50S-32L32M25A-7-210-15-PA</t>
  </si>
  <si>
    <t>MF1-50S-32L32M25A-7-210-15-PA</t>
  </si>
  <si>
    <t>Узел коллекторный MF1: Вход - Ду32, левый; Выход - 1/2" х 8</t>
  </si>
  <si>
    <t>Узел коллекторный MF1-50S-32L32M25A-8-210-15-PA</t>
  </si>
  <si>
    <t>MF1-50S-32L32M25A-8-210-15-PA</t>
  </si>
  <si>
    <t>Узел коллекторный MF1: Вход - Ду32, левый; Выход - 1/2" х 9</t>
  </si>
  <si>
    <t>Узел коллекторный MF1-50S-32L32M25A-9-210-15-PA</t>
  </si>
  <si>
    <t>MF1-50S-32L32M25A-9-210-15-PA</t>
  </si>
  <si>
    <t>Узел коллекторный MF1: Вход - Ду32, правый; Выход - 1/2" х 10</t>
  </si>
  <si>
    <t>Узел коллекторный MF1-50S-32R32M25A-10-210-15-PA</t>
  </si>
  <si>
    <t>MF1-50S-32R32M25A-10-210-15-PA</t>
  </si>
  <si>
    <t>Узел коллекторный MF1: Вход - Ду32, правый; Выход - 1/2" х 2</t>
  </si>
  <si>
    <t>Узел коллекторный MF1-50S-32R32M25A-2-210-15-PA</t>
  </si>
  <si>
    <t>MF1-50S-32R32M25A-2-210-15-PA</t>
  </si>
  <si>
    <t>Узел коллекторный MF1: Вход - Ду32, правый; Выход - 1/2" х 3</t>
  </si>
  <si>
    <t>Узел коллекторный MF1-50S-32R32M25A-3-210-15-PA</t>
  </si>
  <si>
    <t>MF1-50S-32R32M25A-3-210-15-PA</t>
  </si>
  <si>
    <t>Узел коллекторный MF1: Вход - Ду32, правый; Выход - 1/2" х 4</t>
  </si>
  <si>
    <t>Узел коллекторный MF1-50S-32R32M25A-4-210-15-PA</t>
  </si>
  <si>
    <t>MF1-50S-32R32M25A-4-210-15-PA</t>
  </si>
  <si>
    <t>Узел коллекторный MF1: Вход - Ду32, правый; Выход - 1/2" х 5</t>
  </si>
  <si>
    <t>Узел коллекторный MF1-50S-32R32M25A-5-210-15-PA</t>
  </si>
  <si>
    <t>MF1-50S-32R32M25A-5-210-15-PA</t>
  </si>
  <si>
    <t>Узел коллекторный MF1: Вход - Ду32, правый; Выход - 1/2" х 6</t>
  </si>
  <si>
    <t>Узел коллекторный MF1-50S-32R32M25A-6-210-15-PA</t>
  </si>
  <si>
    <t>MF1-50S-32R32M25A-6-210-15-PA</t>
  </si>
  <si>
    <t>Узел коллекторный MF1: Вход - Ду32, правый; Выход - 1/2" х 7</t>
  </si>
  <si>
    <t>Узел коллекторный MF1-50S-32R32M25A-7-210-15-PA</t>
  </si>
  <si>
    <t>MF1-50S-32R32M25A-7-210-15-PA</t>
  </si>
  <si>
    <t>Узел коллекторный MF1: Вход - Ду32, правый; Выход - 1/2" х 8</t>
  </si>
  <si>
    <t>Узел коллекторный MF1-50S-32R32M25A-8-210-15-PA</t>
  </si>
  <si>
    <t>MF1-50S-32R32M25A-8-210-15-PA</t>
  </si>
  <si>
    <t>Узел коллекторный MF1: Вход - Ду32, правый; Выход - 1/2" х 9</t>
  </si>
  <si>
    <t>Узел коллекторный MF1-50S-32R32M25A-9-210-15-PA</t>
  </si>
  <si>
    <t>MF1-50S-32R32M25A-9-210-15-PA</t>
  </si>
  <si>
    <t>Узел коллекторный MF2: Вход - Ду25, левый; Выход - 1/2" х 10</t>
  </si>
  <si>
    <t>Узел коллекторный MF2-40S-25L20A-10-200-15-PA</t>
  </si>
  <si>
    <t>Узел этажный для теплоснабжения, тип MF2 (Optimum)</t>
  </si>
  <si>
    <t>MF2-40S-25L20A-10-200-15-PA</t>
  </si>
  <si>
    <t>Узел коллекторный MF2: Вход - Ду25, левый; Выход - 1/2" х 2</t>
  </si>
  <si>
    <t>Узел коллекторный MF2-40S-25L20A-2-200-15-PA</t>
  </si>
  <si>
    <t>MF2-40S-25L20A-2-200-15-PA</t>
  </si>
  <si>
    <t>Узел коллекторный MF2: Вход - Ду25, левый; Выход - 1/2" х 3</t>
  </si>
  <si>
    <t>Узел коллекторный MF2-40S-25L20A-3-200-15-PA</t>
  </si>
  <si>
    <t>MF2-40S-25L20A-3-200-15-PA</t>
  </si>
  <si>
    <t>Узел коллекторный MF2: Вход - Ду25, левый; Выход - 1/2" х 4</t>
  </si>
  <si>
    <t>Узел коллекторный MF2-40S-25L20A-4-200-15-PA</t>
  </si>
  <si>
    <t>MF2-40S-25L20A-4-200-15-PA</t>
  </si>
  <si>
    <t>Узел коллекторный MF2: Вход - Ду25, левый; Выход - 1/2" х 5</t>
  </si>
  <si>
    <t>Узел коллекторный MF2-40S-25L20A-5-200-15-PA</t>
  </si>
  <si>
    <t>MF2-40S-25L20A-5-200-15-PA</t>
  </si>
  <si>
    <t>Узел коллекторный MF2: Вход - Ду25, левый; Выход - 1/2" х 6</t>
  </si>
  <si>
    <t>Узел коллекторный MF2-40S-25L20A-6-200-15-PA</t>
  </si>
  <si>
    <t>MF2-40S-25L20A-6-200-15-PA</t>
  </si>
  <si>
    <t>Узел коллекторный MF2: Вход - Ду25, левый; Выход - 1/2" х 7</t>
  </si>
  <si>
    <t>Узел коллекторный MF2-40S-25L20A-7-200-15-PA</t>
  </si>
  <si>
    <t>MF2-40S-25L20A-7-200-15-PA</t>
  </si>
  <si>
    <t>Узел коллекторный MF2: Вход - Ду25, левый; Выход - 1/2" х 8</t>
  </si>
  <si>
    <t>Узел коллекторный MF2-40S-25L20A-8-200-15-PA</t>
  </si>
  <si>
    <t>MF2-40S-25L20A-8-200-15-PA</t>
  </si>
  <si>
    <t>Узел коллекторный MF2: Вход - Ду25, левый; Выход - 1/2" х 9</t>
  </si>
  <si>
    <t>Узел коллекторный MF2-40S-25L20A-9-200-15-PA</t>
  </si>
  <si>
    <t>MF2-40S-25L20A-9-200-15-PA</t>
  </si>
  <si>
    <t>Узел коллекторный MF2: Вход - Ду25, правый; Выход - 1/2" х 10</t>
  </si>
  <si>
    <t>Узел коллекторный MF2-40S-25R20A-10-200-15-PA</t>
  </si>
  <si>
    <t>MF2-40S-25R20A-10-200-15-PA</t>
  </si>
  <si>
    <t>Узел коллекторный MF2: Вход - Ду25, правый; Выход - 1/2" х 2</t>
  </si>
  <si>
    <t>Узел коллекторный MF2-40S-25R20A-2-200-15-PA</t>
  </si>
  <si>
    <t>MF2-40S-25R20A-2-200-15-PA</t>
  </si>
  <si>
    <t>Узел коллекторный MF2: Вход - Ду25, правый; Выход - 1/2" х 3</t>
  </si>
  <si>
    <t>Узел коллекторный MF2-40S-25R20A-3-200-15-PA</t>
  </si>
  <si>
    <t>MF2-40S-25R20A-3-200-15-PA</t>
  </si>
  <si>
    <t>Узел коллекторный MF2: Вход - Ду25, правый; Выход - 1/2" х 4</t>
  </si>
  <si>
    <t>Узел коллекторный MF2-40S-25R20A-4-200-15-PA</t>
  </si>
  <si>
    <t>MF2-40S-25R20A-4-200-15-PA</t>
  </si>
  <si>
    <t>Узел коллекторный MF2: Вход - Ду25, правый; Выход - 1/2" х 5</t>
  </si>
  <si>
    <t>Узел коллекторный MF2-40S-25R20A-5-200-15-PA</t>
  </si>
  <si>
    <t>MF2-40S-25R20A-5-200-15-PA</t>
  </si>
  <si>
    <t>Узел коллекторный MF2: Вход - Ду25, правый; Выход - 1/2" х 6</t>
  </si>
  <si>
    <t>Узел коллекторный MF2-40S-25R20A-6-200-15-PA</t>
  </si>
  <si>
    <t>MF2-40S-25R20A-6-200-15-PA</t>
  </si>
  <si>
    <t>Узел коллекторный MF2: Вход - Ду25, правый; Выход - 1/2" х 7</t>
  </si>
  <si>
    <t>Узел коллекторный MF2-40S-25R20A-7-200-15-PA</t>
  </si>
  <si>
    <t>MF2-40S-25R20A-7-200-15-PA</t>
  </si>
  <si>
    <t>Узел коллекторный MF2: Вход - Ду25, правый; Выход - 1/2" х 8</t>
  </si>
  <si>
    <t>Узел коллекторный MF2-40S-25R20A-8-200-15-PA</t>
  </si>
  <si>
    <t>MF2-40S-25R20A-8-200-15-PA</t>
  </si>
  <si>
    <t>Узел коллекторный MF2: Вход - Ду25, правый; Выход - 1/2" х 9</t>
  </si>
  <si>
    <t>Узел коллекторный MF2-40S-25R20A-9-200-15-PA</t>
  </si>
  <si>
    <t>MF2-40S-25R20A-9-200-15-PA</t>
  </si>
  <si>
    <t>Узел коллекторный MF2: Вход - Ду32, левый; Выход - 1/2" х 10</t>
  </si>
  <si>
    <t>Узел коллекторный MF2-50S-32L25A-10-200-15-PA</t>
  </si>
  <si>
    <t>MF2-50S-32L25A-10-200-15-PA</t>
  </si>
  <si>
    <t>Узел коллекторный MF2: Вход - Ду32, левый; Выход - 1/2" х 2</t>
  </si>
  <si>
    <t>Узел коллекторный MF2-50S-32L25A-2-200-15-PA</t>
  </si>
  <si>
    <t>MF2-50S-32L25A-2-200-15-PA</t>
  </si>
  <si>
    <t>Узел коллекторный MF2: Вход - Ду32, левый; Выход - 1/2" х 3</t>
  </si>
  <si>
    <t>Узел коллекторный MF2-50S-32L25A-3-200-15-PA</t>
  </si>
  <si>
    <t>MF2-50S-32L25A-3-200-15-PA</t>
  </si>
  <si>
    <t>Узел коллекторный MF2: Вход - Ду32, левый; Выход - 1/2" х 4</t>
  </si>
  <si>
    <t>Узел коллекторный MF2-50S-32L25A-4-200-15-PA</t>
  </si>
  <si>
    <t>MF2-50S-32L25A-4-200-15-PA</t>
  </si>
  <si>
    <t>Узел коллекторный MF2: Вход - Ду32, левый; Выход - 1/2" х 5</t>
  </si>
  <si>
    <t>Узел коллекторный MF2-50S-32L25A-5-200-15-PA</t>
  </si>
  <si>
    <t>MF2-50S-32L25A-5-200-15-PA</t>
  </si>
  <si>
    <t>Узел коллекторный MF2: Вход - Ду32, левый; Выход - 1/2" х 6</t>
  </si>
  <si>
    <t>Узел коллекторный MF2-50S-32L25A-6-200-15-PA</t>
  </si>
  <si>
    <t>MF2-50S-32L25A-6-200-15-PA</t>
  </si>
  <si>
    <t>Узел коллекторный MF2: Вход - Ду32, левый; Выход - 1/2" х 7</t>
  </si>
  <si>
    <t>Узел коллекторный MF2-50S-32L25A-7-200-15-PA</t>
  </si>
  <si>
    <t>MF2-50S-32L25A-7-200-15-PA</t>
  </si>
  <si>
    <t>Узел коллекторный MF2: Вход - Ду32, левый; Выход - 1/2" х 8</t>
  </si>
  <si>
    <t>Узел коллекторный MF2-50S-32L25A-8-200-15-PA</t>
  </si>
  <si>
    <t>MF2-50S-32L25A-8-200-15-PA</t>
  </si>
  <si>
    <t>Узел коллекторный MF2: Вход - Ду32, левый; Выход - 1/2" х 9</t>
  </si>
  <si>
    <t>Узел коллекторный MF2-50S-32L25A-9-200-15-PA</t>
  </si>
  <si>
    <t>MF2-50S-32L25A-9-200-15-PA</t>
  </si>
  <si>
    <t>Узел коллекторный MF2: Вход - Ду32, правый; Выход - 1/2" х 10</t>
  </si>
  <si>
    <t>Узел коллекторный MF2-50S-32R25A-10-200-15-PA</t>
  </si>
  <si>
    <t>MF2-50S-32R25A-10-200-15-PA</t>
  </si>
  <si>
    <t>Узел коллекторный MF2: Вход - Ду32, правый; Выход - 1/2" х 2</t>
  </si>
  <si>
    <t>Узел коллекторный MF2-50S-32R25A-2-200-15-PA</t>
  </si>
  <si>
    <t>MF2-50S-32R25A-2-200-15-PA</t>
  </si>
  <si>
    <t>Узел коллекторный MF2: Вход - Ду32, правый; Выход - 1/2" х 3</t>
  </si>
  <si>
    <t>Узел коллекторный MF2-50S-32R25A-3-200-15-PA</t>
  </si>
  <si>
    <t>MF2-50S-32R25A-3-200-15-PA</t>
  </si>
  <si>
    <t>Узел коллекторный MF2: Вход - Ду32, правый; Выход - 1/2" х 4</t>
  </si>
  <si>
    <t>Узел коллекторный MF2-50S-32R25A-4-200-15-PA</t>
  </si>
  <si>
    <t>MF2-50S-32R25A-4-200-15-PA</t>
  </si>
  <si>
    <t>Узел коллекторный MF2: Вход - Ду32, правый; Выход - 1/2" х 5</t>
  </si>
  <si>
    <t>Узел коллекторный MF2-50S-32R25A-5-200-15-PA</t>
  </si>
  <si>
    <t>MF2-50S-32R25A-5-200-15-PA</t>
  </si>
  <si>
    <t>Узел коллекторный MF2: Вход - Ду32, правый; Выход - 1/2" х 6</t>
  </si>
  <si>
    <t>Узел коллекторный MF2-50S-32R25A-6-200-15-PA</t>
  </si>
  <si>
    <t>MF2-50S-32R25A-6-200-15-PA</t>
  </si>
  <si>
    <t>Узел коллекторный MF2: Вход - Ду32, правый; Выход - 1/2" х 7</t>
  </si>
  <si>
    <t>Узел коллекторный MF2-50S-32R25A-7-200-15-PA</t>
  </si>
  <si>
    <t>MF2-50S-32R25A-7-200-15-PA</t>
  </si>
  <si>
    <t>Узел коллекторный MF2: Вход - Ду32, правый; Выход - 1/2" х 8</t>
  </si>
  <si>
    <t>Узел коллекторный MF2-50S-32R25A-8-200-15-PA</t>
  </si>
  <si>
    <t>MF2-50S-32R25A-8-200-15-PA</t>
  </si>
  <si>
    <t>Узел коллекторный MF2: Вход - Ду32, правый; Выход - 1/2" х 9</t>
  </si>
  <si>
    <t>Узел коллекторный MF2-50S-32R25A-9-200-15-PA</t>
  </si>
  <si>
    <t>MF2-50S-32R25A-9-200-15-PA</t>
  </si>
  <si>
    <t>Узел коллекторный MF3: Вход - Ду25, левый; Выход - 1/2" х 10</t>
  </si>
  <si>
    <t>Узел коллекторный MF3-40S-25L20A-10-110-15-PA</t>
  </si>
  <si>
    <t>Узел этажный для теплоснабжения, тип MF3 (Econom)</t>
  </si>
  <si>
    <t>MF3-40S-25L20A-10-110-15-PA</t>
  </si>
  <si>
    <t>Узел коллекторный MF3: Вход - Ду25, левый; Выход - 1/2" х 2</t>
  </si>
  <si>
    <t>Узел коллекторный MF3-40S-25L20A-2-110-15-PA</t>
  </si>
  <si>
    <t>MF3-40S-25L20A-2-110-15-PA</t>
  </si>
  <si>
    <t>Узел коллекторный MF3: Вход - Ду25, левый; Выход - 1/2" х 3</t>
  </si>
  <si>
    <t>Узел коллекторный MF3-40S-25L20A-3-110-15-PA</t>
  </si>
  <si>
    <t>MF3-40S-25L20A-3-110-15-PA</t>
  </si>
  <si>
    <t>Узел коллекторный MF3: Вход - Ду25, левый; Выход - 1/2" х 4</t>
  </si>
  <si>
    <t>Узел коллекторный MF3-40S-25L20A-4-110-15-PA</t>
  </si>
  <si>
    <t>MF3-40S-25L20A-4-110-15-PA</t>
  </si>
  <si>
    <t>Узел коллекторный MF3: Вход - Ду25, левый; Выход - 1/2" х 5</t>
  </si>
  <si>
    <t>Узел коллекторный MF3-40S-25L20A-5-110-15-PA</t>
  </si>
  <si>
    <t>MF3-40S-25L20A-5-110-15-PA</t>
  </si>
  <si>
    <t>Узел коллекторный MF3: Вход - Ду25, левый; Выход - 1/2" х 6</t>
  </si>
  <si>
    <t>Узел коллекторный MF3-40S-25L20A-6-110-15-PA</t>
  </si>
  <si>
    <t>MF3-40S-25L20A-6-110-15-PA</t>
  </si>
  <si>
    <t>Узел коллекторный MF3: Вход - Ду25, левый; Выход - 1/2" х 7</t>
  </si>
  <si>
    <t>Узел коллекторный MF3-40S-25L20A-7-110-15-PA</t>
  </si>
  <si>
    <t>MF3-40S-25L20A-7-110-15-PA</t>
  </si>
  <si>
    <t>Узел коллекторный MF3: Вход - Ду25, левый; Выход - 1/2" х 8</t>
  </si>
  <si>
    <t>Узел коллекторный MF3-40S-25L20A-8-110-15-PA</t>
  </si>
  <si>
    <t>MF3-40S-25L20A-8-110-15-PA</t>
  </si>
  <si>
    <t>Узел коллекторный MF3: Вход - Ду25, левый; Выход - 1/2" х 9</t>
  </si>
  <si>
    <t>Узел коллекторный MF3-40S-25L20A-9-110-15-PA</t>
  </si>
  <si>
    <t>MF3-40S-25L20A-9-110-15-PA</t>
  </si>
  <si>
    <t>Узел коллекторный MF3: Вход - Ду25, правый; Выход - 1/2" х 10</t>
  </si>
  <si>
    <t>Узел коллекторный MF3-40S-25R20A-10-110-15-PA</t>
  </si>
  <si>
    <t>MF3-40S-25R20A-10-110-15-PA</t>
  </si>
  <si>
    <t>Узел коллекторный MF3: Вход - Ду25, правый; Выход - 1/2" х 2</t>
  </si>
  <si>
    <t>Узел коллекторный MF3-40S-25R20A-2-110-15-PA</t>
  </si>
  <si>
    <t>MF3-40S-25R20A-2-110-15-PA</t>
  </si>
  <si>
    <t>Узел коллекторный MF3: Вход - Ду25, правый; Выход - 1/2" х 3</t>
  </si>
  <si>
    <t>Узел коллекторный MF3-40S-25R20A-3-110-15-PA</t>
  </si>
  <si>
    <t>MF3-40S-25R20A-3-110-15-PA</t>
  </si>
  <si>
    <t>Узел коллекторный MF3: Вход - Ду25, правый; Выход - 1/2" х 4</t>
  </si>
  <si>
    <t>Узел коллекторный MF3-40S-25R20A-4-110-15-PA</t>
  </si>
  <si>
    <t>MF3-40S-25R20A-4-110-15-PA</t>
  </si>
  <si>
    <t>Узел коллекторный MF3: Вход - Ду25, правый; Выход - 1/2" х 5</t>
  </si>
  <si>
    <t>Узел коллекторный MF3-40S-25R20A-5-110-15-PA</t>
  </si>
  <si>
    <t>MF3-40S-25R20A-5-110-15-PA</t>
  </si>
  <si>
    <t>Узел коллекторный MF3: Вход - Ду25, правый; Выход - 1/2" х 6</t>
  </si>
  <si>
    <t>Узел коллекторный MF3-40S-25R20A-6-110-15-PA</t>
  </si>
  <si>
    <t>MF3-40S-25R20A-6-110-15-PA</t>
  </si>
  <si>
    <t>Узел коллекторный MF3: Вход - Ду25, правый; Выход - 1/2" х 7</t>
  </si>
  <si>
    <t>Узел коллекторный MF3-40S-25R20A-7-110-15-PA</t>
  </si>
  <si>
    <t>MF3-40S-25R20A-7-110-15-PA</t>
  </si>
  <si>
    <t>Узел коллекторный MF3: Вход - Ду25, правый; Выход - 1/2" х 8</t>
  </si>
  <si>
    <t>Узел коллекторный MF3-40S-25R20A-8-110-15-PA</t>
  </si>
  <si>
    <t>MF3-40S-25R20A-8-110-15-PA</t>
  </si>
  <si>
    <t>Узел коллекторный MF3: Вход - Ду25, правый; Выход - 1/2" х 9</t>
  </si>
  <si>
    <t>Узел коллекторный MF3-40S-25R20A-9-110-15-PA</t>
  </si>
  <si>
    <t>MF3-40S-25R20A-9-110-15-PA</t>
  </si>
  <si>
    <t>Узел коллекторный MF3: Вход - Ду32, левый; Выход - 1/2" х 10</t>
  </si>
  <si>
    <t>Узел коллекторный MF3-50S-32L25A-10-110-15-PA</t>
  </si>
  <si>
    <t>MF3-50S-32L25A-10-110-15-PA</t>
  </si>
  <si>
    <t>Узел коллекторный MF3: Вход - Ду32, левый; Выход - 1/2" х 2</t>
  </si>
  <si>
    <t>Узел коллекторный MF3-50S-32L25A-2-110-15-PA</t>
  </si>
  <si>
    <t>MF3-50S-32L25A-2-110-15-PA</t>
  </si>
  <si>
    <t>Узел коллекторный MF3: Вход - Ду32, левый; Выход - 1/2" х 3</t>
  </si>
  <si>
    <t>Узел коллекторный MF3-50S-32L25A-3-110-15-PA</t>
  </si>
  <si>
    <t>MF3-50S-32L25A-3-110-15-PA</t>
  </si>
  <si>
    <t>Узел коллекторный MF3: Вход - Ду32, левый; Выход - 1/2" х 4</t>
  </si>
  <si>
    <t>Узел коллекторный MF3-50S-32L25A-4-110-15-PA</t>
  </si>
  <si>
    <t>MF3-50S-32L25A-4-110-15-PA</t>
  </si>
  <si>
    <t>Узел коллекторный MF3: Вход - Ду32, левый; Выход - 1/2" х 5</t>
  </si>
  <si>
    <t>Узел коллекторный MF3-50S-32L25A-5-110-15-PA</t>
  </si>
  <si>
    <t>MF3-50S-32L25A-5-110-15-PA</t>
  </si>
  <si>
    <t>Узел коллекторный MF3: Вход - Ду32, левый; Выход - 1/2" х 6</t>
  </si>
  <si>
    <t>Узел коллекторный MF3-50S-32L25A-6-110-15-PA</t>
  </si>
  <si>
    <t>MF3-50S-32L25A-6-110-15-PA</t>
  </si>
  <si>
    <t>Узел коллекторный MF3: Вход - Ду32, левый; Выход - 1/2" х 7</t>
  </si>
  <si>
    <t>Узел коллекторный MF3-50S-32L25A-7-110-15-PA</t>
  </si>
  <si>
    <t>MF3-50S-32L25A-7-110-15-PA</t>
  </si>
  <si>
    <t>Узел коллекторный MF3: Вход - Ду32, левый; Выход - 1/2" х 8</t>
  </si>
  <si>
    <t>Узел коллекторный MF3-50S-32L25A-8-110-15-PA</t>
  </si>
  <si>
    <t>MF3-50S-32L25A-8-110-15-PA</t>
  </si>
  <si>
    <t>Узел коллекторный MF3: Вход - Ду32, левый; Выход - 1/2" х 9</t>
  </si>
  <si>
    <t>Узел коллекторный MF3-50S-32L25A-9-110-15-PA</t>
  </si>
  <si>
    <t>MF3-50S-32L25A-9-110-15-PA</t>
  </si>
  <si>
    <t>Узел коллекторный MF3: Вход - Ду32, правый; Выход - 1/2" х 10</t>
  </si>
  <si>
    <t>Узел коллекторный MF3-50S-32R25A-10-110-15-PA</t>
  </si>
  <si>
    <t>MF3-50S-32R25A-10-110-15-PA</t>
  </si>
  <si>
    <t>Узел коллекторный MF3: Вход - Ду32, правый; Выход - 1/2" х 2</t>
  </si>
  <si>
    <t>Узел коллекторный MF3-50S-32R25A-2-110-15-PA</t>
  </si>
  <si>
    <t>MF3-50S-32R25A-2-110-15-PA</t>
  </si>
  <si>
    <t>Узел коллекторный MF3: Вход - Ду32, правый; Выход - 1/2" х 3</t>
  </si>
  <si>
    <t>Узел коллекторный MF3-50S-32R25A-3-110-15-PA</t>
  </si>
  <si>
    <t>MF3-50S-32R25A-3-110-15-PA</t>
  </si>
  <si>
    <t>Узел коллекторный MF3: Вход - Ду32, правый; Выход - 1/2" х 4</t>
  </si>
  <si>
    <t>Узел коллекторный MF3-50S-32R25A-4-110-15-PA</t>
  </si>
  <si>
    <t>MF3-50S-32R25A-4-110-15-PA</t>
  </si>
  <si>
    <t>Узел коллекторный MF3: Вход - Ду32, правый; Выход - 1/2" х 5</t>
  </si>
  <si>
    <t>Узел коллекторный MF3-50S-32R25A-5-110-15-PA</t>
  </si>
  <si>
    <t>MF3-50S-32R25A-5-110-15-PA</t>
  </si>
  <si>
    <t>Узел коллекторный MF3: Вход - Ду32, правый; Выход - 1/2" х 6</t>
  </si>
  <si>
    <t>Узел коллекторный MF3-50S-32R25A-6-110-15-PA</t>
  </si>
  <si>
    <t>MF3-50S-32R25A-6-110-15-PA</t>
  </si>
  <si>
    <t>Узел коллекторный MF3: Вход - Ду32, правый; Выход - 1/2" х 7</t>
  </si>
  <si>
    <t>Узел коллекторный MF3-50S-32R25A-7-110-15-PA</t>
  </si>
  <si>
    <t>MF3-50S-32R25A-7-110-15-PA</t>
  </si>
  <si>
    <t>Узел коллекторный MF3: Вход - Ду32, правый; Выход - 1/2" х 8</t>
  </si>
  <si>
    <t>Узел коллекторный MF3-50S-32R25A-8-110-15-PA</t>
  </si>
  <si>
    <t>MF3-50S-32R25A-8-110-15-PA</t>
  </si>
  <si>
    <t>Узел коллекторный MF3: Вход - Ду32, правый; Выход - 1/2" х 9</t>
  </si>
  <si>
    <t>Узел коллекторный MF3-50S-32R25A-9-110-15-PA</t>
  </si>
  <si>
    <t>MF3-50S-32R25A-9-110-15-PA</t>
  </si>
  <si>
    <t>Узел коллекторный, тип MW2: Вход - Ду20, левый; Выход - 1/2" х 2</t>
  </si>
  <si>
    <t>Узел коллекторный MW2-40S-20L-2-15-PC</t>
  </si>
  <si>
    <t>Узел коллекторный ХВС/ГВС, тип MW2 (редукторы на отводах)</t>
  </si>
  <si>
    <t>Узел коллекторный, тип MW2: Вход - Ду20, левый; Выход - 1/2" х 3</t>
  </si>
  <si>
    <t>Узел коллекторный MW2-40S-20L-3-15-PC</t>
  </si>
  <si>
    <t>Узел коллекторный, тип MW2: Вход - Ду20, левый; Выход - 1/2" х 4</t>
  </si>
  <si>
    <t>Узел коллекторный MW2-40S-20L-4-15-PC</t>
  </si>
  <si>
    <t>Узел коллекторный, тип MW2: Вход - Ду20, левый; Выход - 1/2" х 5</t>
  </si>
  <si>
    <t>Узел коллекторный MW2-40S-20L-5-15-PC</t>
  </si>
  <si>
    <t>Узел коллекторный, тип MW2: Вход - Ду20, левый; Выход - 1/2" х 6</t>
  </si>
  <si>
    <t>Узел коллекторный MW2-40S-20L-6-15-PC</t>
  </si>
  <si>
    <t>Узел коллекторный, тип MW2: Вход - Ду20, левый; Выход - 1/2" х 7</t>
  </si>
  <si>
    <t>Узел коллекторный MW2-40S-20L-7-15-PC</t>
  </si>
  <si>
    <t>Узел коллекторный, тип MW2: Вход - Ду20, левый; Выход - 1/2" х 8</t>
  </si>
  <si>
    <t>Узел коллекторный MW2-40S-20L-8-15-PC</t>
  </si>
  <si>
    <t>Узел коллекторный, тип MW2: Вход - Ду20, правый; Выход - 1/2" х 2</t>
  </si>
  <si>
    <t>Узел коллекторный MW2-40S-20R-2-15-PC</t>
  </si>
  <si>
    <t>Узел коллекторный, тип MW2: Вход - Ду20, правый; Выход - 1/2" х 3</t>
  </si>
  <si>
    <t>Узел коллекторный MW2-40S-20R-3-15-PC</t>
  </si>
  <si>
    <t>Узел коллекторный, тип MW2: Вход - Ду20, правый; Выход - 1/2" х 4</t>
  </si>
  <si>
    <t>Узел коллекторный MW2-40S-20R-4-15-PC</t>
  </si>
  <si>
    <t>Узел коллекторный, тип MW2: Вход - Ду20, правый; Выход - 1/2" х 5</t>
  </si>
  <si>
    <t>Узел коллекторный MW2-40S-20R-5-15-PC</t>
  </si>
  <si>
    <t>Узел коллекторный, тип MW2: Вход - Ду20, правый; Выход - 1/2" х 6</t>
  </si>
  <si>
    <t>Узел коллекторный MW2-40S-20R-6-15-PC</t>
  </si>
  <si>
    <t>Узел коллекторный, тип MW2: Вход - Ду20, правый; Выход - 1/2" х 7</t>
  </si>
  <si>
    <t>Узел коллекторный MW2-40S-20R-7-15-PC</t>
  </si>
  <si>
    <t>Узел коллекторный, тип MW2: Вход - Ду20, правый; Выход - 1/2" х 8</t>
  </si>
  <si>
    <t>Узел коллекторный MW2-40S-20R-8-15-PC</t>
  </si>
  <si>
    <t>Узел коллекторный, тип MW2: Вход - Ду25, левый; Выход - 1/2" х 2</t>
  </si>
  <si>
    <t>Узел коллекторный MW2-40S-25L-2-15-PC</t>
  </si>
  <si>
    <t>Узел коллекторный, тип MW2: Вход - Ду25, левый; Выход  1/2" х 3</t>
  </si>
  <si>
    <t>Узел коллекторный MW2-40S-25L-3-15-PC</t>
  </si>
  <si>
    <t>Узел коллекторный, тип MW2: Вход - Ду25, левый; Выход - 1/2" х 4</t>
  </si>
  <si>
    <t>Узел коллекторный MW2-40S-25L-4-15-PC</t>
  </si>
  <si>
    <t>Узел коллекторный, тип MW2: Вход - Ду25, левый; Выход - 1/2" х 5</t>
  </si>
  <si>
    <t>Узел коллекторный MW2-40S-25L-5-15-PC</t>
  </si>
  <si>
    <t>Узел коллекторный, тип MW2: Вход - Ду25, левый; Выход - 1/2" х 6</t>
  </si>
  <si>
    <t>Узел коллекторный MW2-40S-25L-6-15-PC</t>
  </si>
  <si>
    <t>Узел коллекторный, тип MW2: Вход - Ду25, левый; Выход - 1/2" х 7</t>
  </si>
  <si>
    <t>Узел коллекторный MW2-40S-25L-7-15-PC</t>
  </si>
  <si>
    <t>Узел коллекторный, тип MW2: Вход - Ду25, левый; Выход - 1/2" х 8</t>
  </si>
  <si>
    <t>Узел коллекторный MW2-40S-25L-8-15-PC</t>
  </si>
  <si>
    <t>Узел коллекторный, тип MW2: Вход - Ду25, правый; Выход - 1/2" х 2</t>
  </si>
  <si>
    <t>Узел коллекторный MW2-40S-25R-2-15-PC</t>
  </si>
  <si>
    <t>Узел коллекторный, тип MW2: Вход - Ду25, правый; Выход - 1/2" х 3</t>
  </si>
  <si>
    <t>Узел коллекторный MW2-40S-25R-3-15-PC</t>
  </si>
  <si>
    <t>Узел коллекторный, тип MW2: Вход - Ду25, правый; Выход - 1/2" х 4</t>
  </si>
  <si>
    <t>Узел коллекторный MW2-40S-25R-4-15-PC</t>
  </si>
  <si>
    <t>Узел коллекторный, тип MW2: Вход - Ду25, правый; Выход - 1/2" х 5</t>
  </si>
  <si>
    <t>Узел коллекторный MW2-40S-25R-5-15-PC</t>
  </si>
  <si>
    <t>Узел коллекторный, тип MW2: Вход - Ду25, правый; Выход - 1/2" х 6</t>
  </si>
  <si>
    <t>Узел коллекторный MW2-40S-25R-6-15-PC</t>
  </si>
  <si>
    <t>Узел коллекторный, тип MW2: Вход - Ду25, правый; Выход - 1/2" х 7</t>
  </si>
  <si>
    <t>Узел коллекторный MW2-40S-25R-7-15-PC</t>
  </si>
  <si>
    <t>Узел коллекторный, тип MW2: Вход - Ду25, правый; Выход - 1/2" х 8</t>
  </si>
  <si>
    <t>Узел коллекторный MW2-40S-25R-8-15-PC</t>
  </si>
  <si>
    <t>ОБНОВЛЕНИЕ! Коллекторные узлы - Отопление</t>
  </si>
  <si>
    <t>Ожидается</t>
  </si>
  <si>
    <t>BL.580.06</t>
  </si>
  <si>
    <t>3,7-25</t>
  </si>
  <si>
    <r>
      <t xml:space="preserve">Регулятор перепада давления 
</t>
    </r>
    <r>
      <rPr>
        <sz val="11"/>
        <rFont val="Calibri"/>
        <family val="2"/>
        <charset val="204"/>
        <scheme val="minor"/>
      </rPr>
      <t xml:space="preserve">компактная модель </t>
    </r>
    <r>
      <rPr>
        <b/>
        <sz val="11"/>
        <rFont val="Calibri"/>
        <family val="2"/>
        <charset val="204"/>
        <scheme val="minor"/>
      </rPr>
      <t xml:space="preserve">
(5-30 кПа)</t>
    </r>
  </si>
  <si>
    <r>
      <t xml:space="preserve">Регулятор перепада давления 
</t>
    </r>
    <r>
      <rPr>
        <sz val="11"/>
        <rFont val="Calibri"/>
        <family val="2"/>
        <charset val="204"/>
        <scheme val="minor"/>
      </rPr>
      <t xml:space="preserve">базовая модель </t>
    </r>
    <r>
      <rPr>
        <b/>
        <sz val="11"/>
        <rFont val="Calibri"/>
        <family val="2"/>
        <charset val="204"/>
        <scheme val="minor"/>
      </rPr>
      <t xml:space="preserve">
(5-30 кПа)</t>
    </r>
  </si>
  <si>
    <r>
      <t xml:space="preserve">Регулятор перепада давления 
</t>
    </r>
    <r>
      <rPr>
        <sz val="11"/>
        <rFont val="Calibri"/>
        <family val="2"/>
        <charset val="204"/>
        <scheme val="minor"/>
      </rPr>
      <t>базовая модель</t>
    </r>
    <r>
      <rPr>
        <b/>
        <sz val="11"/>
        <rFont val="Calibri"/>
        <family val="2"/>
        <charset val="204"/>
        <scheme val="minor"/>
      </rPr>
      <t xml:space="preserve">
(20-60 кПа)</t>
    </r>
  </si>
  <si>
    <r>
      <t xml:space="preserve">Регулятор перепада давления 
</t>
    </r>
    <r>
      <rPr>
        <sz val="11"/>
        <rFont val="Calibri"/>
        <family val="2"/>
        <charset val="204"/>
        <scheme val="minor"/>
      </rPr>
      <t>классическая модель</t>
    </r>
    <r>
      <rPr>
        <b/>
        <sz val="11"/>
        <rFont val="Calibri"/>
        <family val="2"/>
        <charset val="204"/>
        <scheme val="minor"/>
      </rPr>
      <t xml:space="preserve">
(5-30 кПа)</t>
    </r>
  </si>
  <si>
    <r>
      <t xml:space="preserve">Регулятор перепада давления 
</t>
    </r>
    <r>
      <rPr>
        <sz val="11"/>
        <rFont val="Calibri"/>
        <family val="2"/>
        <charset val="204"/>
        <scheme val="minor"/>
      </rPr>
      <t xml:space="preserve">классическая модель
</t>
    </r>
    <r>
      <rPr>
        <b/>
        <sz val="11"/>
        <rFont val="Calibri"/>
        <family val="2"/>
        <charset val="204"/>
        <scheme val="minor"/>
      </rPr>
      <t>(20-60 кПа)</t>
    </r>
  </si>
  <si>
    <t>55,6-16</t>
  </si>
  <si>
    <t>71,8-16</t>
  </si>
  <si>
    <t>181,0-16</t>
  </si>
  <si>
    <t>108,0-16</t>
  </si>
  <si>
    <t>255,2-16</t>
  </si>
  <si>
    <t>370,5-16</t>
  </si>
  <si>
    <t>927,1-16</t>
  </si>
  <si>
    <r>
      <t xml:space="preserve">Балансировочный клапан, фланцевое присоединение
</t>
    </r>
    <r>
      <rPr>
        <sz val="11"/>
        <rFont val="Calibri"/>
        <family val="2"/>
        <charset val="204"/>
        <scheme val="minor"/>
      </rPr>
      <t>(обновленная серия)</t>
    </r>
  </si>
  <si>
    <t>BL.240.09</t>
  </si>
  <si>
    <t>BL.240.10</t>
  </si>
  <si>
    <t>BL.240.11</t>
  </si>
  <si>
    <t>BL.240.12</t>
  </si>
  <si>
    <t>BL.240.13</t>
  </si>
  <si>
    <t>BL.240.14</t>
  </si>
  <si>
    <t>BL.240.15</t>
  </si>
  <si>
    <t>BL.240.08</t>
  </si>
  <si>
    <t>Регулятор перепада давления MVI 5-30 кПа 1/2" (без изм. ниппелей)</t>
  </si>
  <si>
    <t>Регулятор перепада давления MVI 5-30 кПа 3/4" (без изм. ниппелей)</t>
  </si>
  <si>
    <t>Регулятор перепада давления MVI 5-30 кПа 1" (без изм. ниппелей)</t>
  </si>
  <si>
    <t>Регулятор перепада давления MVI 5-30 кПа 1/2" (с изм. ниппелями)</t>
  </si>
  <si>
    <t>Регулятор перепада давления MVI 5-30 кПа 3/4" (с изм. ниппелями)</t>
  </si>
  <si>
    <t>Регулятор перепада давления MVI 5-30 кПа 1" (с изм. ниппелями)</t>
  </si>
  <si>
    <t>Регулятор перепада давления MVI 20-60 кПа 1/2" (без изм. ниппелей)</t>
  </si>
  <si>
    <t>Регулятор перепада давления MVI 20-60 кПа 3/4" (без изм. ниппелей)</t>
  </si>
  <si>
    <t>Регулятор перепада давления MVI 20-60 кПа 1" (без изм. ниппелей)</t>
  </si>
  <si>
    <t>Регулятор перепада давления MVI 20-60 кПа 3/4" (с изм. ниппелями)</t>
  </si>
  <si>
    <t>Регулятор перепада давления MVI 20-60 кПа 1" (с изм. ниппелями)</t>
  </si>
  <si>
    <t>Регулятор перепада давления MVI 5-30 кПа 1/2" (без рукоятки и изм. ниппелей)</t>
  </si>
  <si>
    <t>Регулятор перепада давления MVI 5-30 кПа 3/4" (без рукоятки и изм. ниппелей)</t>
  </si>
  <si>
    <t>Регулятор перепада давления MVI 5-30 кПа 1" (без рукоятки и изм. ниппелей)</t>
  </si>
  <si>
    <t>Регулятор перепада давления MVI 20-60 кПа 1/2" (без рукоятки и изм. ниппелей)</t>
  </si>
  <si>
    <t>Регулятор перепада давления MVI 20-60 кПа 3/4" (без рукоятки и изм. ниппелей)</t>
  </si>
  <si>
    <t>Регулятор перепада давления MVI 20-60 кПа 1" (без рукоятки и изм. ниппелей)</t>
  </si>
  <si>
    <t>Регулятор перепада давления MVI 5-30 кПа 1/2" (без рукоятки, с изм. ниппелями)</t>
  </si>
  <si>
    <t>Регулятор перепада давления MVI 5-30 кПа 3/4" (без рукоятки, с изм. ниппелями)</t>
  </si>
  <si>
    <t>Регулятор перепада давления MVI 5-30 кПа 1" (без рукоятки, с изм. ниппелями)</t>
  </si>
  <si>
    <t>BL.581.06</t>
  </si>
  <si>
    <t>Кран шаровой дренажный MVI 1/2" наружная-штуцер</t>
  </si>
  <si>
    <t>Кран шаровой ГОСТ дренажный, 1/2" наружная-штуцер</t>
  </si>
  <si>
    <t>Кран ГОСТ дренажный MVI 1/2" нар.-штуцер</t>
  </si>
  <si>
    <t>Узел коллекторный MF1X-40S-15L15M15A-2-210-15-P</t>
  </si>
  <si>
    <t>MF1X-40S-15L15M15A-2-210-15-P</t>
  </si>
  <si>
    <t>Узел коллекторный MF1X-40S-15R15M15A-2-210-15-P</t>
  </si>
  <si>
    <t>MF1X-40S-15R15M15A-2-210-15-P</t>
  </si>
  <si>
    <t>Узел коллекторный MF1X-40S-25L25M20A2-3-110-15-PAE</t>
  </si>
  <si>
    <t>MF1X-40S-25L25M20A2-3-110-15-PAE</t>
  </si>
  <si>
    <t>Узел коллекторный MF1X-40S-25L25M20A2-4-110-15-PAE</t>
  </si>
  <si>
    <t>MF1X-40S-25L25M20A2-4-110-15-PAE</t>
  </si>
  <si>
    <t>Узел коллекторный MF1X-40S-25R25M20A2-2-110-15-PAE</t>
  </si>
  <si>
    <t>MF1X-40S-25R25M20A2-2-110-15-PAE</t>
  </si>
  <si>
    <t>Узел коллекторный MF1X-40S-25R25M20A2-6-110-15-PAE</t>
  </si>
  <si>
    <t>MF1X-40S-25R25M20A2-6-110-15-PAE</t>
  </si>
  <si>
    <t>Образец трубы из нержавеющей стали MVI, 15х1 mm (отрезок 25 см.)</t>
  </si>
  <si>
    <t>SS.101.04.X</t>
  </si>
  <si>
    <t>Образец трубы из нержавеющей стали MVI, 18х1 mm (отрезок 25 см.)</t>
  </si>
  <si>
    <t>SS.101.05.X</t>
  </si>
  <si>
    <t>Образец трубы из нержавеющей стали MVI, 22х1.2 mm (отрезок 25 см.)</t>
  </si>
  <si>
    <t>SS.101.06.X</t>
  </si>
  <si>
    <t>Узел коллекторный MF1X-40S-25L25M20A-2-110-15-PAE</t>
  </si>
  <si>
    <t>MF1X-40S-25L25M20A-2-110-15-PAE</t>
  </si>
  <si>
    <t>Узел коллекторный MF1X-40S-25L25M20A-3-110-15-PAE</t>
  </si>
  <si>
    <t>MF1X-40S-25L25M20A-3-110-15-PAE</t>
  </si>
  <si>
    <t>Узел коллекторный MF1X-40S-25L25M20A-4-110-15-PAE</t>
  </si>
  <si>
    <t>MF1X-40S-25L25M20A-4-110-15-PAE</t>
  </si>
  <si>
    <t>Узел коллекторный MF1X-40S-25R25M20A-2-110-15-PAE</t>
  </si>
  <si>
    <t>MF1X-40S-25R25M20A-2-110-15-PAE</t>
  </si>
  <si>
    <t>Узел коллекторный MF1X-50S-25L25M20A-6-110-15-PAE</t>
  </si>
  <si>
    <t>MF1X-50S-25L25M20A-6-110-15-PAE</t>
  </si>
  <si>
    <t>Узел коллекторный MF2: Вход- Ду20, левый; Выход- 1/2" х 3</t>
  </si>
  <si>
    <t>Узел коллекторный MF2-40S-20L15A2-3-200-15-P1AE</t>
  </si>
  <si>
    <t>MF2-40S-20L15A2-3-200-15-P1AE</t>
  </si>
  <si>
    <t>Узел коллекторный MF2: Вход- Ду20, левый; Выход- 1/2" х 4</t>
  </si>
  <si>
    <t>Узел коллекторный MF2-40S-20L15A2-4-200-15-P1AE</t>
  </si>
  <si>
    <t>MF2-40S-20L15A2-4-200-15-P1AE</t>
  </si>
  <si>
    <t>Узел коллекторный MF2: Вход- Ду20, левый; Выход- 1/2" х 6</t>
  </si>
  <si>
    <t>Узел коллекторный MF2-40S-20L15A2-6-200-15-P1AE</t>
  </si>
  <si>
    <t>MF2-40S-20L15A2-6-200-15-P1AE</t>
  </si>
  <si>
    <t>Узел коллекторный MF2-40S-20L15A-3-200-15-P1AE</t>
  </si>
  <si>
    <t>MF2-40S-20L15A-3-200-15-P1AE</t>
  </si>
  <si>
    <t>Узел коллекторный MF2-40S-20L15A-4-200-15-P1AE</t>
  </si>
  <si>
    <t>MF2-40S-20L15A-4-200-15-P1AE</t>
  </si>
  <si>
    <t>Узел коллекторный MF2-40S-20L15A-6-200-15-P1AE</t>
  </si>
  <si>
    <t>MF2-40S-20L15A-6-200-15-P1AE</t>
  </si>
  <si>
    <t>Узел коллекторный MF2: Вход- Ду20, правый; Выход- 1/2" х 3</t>
  </si>
  <si>
    <t>Узел коллекторный MF2-40S-20R15A2-3-200-15-P1AE</t>
  </si>
  <si>
    <t>MF2-40S-20R15A2-3-200-15-P1AE</t>
  </si>
  <si>
    <t>Узел коллекторный MF2: Вход- Ду20, правый; Выход- 1/2" х 4</t>
  </si>
  <si>
    <t>Узел коллекторный MF2-40S-20R15A2-4-200-15-P1AE</t>
  </si>
  <si>
    <t>MF2-40S-20R15A2-4-200-15-P1AE</t>
  </si>
  <si>
    <t>Узел коллекторный MF2: Вход- Ду20, правый; Выход- 1/2" х 5</t>
  </si>
  <si>
    <t>Узел коллекторный MF2-40S-20R15A2-5-200-15-P1AE</t>
  </si>
  <si>
    <t>MF2-40S-20R15A2-5-200-15-P1AE</t>
  </si>
  <si>
    <t>Узел коллекторный MF2-40S-20R15A-3-200-15-P1AE</t>
  </si>
  <si>
    <t>MF2-40S-20R15A-3-200-15-P1AE</t>
  </si>
  <si>
    <t>Узел коллекторный MF2-40S-20R15A-4-200-15-P1AE</t>
  </si>
  <si>
    <t>MF2-40S-20R15A-4-200-15-P1AE</t>
  </si>
  <si>
    <t>Узел коллекторный MF2-40S-20R15A-5-200-15-P1AE</t>
  </si>
  <si>
    <t>MF2-40S-20R15A-5-200-15-P1AE</t>
  </si>
  <si>
    <t>Узел коллекторный MF2-40S-25L20A-2-110-15-PAE</t>
  </si>
  <si>
    <t>MF2-40S-25L20A-2-110-15-PAE</t>
  </si>
  <si>
    <t>Узел коллекторный MF2-40S-25L20A-3-110-15-PAE</t>
  </si>
  <si>
    <t>MF2-40S-25L20A-3-110-15-PAE</t>
  </si>
  <si>
    <t>Узел коллекторный MF2-40S-25L20A-4-110-15-PAE</t>
  </si>
  <si>
    <t>MF2-40S-25L20A-4-110-15-PAE</t>
  </si>
  <si>
    <t>Узел коллекторный MF2-40S-25L20A-6-110-15-PAE</t>
  </si>
  <si>
    <t>MF2-40S-25L20A-6-110-15-PAE</t>
  </si>
  <si>
    <t>Труба из сшитого полиэтилена PEX-A с антикислородным барьером EVOH (красный) 16*2,0 (бухта 200 м)</t>
  </si>
  <si>
    <t>Труба PEX-A EVOH (красный) 16*2,0 (бухта 200 м)</t>
  </si>
  <si>
    <t>PE.320.04</t>
  </si>
  <si>
    <t>Труба из сшитого полиэтилена PEX-A с антикислородным барьером EVOH (красный) 20*2,0 (бухта 200 м)</t>
  </si>
  <si>
    <t>Труба PEX-A EVOH (красный) 20*2,0 (бухта 200 м)</t>
  </si>
  <si>
    <t>PE.320.05</t>
  </si>
  <si>
    <t>Труба из сшитого полиэтилена PEX-A с антикислородным барьером EVOH (красный) 16*2,0 (бухта 300 м)</t>
  </si>
  <si>
    <t>Труба PEX-A EVOH (красный) 16*2,0 (бухта 300 м)</t>
  </si>
  <si>
    <t>PE.330.04</t>
  </si>
  <si>
    <t>Труба из сшитого полиэтилена PEX-A с антикислородным барьером EVOH (красный) 16*2,0 (бухта 500 м)</t>
  </si>
  <si>
    <t>Труба PEX-A EVOH (красный) 16*2,0 (бухта 500 м)</t>
  </si>
  <si>
    <t>PE.350.04</t>
  </si>
  <si>
    <t>Труба из сшитого полиэтилена PEX-A с антикислородным барьером EVOH (серый) 25*3,5 (бухта 50 м)</t>
  </si>
  <si>
    <t>Труба PEX-A EVOH (серый) 25*3,5 (бухта 50 м)</t>
  </si>
  <si>
    <t>PE.505.06</t>
  </si>
  <si>
    <t>Труба из сшитого полиэтилена PEX-A с антикислородным барьером EVOH (серый) 32*4,4 (бухта 50 м)</t>
  </si>
  <si>
    <t>Труба PEX-A EVOH (серый) 32*4,4 (бухта 50 м)</t>
  </si>
  <si>
    <t>PE.505.07</t>
  </si>
  <si>
    <t>Труба из сшитого полиэтилена PEX-A с антикислородным барьером EVOH (серый) 20*2,8 (бухта 100 м)</t>
  </si>
  <si>
    <t>Труба PEX-A EVOH (серый) 20*2,8 (бухта 100 м)</t>
  </si>
  <si>
    <t>PE.510.05</t>
  </si>
  <si>
    <t>Труба из сшитого полиэтилена PEX-A с антикислородным барьером EVOH (серый) 16*2,2 (бухта 200 м)</t>
  </si>
  <si>
    <t>Труба PEX-A EVOH (серый) 16*2,2 (бухта 200 м)</t>
  </si>
  <si>
    <t>PE.520.04</t>
  </si>
  <si>
    <t>Труба из сшитого полиэтилена PEX-A с антикислородным барьером EVOH (серый) 20*2,8 (бухта 200 м)</t>
  </si>
  <si>
    <t>Труба PEX-A EVOH (серый) 20*2,8 (бухта 200 м)</t>
  </si>
  <si>
    <t>PE.520.05</t>
  </si>
  <si>
    <t>Труба STABIL для водоснабжения и отопления 32*4,7 (бухта 25 м)</t>
  </si>
  <si>
    <t>Труба STABIL 32*4,7 (бухта 25 м)</t>
  </si>
  <si>
    <t>Система труб STABIL</t>
  </si>
  <si>
    <t>Труба STABIL</t>
  </si>
  <si>
    <t>ST.102.07</t>
  </si>
  <si>
    <t>Труба STABIL для водоснабжения и отопления 25*3,7 (бухта 50 м)</t>
  </si>
  <si>
    <t>Труба STABIL 25*3,7 (бухта 50 м)</t>
  </si>
  <si>
    <t>ST.105.06</t>
  </si>
  <si>
    <t>Труба STABIL для водоснабжения и отопления 16,2*2,6 (бухта 100 м)</t>
  </si>
  <si>
    <t>Труба STABIL 16,2*2,6 (бухта 100 м)</t>
  </si>
  <si>
    <t>ST.110.04</t>
  </si>
  <si>
    <t>Труба STABIL для водоснабжения и отопления 20*2,9 (бухта 100 м)</t>
  </si>
  <si>
    <t>Труба STABIL 20*2,9 (бухта 100 м)</t>
  </si>
  <si>
    <t>ST.110.05</t>
  </si>
  <si>
    <t>TT.100.02</t>
  </si>
  <si>
    <t>Присоединительная резьба, дюймы</t>
  </si>
  <si>
    <t>Тип присоединения</t>
  </si>
  <si>
    <t>Номинальный диаметр DN, мм</t>
  </si>
  <si>
    <t>Узел коллекторный MW1-40S-25RP-3-15-PC</t>
  </si>
  <si>
    <t>MW1-40S-25RP-3-15-PC</t>
  </si>
  <si>
    <t>Узел коллекторный MW1-40S-25RP-5-15-PC</t>
  </si>
  <si>
    <t>MW1-40S-25RP-5-15-PC</t>
  </si>
  <si>
    <t>Узел коллекторный MW1-40S-25RP-6-15-PC</t>
  </si>
  <si>
    <t>MW1-40S-25RP-6-15-PC</t>
  </si>
  <si>
    <t>Узел коллекторный MW1-40S-25RP-7-15-PC</t>
  </si>
  <si>
    <t>MW1-40S-25RP-7-15-PC</t>
  </si>
  <si>
    <t>Узел коллекторный MW1-40S-25RP-8-15-PC</t>
  </si>
  <si>
    <t>MW1-40S-25RP-8-15-PC</t>
  </si>
  <si>
    <t>USD/EUR
+2%</t>
  </si>
  <si>
    <t>Максимальное рабочее давление, бар</t>
  </si>
  <si>
    <t>Макс. темп. рабочей среды, °С</t>
  </si>
  <si>
    <t>Латунь</t>
  </si>
  <si>
    <t>1/2</t>
  </si>
  <si>
    <t>3/4</t>
  </si>
  <si>
    <t>1 1/4</t>
  </si>
  <si>
    <t>1 1/2</t>
  </si>
  <si>
    <t>Чугун</t>
  </si>
  <si>
    <t>2 1/2</t>
  </si>
  <si>
    <t>Оцинкованная сталь</t>
  </si>
  <si>
    <t>Нержавеющая сталь</t>
  </si>
  <si>
    <t>ПНД</t>
  </si>
  <si>
    <t>Узел коллекторный MF3-40S-25R20A2-4-110-15-PAE</t>
  </si>
  <si>
    <t>MF3-40S-25R20A2-4-110-15-PAE</t>
  </si>
  <si>
    <t>Узел коллекторный MF3-40S-25R20A2-5-110-15-PAE</t>
  </si>
  <si>
    <t>MF3-40S-25R20A2-5-110-15-PAE</t>
  </si>
  <si>
    <t>Узел коллекторный MF3-40S-25R20A2-6-110-15-PAE</t>
  </si>
  <si>
    <t>MF3-40S-25R20A2-6-110-15-PAE</t>
  </si>
  <si>
    <t>Узел коллекторный MF3-40S-25R25A2-6-110-15-PAE</t>
  </si>
  <si>
    <t>MF3-40S-25R25A2-6-110-15-PAE</t>
  </si>
  <si>
    <t>Узел коллекторный MF3: Вход- Ду32, правый; Выход- 1/2" х 6</t>
  </si>
  <si>
    <t>Узел коллекторный MF3-40S-32R25A2-6-110-15-PAE</t>
  </si>
  <si>
    <t>MF3-40S-32R25A2-6-110-15-PAE</t>
  </si>
  <si>
    <t>Узел коллекторный MF3: Вход- Ду32, правый; Выход- 1/2" х 8</t>
  </si>
  <si>
    <t>Узел коллекторный MF3-40S-32R25A2-8-110-15-PAE</t>
  </si>
  <si>
    <t>MF3-40S-32R25A2-8-110-15-PAE</t>
  </si>
  <si>
    <t>Коллектор латунный MVI с регулировочными вентилями 2 выхода, 3/4" x 3/4"</t>
  </si>
  <si>
    <t>MM.502.0505</t>
  </si>
  <si>
    <t>Коллектор латунный MVI с регулировочными вентилями 3 выхода, 3/4" x 3/4"</t>
  </si>
  <si>
    <t>MM.503.0505</t>
  </si>
  <si>
    <t>Коллектор латунный MVI с регулировочными вентилями 4 выхода, 3/4" x 3/4"</t>
  </si>
  <si>
    <t>MM.504.0505</t>
  </si>
  <si>
    <t>Насосно-смесительный узел PROFMIX для теплого пола MVI 1"</t>
  </si>
  <si>
    <t>MU.601.06</t>
  </si>
  <si>
    <t>Узел коллекторный MW1X-40S-25R1-3-15-PC</t>
  </si>
  <si>
    <t>MW1X-40S-25R1-3-15-PC</t>
  </si>
  <si>
    <t>Узел коллекторный MW1X-40S-25R1-5-15-PC</t>
  </si>
  <si>
    <t>MW1X-40S-25R1-5-15-PC</t>
  </si>
  <si>
    <t>Узел коллекторный MW1X-40S-25R1-6-15-PC</t>
  </si>
  <si>
    <t>MW1X-40S-25R1-6-15-PC</t>
  </si>
  <si>
    <t>Узел коллекторный MW1X-40S-25R1-7-15-PC</t>
  </si>
  <si>
    <t>MW1X-40S-25R1-7-15-PC</t>
  </si>
  <si>
    <t>Узел коллекторный MW1X-40S-25R1-8-15-PC</t>
  </si>
  <si>
    <t>MW1X-40S-25R1-8-15-PC</t>
  </si>
  <si>
    <t>PEX-a</t>
  </si>
  <si>
    <t>PEXb-Al-PEXb</t>
  </si>
  <si>
    <t>Группа безопасности котла MVI (Предохранительный клапан 1/2*3/4 с давлением 3 бара)</t>
  </si>
  <si>
    <t>SE.511.06</t>
  </si>
  <si>
    <t>Группа безопасности котла MVI (Предохранительный клапан 3/4*1 с давлением 3 бара)</t>
  </si>
  <si>
    <t>SE.512.06</t>
  </si>
  <si>
    <t>Группа безопасности котла MVI 3/4" с манометром, предохранительным клапаном и автоматическим воздухоотводчиком</t>
  </si>
  <si>
    <t>Группа безопасности для расширительных баков (Предохранительный клапан 1/2*3/4 с давлением 3 бар)</t>
  </si>
  <si>
    <t>SE.513.05</t>
  </si>
  <si>
    <t>Группа безопасности котла в теплоизоляции MVI (Предохранительный клапан 1/2*3/4 с давлением 3 бара)</t>
  </si>
  <si>
    <t>SE.514.06</t>
  </si>
  <si>
    <t>Фитинг с обратным клапаном MVI</t>
  </si>
  <si>
    <t>SE.515.05</t>
  </si>
  <si>
    <t>Группа безопасности для бойлера MVI</t>
  </si>
  <si>
    <t>SE.516.05</t>
  </si>
  <si>
    <t>Съемный клапан для группы безопасности MVI 3/4*1</t>
  </si>
  <si>
    <t>SE.517.0506</t>
  </si>
  <si>
    <t>Пресс-инструмент аккумуляторный MVI для больших типоразмеров</t>
  </si>
  <si>
    <t>SST.201</t>
  </si>
  <si>
    <t>Пресс клещи MVI 76 мм, M профиль</t>
  </si>
  <si>
    <t>SST.201.11</t>
  </si>
  <si>
    <t>Пресс клещи MVI 88 мм, M профиль</t>
  </si>
  <si>
    <t>SST.201.12</t>
  </si>
  <si>
    <t>Пресс клещи MVI 108 мм, M профиль</t>
  </si>
  <si>
    <t>SST.201.13</t>
  </si>
  <si>
    <t>Аккумулятор MVI для пресс-инструмента SST.201</t>
  </si>
  <si>
    <t>SST.201.A</t>
  </si>
  <si>
    <t>Пресс-инструмент электрический MVI для больших типоразмеров</t>
  </si>
  <si>
    <t>SST.301</t>
  </si>
  <si>
    <t>Расширительная насадка MVI для экспандера 16,2х2,6 мм STABIL</t>
  </si>
  <si>
    <t>ST.101.04</t>
  </si>
  <si>
    <t>Расширительная насадка MVI для экспандера 20х2,9 мм STABIL</t>
  </si>
  <si>
    <t>ST.101.05</t>
  </si>
  <si>
    <t>Расширительная насадка MVI для экспандера 25х3,7 мм STABIL</t>
  </si>
  <si>
    <t>ST.101.06</t>
  </si>
  <si>
    <t>Расширительная насадка MVI для экспандера 32х4,7 мм STABIL</t>
  </si>
  <si>
    <t>ST.101.07</t>
  </si>
  <si>
    <t>ST.202.07</t>
  </si>
  <si>
    <t>ST.205.06</t>
  </si>
  <si>
    <t>ST.210.04</t>
  </si>
  <si>
    <t>ST.210.05</t>
  </si>
  <si>
    <t>Такер для скоб MVI на 2 кассеты, складной</t>
  </si>
  <si>
    <t>Универсальная монтажная гильза аксиальная MVI 16</t>
  </si>
  <si>
    <t>US.101.04</t>
  </si>
  <si>
    <t>Универсальная монтажная гильза аксиальная MVI 20</t>
  </si>
  <si>
    <t>US.101.05</t>
  </si>
  <si>
    <t>Универсальная монтажная гильза аксиальная MVI 25</t>
  </si>
  <si>
    <t>US.101.06</t>
  </si>
  <si>
    <t>Универсальная монтажная гильза аксиальная MVI 32</t>
  </si>
  <si>
    <t>US.101.07</t>
  </si>
  <si>
    <t>Такер для скоб MVI на 2 кассеты.
Складной, с сумкой</t>
  </si>
  <si>
    <t>Пресс-фитинг</t>
  </si>
  <si>
    <t>Американка</t>
  </si>
  <si>
    <t>Внутренняя резьба</t>
  </si>
  <si>
    <t>Внутренняя-наружная резьба</t>
  </si>
  <si>
    <t>Наружная резьба</t>
  </si>
  <si>
    <t>Внутренняя-наружная резьба, евроконус</t>
  </si>
  <si>
    <t>Обжимное</t>
  </si>
  <si>
    <t>Аксиальное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</si>
</sst>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#,##0.00\ [$₽-419]"/>
    <numFmt numFmtId="165" formatCode="#,##0\ _₽"/>
    <numFmt numFmtId="166" formatCode="0_);[Red]\(0\)"/>
    <numFmt numFmtId="167" formatCode="[$$-1009]#,##0.00"/>
    <numFmt numFmtId="168" formatCode="#,##0.00\ _₽"/>
    <numFmt numFmtId="169" formatCode="[$$-C09]#,##0"/>
    <numFmt numFmtId="170" formatCode="0.000000000"/>
    <numFmt numFmtId="171" formatCode="[$€-2]\ #,##0.00"/>
    <numFmt numFmtId="172" formatCode="0.0000000000"/>
    <numFmt numFmtId="173" formatCode="[$$-C09]#,##0.00"/>
    <numFmt numFmtId="174" formatCode="_-* #,##0.00_р_._-;\-* #,##0.00_р_._-;_-* &quot;-&quot;??_р_._-;_-@_-"/>
    <numFmt numFmtId="175" formatCode="[$$-C09]#,##0.000;\-[$$-C09]#,##0.000"/>
    <numFmt numFmtId="176" formatCode="#,##0.00\ &quot;₽&quot;"/>
    <numFmt numFmtId="177" formatCode="#,##0.0\ _₽"/>
    <numFmt numFmtId="178" formatCode="[$$-409]#,##0.00"/>
    <numFmt numFmtId="179" formatCode="_-* #,##0.00000000_-;\-* #,##0.00000000_-;_-* &quot;-&quot;??_-;_-@_-"/>
    <numFmt numFmtId="180" formatCode="_-* #,##0_-;\-* #,##0_-;_-* &quot;-&quot;??_-;_-@_-"/>
    <numFmt numFmtId="181" formatCode="#,##0.0"/>
    <numFmt numFmtId="182" formatCode="0.000000"/>
    <numFmt numFmtId="183" formatCode="0.0"/>
    <numFmt numFmtId="184" formatCode="0.000"/>
    <numFmt numFmtId="185" formatCode="0.0000"/>
    <numFmt numFmtId="186" formatCode="0.00000"/>
    <numFmt numFmtId="187" formatCode="_-* #,##0.000000_-;\-* #,##0.000000_-;_-* &quot;-&quot;??_-;_-@_-"/>
  </numFmts>
  <fonts count="17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26"/>
      <color indexed="8"/>
      <name val="Calibri"/>
      <family val="2"/>
      <charset val="204"/>
    </font>
    <font>
      <b/>
      <sz val="32"/>
      <color indexed="8"/>
      <name val="Calibri"/>
      <family val="2"/>
      <charset val="204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sz val="11"/>
      <name val="宋体"/>
      <charset val="134"/>
    </font>
    <font>
      <b/>
      <sz val="10"/>
      <name val="Arial"/>
      <family val="2"/>
    </font>
    <font>
      <b/>
      <sz val="11"/>
      <color indexed="10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b/>
      <sz val="20"/>
      <color rgb="FFFFFF00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宋体"/>
      <family val="3"/>
      <charset val="134"/>
    </font>
    <font>
      <b/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6"/>
      <color theme="1"/>
      <name val="Calibri"/>
      <family val="3"/>
      <charset val="134"/>
      <scheme val="minor"/>
    </font>
    <font>
      <sz val="11"/>
      <color rgb="FF7030A0"/>
      <name val="Calibri"/>
      <family val="2"/>
      <scheme val="minor"/>
    </font>
    <font>
      <b/>
      <u/>
      <sz val="14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name val="Calibri"/>
      <family val="2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</font>
    <font>
      <b/>
      <sz val="12"/>
      <color rgb="FF0070C0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Bahnschrift Light SemiCondensed"/>
      <family val="2"/>
      <charset val="204"/>
    </font>
    <font>
      <b/>
      <sz val="12"/>
      <color rgb="FF009242"/>
      <name val="Bahnschrift SemiBold"/>
      <family val="2"/>
      <charset val="204"/>
    </font>
    <font>
      <sz val="18"/>
      <color rgb="FF009242"/>
      <name val="Wingdings"/>
      <charset val="2"/>
    </font>
    <font>
      <sz val="11"/>
      <color rgb="FF00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u/>
      <sz val="11"/>
      <color rgb="FFFF0000"/>
      <name val="Calibri"/>
      <family val="2"/>
      <scheme val="minor"/>
    </font>
    <font>
      <sz val="16"/>
      <name val="Bahnschrift"/>
      <family val="2"/>
      <charset val="204"/>
    </font>
    <font>
      <sz val="28"/>
      <color theme="1"/>
      <name val="Bahnschrift"/>
      <family val="2"/>
      <charset val="204"/>
    </font>
    <font>
      <u/>
      <sz val="18"/>
      <color rgb="FFFF0000"/>
      <name val="Bahnschrift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i/>
      <sz val="24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4"/>
      <color rgb="FFFF0000"/>
      <name val="Bahnschrift SemiBold SemiConden"/>
      <family val="2"/>
      <charset val="204"/>
    </font>
    <font>
      <u/>
      <sz val="14"/>
      <color theme="10"/>
      <name val="Bahnschrift Light SemiCondensed"/>
      <family val="2"/>
      <charset val="204"/>
    </font>
    <font>
      <sz val="11"/>
      <name val="Bahnschrift SemiLight SemiConde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vertAlign val="superscript"/>
      <sz val="11"/>
      <color theme="1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sz val="12"/>
      <color theme="3"/>
      <name val="Calibri"/>
      <family val="2"/>
      <charset val="204"/>
      <scheme val="minor"/>
    </font>
    <font>
      <b/>
      <sz val="11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8"/>
      <name val="Arial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sz val="14"/>
      <color theme="1"/>
      <name val="Bahnschrift"/>
      <family val="2"/>
      <charset val="204"/>
    </font>
    <font>
      <sz val="18"/>
      <color theme="1"/>
      <name val="Bahnschrift"/>
      <family val="2"/>
      <charset val="204"/>
    </font>
    <font>
      <b/>
      <sz val="20"/>
      <color rgb="FF92D050"/>
      <name val="Calibri"/>
      <family val="2"/>
      <charset val="204"/>
      <scheme val="minor"/>
    </font>
    <font>
      <b/>
      <sz val="16"/>
      <color rgb="FF92D050"/>
      <name val="Calibri"/>
      <family val="2"/>
      <charset val="204"/>
      <scheme val="minor"/>
    </font>
    <font>
      <b/>
      <sz val="18"/>
      <color rgb="FF92D050"/>
      <name val="Calibri"/>
      <family val="2"/>
      <charset val="204"/>
      <scheme val="minor"/>
    </font>
    <font>
      <b/>
      <sz val="16"/>
      <color rgb="FF92D050"/>
      <name val="Calibri"/>
      <family val="3"/>
      <charset val="134"/>
      <scheme val="minor"/>
    </font>
    <font>
      <i/>
      <sz val="10"/>
      <color theme="1"/>
      <name val="Bahnschrift Light SemiCondensed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204"/>
    </font>
    <font>
      <b/>
      <sz val="12"/>
      <color rgb="FF92D050"/>
      <name val="Calibri"/>
      <family val="2"/>
      <charset val="204"/>
      <scheme val="minor"/>
    </font>
    <font>
      <sz val="12"/>
      <color rgb="FF92D050"/>
      <name val="Calibri"/>
      <family val="2"/>
      <charset val="204"/>
      <scheme val="minor"/>
    </font>
    <font>
      <u/>
      <sz val="18"/>
      <color theme="10"/>
      <name val="Bahnschrift"/>
      <family val="2"/>
      <charset val="204"/>
    </font>
    <font>
      <sz val="8"/>
      <name val="Arial"/>
    </font>
    <font>
      <b/>
      <sz val="11"/>
      <color indexed="8"/>
      <name val="Calibri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0D9C6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DE9D9"/>
        <bgColor indexed="64"/>
      </patternFill>
    </fill>
  </fills>
  <borders count="2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rgb="FF000000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auto="1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4">
    <xf numFmtId="164" fontId="0" fillId="0" borderId="0"/>
    <xf numFmtId="0" fontId="76" fillId="0" borderId="0" applyNumberFormat="0" applyFill="0" applyBorder="0" applyAlignment="0" applyProtection="0"/>
    <xf numFmtId="169" fontId="83" fillId="0" borderId="0">
      <alignment vertical="center"/>
    </xf>
    <xf numFmtId="0" fontId="80" fillId="0" borderId="0"/>
    <xf numFmtId="0" fontId="80" fillId="0" borderId="0"/>
    <xf numFmtId="0" fontId="80" fillId="0" borderId="0"/>
    <xf numFmtId="174" fontId="68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1" fillId="0" borderId="0">
      <alignment vertical="center"/>
    </xf>
    <xf numFmtId="0" fontId="76" fillId="0" borderId="0"/>
    <xf numFmtId="164" fontId="85" fillId="0" borderId="0">
      <alignment vertical="center"/>
    </xf>
    <xf numFmtId="169" fontId="75" fillId="0" borderId="0" applyProtection="0">
      <alignment vertical="center"/>
    </xf>
    <xf numFmtId="173" fontId="77" fillId="0" borderId="0">
      <alignment vertical="center"/>
    </xf>
    <xf numFmtId="164" fontId="81" fillId="0" borderId="0"/>
    <xf numFmtId="0" fontId="73" fillId="0" borderId="0">
      <alignment vertical="center"/>
    </xf>
    <xf numFmtId="164" fontId="85" fillId="0" borderId="0">
      <alignment vertical="center"/>
    </xf>
    <xf numFmtId="164" fontId="85" fillId="0" borderId="0">
      <alignment vertical="center"/>
    </xf>
    <xf numFmtId="169" fontId="85" fillId="0" borderId="0">
      <alignment vertical="center"/>
    </xf>
    <xf numFmtId="0" fontId="85" fillId="0" borderId="0">
      <alignment vertical="center"/>
    </xf>
    <xf numFmtId="0" fontId="81" fillId="0" borderId="0">
      <alignment vertical="center"/>
    </xf>
    <xf numFmtId="0" fontId="76" fillId="0" borderId="0">
      <alignment vertical="center"/>
    </xf>
    <xf numFmtId="0" fontId="103" fillId="0" borderId="0" applyNumberFormat="0" applyFill="0" applyBorder="0" applyAlignment="0" applyProtection="0"/>
    <xf numFmtId="175" fontId="85" fillId="0" borderId="0">
      <alignment vertical="center"/>
    </xf>
    <xf numFmtId="0" fontId="58" fillId="0" borderId="0">
      <alignment vertical="center"/>
    </xf>
    <xf numFmtId="164" fontId="58" fillId="0" borderId="0"/>
    <xf numFmtId="0" fontId="58" fillId="0" borderId="0">
      <alignment vertical="center"/>
    </xf>
    <xf numFmtId="0" fontId="55" fillId="0" borderId="0">
      <alignment vertical="center"/>
    </xf>
    <xf numFmtId="164" fontId="55" fillId="0" borderId="0"/>
    <xf numFmtId="0" fontId="55" fillId="0" borderId="0">
      <alignment vertical="center"/>
    </xf>
    <xf numFmtId="0" fontId="55" fillId="0" borderId="0">
      <alignment vertical="center"/>
    </xf>
    <xf numFmtId="164" fontId="55" fillId="0" borderId="0"/>
    <xf numFmtId="0" fontId="55" fillId="0" borderId="0">
      <alignment vertical="center"/>
    </xf>
    <xf numFmtId="164" fontId="85" fillId="0" borderId="0"/>
    <xf numFmtId="41" fontId="121" fillId="0" borderId="0">
      <alignment vertical="center"/>
    </xf>
    <xf numFmtId="9" fontId="124" fillId="0" borderId="0" applyFont="0" applyFill="0" applyBorder="0" applyAlignment="0" applyProtection="0"/>
    <xf numFmtId="164" fontId="125" fillId="0" borderId="0" applyNumberFormat="0" applyFill="0" applyBorder="0" applyAlignment="0" applyProtection="0"/>
    <xf numFmtId="0" fontId="124" fillId="0" borderId="0"/>
    <xf numFmtId="43" fontId="124" fillId="0" borderId="0" applyFont="0" applyFill="0" applyBorder="0" applyAlignment="0" applyProtection="0"/>
    <xf numFmtId="0" fontId="124" fillId="0" borderId="0"/>
    <xf numFmtId="0" fontId="155" fillId="0" borderId="0"/>
    <xf numFmtId="0" fontId="164" fillId="0" borderId="0">
      <alignment vertical="center"/>
    </xf>
    <xf numFmtId="0" fontId="76" fillId="0" borderId="0">
      <alignment vertical="center"/>
    </xf>
    <xf numFmtId="0" fontId="76" fillId="0" borderId="0"/>
    <xf numFmtId="0" fontId="124" fillId="0" borderId="0"/>
  </cellStyleXfs>
  <cellXfs count="2666">
    <xf numFmtId="164" fontId="0" fillId="0" borderId="0" xfId="0"/>
    <xf numFmtId="49" fontId="82" fillId="3" borderId="2" xfId="16" applyNumberFormat="1" applyFont="1" applyFill="1" applyBorder="1" applyAlignment="1">
      <alignment horizontal="center" vertical="center" wrapText="1"/>
    </xf>
    <xf numFmtId="165" fontId="87" fillId="0" borderId="1" xfId="0" applyNumberFormat="1" applyFont="1" applyBorder="1" applyAlignment="1">
      <alignment horizontal="center" vertical="center"/>
    </xf>
    <xf numFmtId="49" fontId="82" fillId="3" borderId="1" xfId="16" applyNumberFormat="1" applyFont="1" applyFill="1" applyBorder="1" applyAlignment="1">
      <alignment horizontal="center" vertical="center" wrapText="1"/>
    </xf>
    <xf numFmtId="49" fontId="82" fillId="3" borderId="3" xfId="16" applyNumberFormat="1" applyFont="1" applyFill="1" applyBorder="1" applyAlignment="1">
      <alignment horizontal="center" vertical="center" wrapText="1"/>
    </xf>
    <xf numFmtId="49" fontId="82" fillId="3" borderId="4" xfId="16" applyNumberFormat="1" applyFont="1" applyFill="1" applyBorder="1" applyAlignment="1">
      <alignment horizontal="center" vertical="center" wrapText="1"/>
    </xf>
    <xf numFmtId="164" fontId="82" fillId="0" borderId="4" xfId="0" applyFont="1" applyBorder="1" applyAlignment="1">
      <alignment horizontal="center" vertical="center"/>
    </xf>
    <xf numFmtId="164" fontId="82" fillId="0" borderId="3" xfId="0" applyFont="1" applyBorder="1" applyAlignment="1">
      <alignment horizontal="center" vertical="center"/>
    </xf>
    <xf numFmtId="164" fontId="81" fillId="0" borderId="0" xfId="0" applyFont="1" applyAlignment="1">
      <alignment vertical="center"/>
    </xf>
    <xf numFmtId="165" fontId="81" fillId="3" borderId="1" xfId="15" applyNumberFormat="1" applyFont="1" applyFill="1" applyBorder="1" applyAlignment="1">
      <alignment horizontal="center" vertical="center"/>
    </xf>
    <xf numFmtId="164" fontId="81" fillId="0" borderId="0" xfId="0" applyFont="1" applyAlignment="1">
      <alignment horizontal="center" vertical="center"/>
    </xf>
    <xf numFmtId="165" fontId="81" fillId="3" borderId="3" xfId="15" applyNumberFormat="1" applyFont="1" applyFill="1" applyBorder="1" applyAlignment="1">
      <alignment horizontal="center" vertical="center"/>
    </xf>
    <xf numFmtId="165" fontId="81" fillId="3" borderId="4" xfId="15" applyNumberFormat="1" applyFont="1" applyFill="1" applyBorder="1" applyAlignment="1">
      <alignment horizontal="center" vertical="center"/>
    </xf>
    <xf numFmtId="165" fontId="81" fillId="3" borderId="1" xfId="15" applyNumberFormat="1" applyFont="1" applyFill="1" applyBorder="1" applyAlignment="1">
      <alignment horizontal="center" vertical="center" wrapText="1"/>
    </xf>
    <xf numFmtId="165" fontId="81" fillId="3" borderId="3" xfId="15" applyNumberFormat="1" applyFont="1" applyFill="1" applyBorder="1" applyAlignment="1">
      <alignment horizontal="center" vertical="center" wrapText="1"/>
    </xf>
    <xf numFmtId="165" fontId="81" fillId="3" borderId="4" xfId="15" applyNumberFormat="1" applyFont="1" applyFill="1" applyBorder="1" applyAlignment="1">
      <alignment horizontal="center" vertical="center" wrapText="1"/>
    </xf>
    <xf numFmtId="165" fontId="87" fillId="3" borderId="1" xfId="13" applyNumberFormat="1" applyFont="1" applyFill="1" applyBorder="1" applyAlignment="1" applyProtection="1">
      <alignment horizontal="center" vertical="center" wrapText="1"/>
      <protection hidden="1"/>
    </xf>
    <xf numFmtId="165" fontId="87" fillId="3" borderId="3" xfId="13" applyNumberFormat="1" applyFont="1" applyFill="1" applyBorder="1" applyAlignment="1" applyProtection="1">
      <alignment horizontal="center" vertical="center" wrapText="1"/>
      <protection hidden="1"/>
    </xf>
    <xf numFmtId="164" fontId="81" fillId="3" borderId="2" xfId="15" applyFont="1" applyFill="1" applyBorder="1" applyAlignment="1">
      <alignment horizontal="left" vertical="center"/>
    </xf>
    <xf numFmtId="165" fontId="81" fillId="3" borderId="2" xfId="15" applyNumberFormat="1" applyFont="1" applyFill="1" applyBorder="1" applyAlignment="1">
      <alignment horizontal="center" vertical="center" wrapText="1"/>
    </xf>
    <xf numFmtId="165" fontId="81" fillId="0" borderId="1" xfId="0" applyNumberFormat="1" applyFont="1" applyBorder="1" applyAlignment="1">
      <alignment horizontal="center" vertical="center"/>
    </xf>
    <xf numFmtId="166" fontId="90" fillId="3" borderId="3" xfId="15" applyNumberFormat="1" applyFont="1" applyFill="1" applyBorder="1" applyAlignment="1">
      <alignment horizontal="center" vertical="center" wrapText="1"/>
    </xf>
    <xf numFmtId="0" fontId="81" fillId="3" borderId="1" xfId="16" applyNumberFormat="1" applyFont="1" applyFill="1" applyBorder="1" applyAlignment="1">
      <alignment horizontal="left" vertical="center"/>
    </xf>
    <xf numFmtId="0" fontId="81" fillId="3" borderId="3" xfId="16" applyNumberFormat="1" applyFont="1" applyFill="1" applyBorder="1" applyAlignment="1">
      <alignment horizontal="left" vertical="center"/>
    </xf>
    <xf numFmtId="0" fontId="81" fillId="3" borderId="4" xfId="16" applyNumberFormat="1" applyFont="1" applyFill="1" applyBorder="1" applyAlignment="1">
      <alignment horizontal="left" vertical="center"/>
    </xf>
    <xf numFmtId="166" fontId="90" fillId="3" borderId="1" xfId="15" applyNumberFormat="1" applyFont="1" applyFill="1" applyBorder="1" applyAlignment="1">
      <alignment horizontal="center" vertical="center" wrapText="1"/>
    </xf>
    <xf numFmtId="166" fontId="90" fillId="3" borderId="4" xfId="15" applyNumberFormat="1" applyFont="1" applyFill="1" applyBorder="1" applyAlignment="1">
      <alignment horizontal="center" vertical="center" wrapText="1"/>
    </xf>
    <xf numFmtId="166" fontId="89" fillId="0" borderId="3" xfId="18" applyNumberFormat="1" applyFont="1" applyBorder="1" applyAlignment="1">
      <alignment horizontal="center" vertical="center" wrapText="1"/>
    </xf>
    <xf numFmtId="164" fontId="82" fillId="0" borderId="0" xfId="0" applyFont="1" applyAlignment="1">
      <alignment horizontal="center" vertical="center"/>
    </xf>
    <xf numFmtId="165" fontId="81" fillId="0" borderId="0" xfId="0" applyNumberFormat="1" applyFont="1" applyAlignment="1">
      <alignment horizontal="center" vertical="center"/>
    </xf>
    <xf numFmtId="167" fontId="81" fillId="0" borderId="0" xfId="0" applyNumberFormat="1" applyFont="1" applyAlignment="1">
      <alignment vertical="center"/>
    </xf>
    <xf numFmtId="164" fontId="88" fillId="0" borderId="0" xfId="0" applyFont="1" applyAlignment="1">
      <alignment vertical="center"/>
    </xf>
    <xf numFmtId="1" fontId="81" fillId="0" borderId="0" xfId="0" applyNumberFormat="1" applyFont="1" applyAlignment="1">
      <alignment horizontal="center" vertical="center"/>
    </xf>
    <xf numFmtId="165" fontId="87" fillId="3" borderId="4" xfId="13" applyNumberFormat="1" applyFont="1" applyFill="1" applyBorder="1" applyAlignment="1" applyProtection="1">
      <alignment horizontal="center" vertical="center" wrapText="1"/>
      <protection hidden="1"/>
    </xf>
    <xf numFmtId="165" fontId="81" fillId="0" borderId="4" xfId="0" applyNumberFormat="1" applyFont="1" applyBorder="1" applyAlignment="1">
      <alignment horizontal="center" vertical="center"/>
    </xf>
    <xf numFmtId="165" fontId="81" fillId="0" borderId="3" xfId="0" applyNumberFormat="1" applyFont="1" applyBorder="1" applyAlignment="1">
      <alignment horizontal="center" vertical="center"/>
    </xf>
    <xf numFmtId="165" fontId="81" fillId="0" borderId="2" xfId="0" applyNumberFormat="1" applyFont="1" applyBorder="1" applyAlignment="1">
      <alignment horizontal="center" vertical="center"/>
    </xf>
    <xf numFmtId="164" fontId="81" fillId="3" borderId="16" xfId="15" applyFont="1" applyFill="1" applyBorder="1" applyAlignment="1">
      <alignment horizontal="left" vertical="center"/>
    </xf>
    <xf numFmtId="49" fontId="82" fillId="3" borderId="16" xfId="16" applyNumberFormat="1" applyFont="1" applyFill="1" applyBorder="1" applyAlignment="1">
      <alignment horizontal="center" vertical="center" wrapText="1"/>
    </xf>
    <xf numFmtId="164" fontId="82" fillId="3" borderId="2" xfId="16" applyFont="1" applyFill="1" applyBorder="1" applyAlignment="1">
      <alignment horizontal="center" vertical="center" wrapText="1"/>
    </xf>
    <xf numFmtId="165" fontId="81" fillId="0" borderId="16" xfId="0" applyNumberFormat="1" applyFont="1" applyBorder="1" applyAlignment="1">
      <alignment horizontal="center" vertical="center"/>
    </xf>
    <xf numFmtId="170" fontId="81" fillId="0" borderId="23" xfId="0" applyNumberFormat="1" applyFont="1" applyBorder="1" applyAlignment="1">
      <alignment horizontal="center" vertical="center"/>
    </xf>
    <xf numFmtId="170" fontId="81" fillId="0" borderId="0" xfId="0" applyNumberFormat="1" applyFont="1" applyAlignment="1">
      <alignment horizontal="center" vertical="center"/>
    </xf>
    <xf numFmtId="170" fontId="81" fillId="0" borderId="24" xfId="0" applyNumberFormat="1" applyFont="1" applyBorder="1" applyAlignment="1">
      <alignment horizontal="center" vertical="center"/>
    </xf>
    <xf numFmtId="170" fontId="81" fillId="0" borderId="3" xfId="0" applyNumberFormat="1" applyFont="1" applyBorder="1" applyAlignment="1">
      <alignment horizontal="center" vertical="center"/>
    </xf>
    <xf numFmtId="170" fontId="81" fillId="0" borderId="4" xfId="0" applyNumberFormat="1" applyFont="1" applyBorder="1" applyAlignment="1">
      <alignment horizontal="center" vertical="center"/>
    </xf>
    <xf numFmtId="170" fontId="81" fillId="0" borderId="1" xfId="0" applyNumberFormat="1" applyFont="1" applyBorder="1" applyAlignment="1">
      <alignment horizontal="center" vertical="center"/>
    </xf>
    <xf numFmtId="170" fontId="81" fillId="0" borderId="2" xfId="0" applyNumberFormat="1" applyFont="1" applyBorder="1" applyAlignment="1">
      <alignment horizontal="center" vertical="center"/>
    </xf>
    <xf numFmtId="0" fontId="73" fillId="0" borderId="3" xfId="0" applyNumberFormat="1" applyFont="1" applyBorder="1" applyAlignment="1" applyProtection="1">
      <alignment horizontal="center" vertical="center"/>
      <protection hidden="1"/>
    </xf>
    <xf numFmtId="0" fontId="73" fillId="0" borderId="3" xfId="0" applyNumberFormat="1" applyFont="1" applyBorder="1" applyAlignment="1" applyProtection="1">
      <alignment horizontal="left" vertical="center"/>
      <protection hidden="1"/>
    </xf>
    <xf numFmtId="49" fontId="73" fillId="0" borderId="3" xfId="0" applyNumberFormat="1" applyFont="1" applyBorder="1" applyAlignment="1" applyProtection="1">
      <alignment horizontal="center" vertical="center"/>
      <protection hidden="1"/>
    </xf>
    <xf numFmtId="0" fontId="73" fillId="0" borderId="3" xfId="19" applyFont="1" applyBorder="1" applyAlignment="1" applyProtection="1">
      <alignment horizontal="center" vertical="center"/>
      <protection hidden="1"/>
    </xf>
    <xf numFmtId="49" fontId="73" fillId="0" borderId="3" xfId="19" applyNumberFormat="1" applyFont="1" applyBorder="1" applyAlignment="1" applyProtection="1">
      <alignment horizontal="center" vertical="center"/>
      <protection hidden="1"/>
    </xf>
    <xf numFmtId="0" fontId="73" fillId="0" borderId="3" xfId="11" applyNumberFormat="1" applyFont="1" applyBorder="1" applyAlignment="1" applyProtection="1">
      <alignment horizontal="center" vertical="center"/>
      <protection hidden="1"/>
    </xf>
    <xf numFmtId="49" fontId="73" fillId="0" borderId="3" xfId="11" applyNumberFormat="1" applyFont="1" applyBorder="1" applyAlignment="1" applyProtection="1">
      <alignment horizontal="center" vertical="center"/>
      <protection hidden="1"/>
    </xf>
    <xf numFmtId="164" fontId="81" fillId="0" borderId="4" xfId="15" applyFont="1" applyBorder="1" applyAlignment="1">
      <alignment horizontal="left" vertical="center"/>
    </xf>
    <xf numFmtId="164" fontId="82" fillId="0" borderId="16" xfId="0" applyFont="1" applyBorder="1" applyAlignment="1">
      <alignment horizontal="center" vertical="center"/>
    </xf>
    <xf numFmtId="164" fontId="82" fillId="0" borderId="2" xfId="0" applyFont="1" applyBorder="1" applyAlignment="1">
      <alignment horizontal="center" vertical="center"/>
    </xf>
    <xf numFmtId="0" fontId="73" fillId="0" borderId="1" xfId="0" applyNumberFormat="1" applyFont="1" applyBorder="1" applyAlignment="1" applyProtection="1">
      <alignment horizontal="left" vertical="center"/>
      <protection hidden="1"/>
    </xf>
    <xf numFmtId="0" fontId="73" fillId="0" borderId="1" xfId="0" applyNumberFormat="1" applyFont="1" applyBorder="1" applyAlignment="1" applyProtection="1">
      <alignment horizontal="center" vertical="center"/>
      <protection hidden="1"/>
    </xf>
    <xf numFmtId="0" fontId="73" fillId="0" borderId="4" xfId="0" applyNumberFormat="1" applyFont="1" applyBorder="1" applyAlignment="1" applyProtection="1">
      <alignment horizontal="left" vertical="center"/>
      <protection hidden="1"/>
    </xf>
    <xf numFmtId="0" fontId="73" fillId="0" borderId="4" xfId="0" applyNumberFormat="1" applyFont="1" applyBorder="1" applyAlignment="1" applyProtection="1">
      <alignment horizontal="center" vertical="center"/>
      <protection hidden="1"/>
    </xf>
    <xf numFmtId="49" fontId="73" fillId="0" borderId="1" xfId="0" applyNumberFormat="1" applyFont="1" applyBorder="1" applyAlignment="1" applyProtection="1">
      <alignment horizontal="center" vertical="center"/>
      <protection hidden="1"/>
    </xf>
    <xf numFmtId="49" fontId="73" fillId="0" borderId="4" xfId="0" applyNumberFormat="1" applyFont="1" applyBorder="1" applyAlignment="1" applyProtection="1">
      <alignment horizontal="center" vertical="center"/>
      <protection hidden="1"/>
    </xf>
    <xf numFmtId="49" fontId="73" fillId="0" borderId="4" xfId="19" applyNumberFormat="1" applyFont="1" applyBorder="1" applyAlignment="1" applyProtection="1">
      <alignment horizontal="center" vertical="center"/>
      <protection hidden="1"/>
    </xf>
    <xf numFmtId="0" fontId="73" fillId="0" borderId="1" xfId="11" applyNumberFormat="1" applyFont="1" applyBorder="1" applyAlignment="1" applyProtection="1">
      <alignment horizontal="center" vertical="center"/>
      <protection hidden="1"/>
    </xf>
    <xf numFmtId="49" fontId="73" fillId="0" borderId="4" xfId="11" applyNumberFormat="1" applyFont="1" applyBorder="1" applyAlignment="1" applyProtection="1">
      <alignment horizontal="center" vertical="center"/>
      <protection hidden="1"/>
    </xf>
    <xf numFmtId="49" fontId="73" fillId="0" borderId="1" xfId="11" applyNumberFormat="1" applyFont="1" applyBorder="1" applyAlignment="1" applyProtection="1">
      <alignment horizontal="center" vertical="center"/>
      <protection hidden="1"/>
    </xf>
    <xf numFmtId="170" fontId="81" fillId="0" borderId="16" xfId="0" applyNumberFormat="1" applyFont="1" applyBorder="1" applyAlignment="1">
      <alignment horizontal="center" vertical="center"/>
    </xf>
    <xf numFmtId="165" fontId="81" fillId="3" borderId="2" xfId="15" applyNumberFormat="1" applyFont="1" applyFill="1" applyBorder="1" applyAlignment="1">
      <alignment horizontal="center" vertical="center"/>
    </xf>
    <xf numFmtId="165" fontId="81" fillId="3" borderId="16" xfId="15" applyNumberFormat="1" applyFont="1" applyFill="1" applyBorder="1" applyAlignment="1">
      <alignment horizontal="center" vertical="center"/>
    </xf>
    <xf numFmtId="172" fontId="73" fillId="7" borderId="3" xfId="0" applyNumberFormat="1" applyFont="1" applyFill="1" applyBorder="1" applyAlignment="1" applyProtection="1">
      <alignment horizontal="center" vertical="center"/>
      <protection hidden="1"/>
    </xf>
    <xf numFmtId="172" fontId="73" fillId="7" borderId="3" xfId="20" applyNumberFormat="1" applyFont="1" applyFill="1" applyBorder="1" applyAlignment="1">
      <alignment horizontal="center" vertical="center" shrinkToFit="1"/>
    </xf>
    <xf numFmtId="172" fontId="73" fillId="3" borderId="3" xfId="20" applyNumberFormat="1" applyFont="1" applyFill="1" applyBorder="1" applyAlignment="1">
      <alignment horizontal="center" vertical="center" shrinkToFit="1"/>
    </xf>
    <xf numFmtId="172" fontId="73" fillId="7" borderId="1" xfId="20" applyNumberFormat="1" applyFont="1" applyFill="1" applyBorder="1" applyAlignment="1">
      <alignment horizontal="center" vertical="center" shrinkToFit="1"/>
    </xf>
    <xf numFmtId="172" fontId="73" fillId="3" borderId="4" xfId="20" applyNumberFormat="1" applyFont="1" applyFill="1" applyBorder="1" applyAlignment="1">
      <alignment horizontal="center" vertical="center" shrinkToFit="1"/>
    </xf>
    <xf numFmtId="164" fontId="82" fillId="0" borderId="1" xfId="0" applyFont="1" applyBorder="1" applyAlignment="1">
      <alignment horizontal="center" vertical="center"/>
    </xf>
    <xf numFmtId="164" fontId="81" fillId="0" borderId="16" xfId="0" applyFont="1" applyBorder="1" applyAlignment="1">
      <alignment horizontal="left" vertical="center"/>
    </xf>
    <xf numFmtId="164" fontId="81" fillId="0" borderId="2" xfId="0" applyFont="1" applyBorder="1" applyAlignment="1">
      <alignment horizontal="left" vertical="center"/>
    </xf>
    <xf numFmtId="164" fontId="81" fillId="0" borderId="1" xfId="0" applyFont="1" applyBorder="1" applyAlignment="1">
      <alignment horizontal="left" vertical="center"/>
    </xf>
    <xf numFmtId="164" fontId="81" fillId="0" borderId="3" xfId="0" applyFont="1" applyBorder="1" applyAlignment="1">
      <alignment horizontal="left" vertical="center"/>
    </xf>
    <xf numFmtId="164" fontId="81" fillId="0" borderId="0" xfId="0" applyFont="1" applyAlignment="1">
      <alignment horizontal="left" vertical="center"/>
    </xf>
    <xf numFmtId="0" fontId="78" fillId="0" borderId="1" xfId="0" applyNumberFormat="1" applyFont="1" applyBorder="1" applyAlignment="1" applyProtection="1">
      <alignment horizontal="center" vertical="center"/>
      <protection hidden="1"/>
    </xf>
    <xf numFmtId="0" fontId="78" fillId="0" borderId="3" xfId="0" applyNumberFormat="1" applyFont="1" applyBorder="1" applyAlignment="1" applyProtection="1">
      <alignment horizontal="center" vertical="center"/>
      <protection hidden="1"/>
    </xf>
    <xf numFmtId="0" fontId="78" fillId="0" borderId="4" xfId="0" applyNumberFormat="1" applyFont="1" applyBorder="1" applyAlignment="1" applyProtection="1">
      <alignment horizontal="center" vertical="center"/>
      <protection hidden="1"/>
    </xf>
    <xf numFmtId="1" fontId="78" fillId="0" borderId="1" xfId="0" applyNumberFormat="1" applyFont="1" applyBorder="1" applyAlignment="1" applyProtection="1">
      <alignment horizontal="center" vertical="center"/>
      <protection hidden="1"/>
    </xf>
    <xf numFmtId="1" fontId="78" fillId="0" borderId="3" xfId="0" applyNumberFormat="1" applyFont="1" applyBorder="1" applyAlignment="1" applyProtection="1">
      <alignment horizontal="center" vertical="center"/>
      <protection hidden="1"/>
    </xf>
    <xf numFmtId="1" fontId="78" fillId="0" borderId="4" xfId="0" applyNumberFormat="1" applyFont="1" applyBorder="1" applyAlignment="1" applyProtection="1">
      <alignment horizontal="center" vertical="center"/>
      <protection hidden="1"/>
    </xf>
    <xf numFmtId="0" fontId="78" fillId="0" borderId="3" xfId="9" applyFont="1" applyBorder="1" applyAlignment="1">
      <alignment horizontal="center" vertical="center" wrapText="1"/>
    </xf>
    <xf numFmtId="1" fontId="78" fillId="0" borderId="1" xfId="0" applyNumberFormat="1" applyFont="1" applyBorder="1" applyAlignment="1" applyProtection="1">
      <alignment horizontal="center" vertical="center" wrapText="1"/>
      <protection hidden="1"/>
    </xf>
    <xf numFmtId="166" fontId="89" fillId="0" borderId="1" xfId="18" applyNumberFormat="1" applyFont="1" applyBorder="1" applyAlignment="1">
      <alignment horizontal="center" vertical="center" wrapText="1"/>
    </xf>
    <xf numFmtId="166" fontId="89" fillId="0" borderId="4" xfId="18" applyNumberFormat="1" applyFont="1" applyBorder="1" applyAlignment="1">
      <alignment horizontal="center" vertical="center" wrapText="1"/>
    </xf>
    <xf numFmtId="172" fontId="73" fillId="7" borderId="4" xfId="20" applyNumberFormat="1" applyFont="1" applyFill="1" applyBorder="1" applyAlignment="1">
      <alignment horizontal="center" vertical="center" shrinkToFit="1"/>
    </xf>
    <xf numFmtId="164" fontId="81" fillId="3" borderId="1" xfId="15" applyFont="1" applyFill="1" applyBorder="1" applyAlignment="1">
      <alignment horizontal="left" vertical="center"/>
    </xf>
    <xf numFmtId="164" fontId="81" fillId="3" borderId="3" xfId="15" applyFont="1" applyFill="1" applyBorder="1" applyAlignment="1">
      <alignment horizontal="left" vertical="center"/>
    </xf>
    <xf numFmtId="164" fontId="81" fillId="3" borderId="4" xfId="15" applyFont="1" applyFill="1" applyBorder="1" applyAlignment="1">
      <alignment horizontal="left" vertical="center"/>
    </xf>
    <xf numFmtId="170" fontId="82" fillId="3" borderId="29" xfId="15" applyNumberFormat="1" applyFont="1" applyFill="1" applyBorder="1" applyAlignment="1">
      <alignment horizontal="center" vertical="center" wrapText="1"/>
    </xf>
    <xf numFmtId="1" fontId="82" fillId="3" borderId="30" xfId="15" applyNumberFormat="1" applyFont="1" applyFill="1" applyBorder="1" applyAlignment="1">
      <alignment horizontal="center" vertical="center" wrapText="1"/>
    </xf>
    <xf numFmtId="49" fontId="81" fillId="3" borderId="1" xfId="16" applyNumberFormat="1" applyFont="1" applyFill="1" applyBorder="1" applyAlignment="1">
      <alignment horizontal="center" vertical="center" wrapText="1"/>
    </xf>
    <xf numFmtId="49" fontId="81" fillId="3" borderId="3" xfId="16" applyNumberFormat="1" applyFont="1" applyFill="1" applyBorder="1" applyAlignment="1">
      <alignment horizontal="center" vertical="center" wrapText="1"/>
    </xf>
    <xf numFmtId="49" fontId="81" fillId="3" borderId="4" xfId="16" applyNumberFormat="1" applyFont="1" applyFill="1" applyBorder="1" applyAlignment="1">
      <alignment horizontal="center" vertical="center" wrapText="1"/>
    </xf>
    <xf numFmtId="49" fontId="81" fillId="3" borderId="16" xfId="16" applyNumberFormat="1" applyFont="1" applyFill="1" applyBorder="1" applyAlignment="1">
      <alignment horizontal="center" vertical="center" wrapText="1"/>
    </xf>
    <xf numFmtId="49" fontId="81" fillId="0" borderId="2" xfId="0" applyNumberFormat="1" applyFont="1" applyBorder="1" applyAlignment="1">
      <alignment horizontal="center" vertical="center"/>
    </xf>
    <xf numFmtId="49" fontId="81" fillId="0" borderId="3" xfId="0" applyNumberFormat="1" applyFont="1" applyBorder="1" applyAlignment="1">
      <alignment horizontal="center" vertical="center"/>
    </xf>
    <xf numFmtId="170" fontId="81" fillId="0" borderId="15" xfId="0" applyNumberFormat="1" applyFont="1" applyBorder="1" applyAlignment="1">
      <alignment horizontal="center" vertical="center"/>
    </xf>
    <xf numFmtId="170" fontId="81" fillId="0" borderId="14" xfId="0" applyNumberFormat="1" applyFont="1" applyBorder="1" applyAlignment="1">
      <alignment horizontal="center" vertical="center"/>
    </xf>
    <xf numFmtId="49" fontId="81" fillId="0" borderId="16" xfId="0" applyNumberFormat="1" applyFont="1" applyBorder="1" applyAlignment="1">
      <alignment horizontal="center" vertical="center"/>
    </xf>
    <xf numFmtId="170" fontId="92" fillId="0" borderId="23" xfId="0" applyNumberFormat="1" applyFont="1" applyBorder="1" applyAlignment="1">
      <alignment horizontal="center" vertical="center"/>
    </xf>
    <xf numFmtId="170" fontId="92" fillId="0" borderId="0" xfId="0" applyNumberFormat="1" applyFont="1" applyAlignment="1">
      <alignment horizontal="center" vertical="center"/>
    </xf>
    <xf numFmtId="170" fontId="92" fillId="0" borderId="24" xfId="0" applyNumberFormat="1" applyFont="1" applyBorder="1" applyAlignment="1">
      <alignment horizontal="center" vertical="center"/>
    </xf>
    <xf numFmtId="0" fontId="74" fillId="0" borderId="1" xfId="14" applyFont="1" applyBorder="1" applyAlignment="1">
      <alignment horizontal="left" vertical="center" wrapText="1"/>
    </xf>
    <xf numFmtId="1" fontId="82" fillId="0" borderId="1" xfId="0" applyNumberFormat="1" applyFont="1" applyBorder="1" applyAlignment="1">
      <alignment horizontal="center" vertical="center"/>
    </xf>
    <xf numFmtId="1" fontId="82" fillId="0" borderId="3" xfId="0" applyNumberFormat="1" applyFont="1" applyBorder="1" applyAlignment="1">
      <alignment horizontal="center" vertical="center"/>
    </xf>
    <xf numFmtId="1" fontId="82" fillId="0" borderId="4" xfId="0" applyNumberFormat="1" applyFont="1" applyBorder="1" applyAlignment="1">
      <alignment horizontal="center" vertical="center"/>
    </xf>
    <xf numFmtId="1" fontId="82" fillId="0" borderId="16" xfId="0" applyNumberFormat="1" applyFont="1" applyBorder="1" applyAlignment="1">
      <alignment horizontal="center" vertical="center"/>
    </xf>
    <xf numFmtId="1" fontId="82" fillId="0" borderId="31" xfId="0" applyNumberFormat="1" applyFont="1" applyBorder="1" applyAlignment="1">
      <alignment horizontal="center" vertical="center"/>
    </xf>
    <xf numFmtId="1" fontId="82" fillId="0" borderId="2" xfId="0" applyNumberFormat="1" applyFont="1" applyBorder="1" applyAlignment="1">
      <alignment horizontal="center" vertical="center"/>
    </xf>
    <xf numFmtId="1" fontId="93" fillId="0" borderId="1" xfId="0" applyNumberFormat="1" applyFont="1" applyBorder="1" applyAlignment="1">
      <alignment horizontal="center" vertical="center"/>
    </xf>
    <xf numFmtId="1" fontId="93" fillId="0" borderId="3" xfId="0" applyNumberFormat="1" applyFont="1" applyBorder="1" applyAlignment="1">
      <alignment horizontal="center" vertical="center"/>
    </xf>
    <xf numFmtId="1" fontId="93" fillId="0" borderId="4" xfId="0" applyNumberFormat="1" applyFont="1" applyBorder="1" applyAlignment="1">
      <alignment horizontal="center" vertical="center"/>
    </xf>
    <xf numFmtId="1" fontId="82" fillId="0" borderId="0" xfId="0" applyNumberFormat="1" applyFont="1" applyAlignment="1">
      <alignment horizontal="center" vertical="center"/>
    </xf>
    <xf numFmtId="49" fontId="81" fillId="0" borderId="3" xfId="16" applyNumberFormat="1" applyFont="1" applyBorder="1" applyAlignment="1">
      <alignment horizontal="center" vertical="center" wrapText="1"/>
    </xf>
    <xf numFmtId="49" fontId="81" fillId="0" borderId="1" xfId="0" applyNumberFormat="1" applyFont="1" applyBorder="1" applyAlignment="1">
      <alignment horizontal="center" vertical="center"/>
    </xf>
    <xf numFmtId="49" fontId="81" fillId="0" borderId="4" xfId="0" applyNumberFormat="1" applyFont="1" applyBorder="1" applyAlignment="1">
      <alignment horizontal="center" vertical="center"/>
    </xf>
    <xf numFmtId="172" fontId="73" fillId="7" borderId="4" xfId="0" applyNumberFormat="1" applyFont="1" applyFill="1" applyBorder="1" applyAlignment="1" applyProtection="1">
      <alignment horizontal="center" vertical="center"/>
      <protection hidden="1"/>
    </xf>
    <xf numFmtId="49" fontId="81" fillId="0" borderId="1" xfId="16" applyNumberFormat="1" applyFont="1" applyBorder="1" applyAlignment="1">
      <alignment horizontal="center" vertical="center" wrapText="1"/>
    </xf>
    <xf numFmtId="172" fontId="73" fillId="3" borderId="1" xfId="20" applyNumberFormat="1" applyFont="1" applyFill="1" applyBorder="1" applyAlignment="1">
      <alignment horizontal="center" vertical="center" shrinkToFit="1"/>
    </xf>
    <xf numFmtId="49" fontId="81" fillId="0" borderId="4" xfId="16" applyNumberFormat="1" applyFont="1" applyBorder="1" applyAlignment="1">
      <alignment horizontal="center" vertical="center" wrapText="1"/>
    </xf>
    <xf numFmtId="172" fontId="73" fillId="7" borderId="1" xfId="0" applyNumberFormat="1" applyFont="1" applyFill="1" applyBorder="1" applyAlignment="1" applyProtection="1">
      <alignment horizontal="center" vertical="center"/>
      <protection hidden="1"/>
    </xf>
    <xf numFmtId="1" fontId="78" fillId="0" borderId="3" xfId="20" applyNumberFormat="1" applyFont="1" applyBorder="1" applyAlignment="1">
      <alignment horizontal="center" vertical="center" shrinkToFit="1"/>
    </xf>
    <xf numFmtId="1" fontId="78" fillId="0" borderId="4" xfId="20" applyNumberFormat="1" applyFont="1" applyBorder="1" applyAlignment="1">
      <alignment horizontal="center" vertical="center" shrinkToFit="1"/>
    </xf>
    <xf numFmtId="1" fontId="78" fillId="0" borderId="1" xfId="20" applyNumberFormat="1" applyFont="1" applyBorder="1" applyAlignment="1">
      <alignment horizontal="center" vertical="center" shrinkToFit="1"/>
    </xf>
    <xf numFmtId="164" fontId="82" fillId="3" borderId="32" xfId="15" applyFont="1" applyFill="1" applyBorder="1" applyAlignment="1">
      <alignment horizontal="center" vertical="center" wrapText="1"/>
    </xf>
    <xf numFmtId="0" fontId="73" fillId="0" borderId="2" xfId="0" applyNumberFormat="1" applyFont="1" applyBorder="1" applyAlignment="1" applyProtection="1">
      <alignment horizontal="left" vertical="center"/>
      <protection hidden="1"/>
    </xf>
    <xf numFmtId="172" fontId="73" fillId="3" borderId="2" xfId="20" applyNumberFormat="1" applyFont="1" applyFill="1" applyBorder="1" applyAlignment="1">
      <alignment horizontal="center" vertical="center" shrinkToFit="1"/>
    </xf>
    <xf numFmtId="1" fontId="78" fillId="0" borderId="2" xfId="20" applyNumberFormat="1" applyFont="1" applyBorder="1" applyAlignment="1">
      <alignment horizontal="center" vertical="center" shrinkToFit="1"/>
    </xf>
    <xf numFmtId="0" fontId="73" fillId="0" borderId="2" xfId="0" applyNumberFormat="1" applyFont="1" applyBorder="1" applyAlignment="1" applyProtection="1">
      <alignment horizontal="center" vertical="center"/>
      <protection hidden="1"/>
    </xf>
    <xf numFmtId="172" fontId="73" fillId="7" borderId="2" xfId="20" applyNumberFormat="1" applyFont="1" applyFill="1" applyBorder="1" applyAlignment="1">
      <alignment horizontal="center" vertical="center" shrinkToFit="1"/>
    </xf>
    <xf numFmtId="49" fontId="73" fillId="0" borderId="2" xfId="11" applyNumberFormat="1" applyFont="1" applyBorder="1" applyAlignment="1" applyProtection="1">
      <alignment horizontal="center" vertical="center"/>
      <protection hidden="1"/>
    </xf>
    <xf numFmtId="49" fontId="81" fillId="3" borderId="2" xfId="16" applyNumberFormat="1" applyFont="1" applyFill="1" applyBorder="1" applyAlignment="1">
      <alignment horizontal="center" vertical="center" wrapText="1"/>
    </xf>
    <xf numFmtId="0" fontId="73" fillId="0" borderId="16" xfId="0" applyNumberFormat="1" applyFont="1" applyBorder="1" applyAlignment="1" applyProtection="1">
      <alignment horizontal="left" vertical="center"/>
      <protection hidden="1"/>
    </xf>
    <xf numFmtId="0" fontId="78" fillId="0" borderId="16" xfId="0" applyNumberFormat="1" applyFont="1" applyBorder="1" applyAlignment="1" applyProtection="1">
      <alignment horizontal="center" vertical="center"/>
      <protection hidden="1"/>
    </xf>
    <xf numFmtId="0" fontId="73" fillId="0" borderId="16" xfId="0" applyNumberFormat="1" applyFont="1" applyBorder="1" applyAlignment="1" applyProtection="1">
      <alignment horizontal="center" vertical="center"/>
      <protection hidden="1"/>
    </xf>
    <xf numFmtId="172" fontId="73" fillId="7" borderId="16" xfId="20" applyNumberFormat="1" applyFont="1" applyFill="1" applyBorder="1" applyAlignment="1">
      <alignment horizontal="center" vertical="center" shrinkToFit="1"/>
    </xf>
    <xf numFmtId="1" fontId="78" fillId="0" borderId="16" xfId="20" applyNumberFormat="1" applyFont="1" applyBorder="1" applyAlignment="1">
      <alignment horizontal="center" vertical="center" shrinkToFit="1"/>
    </xf>
    <xf numFmtId="49" fontId="73" fillId="0" borderId="16" xfId="11" applyNumberFormat="1" applyFont="1" applyBorder="1" applyAlignment="1" applyProtection="1">
      <alignment horizontal="center" vertical="center"/>
      <protection hidden="1"/>
    </xf>
    <xf numFmtId="49" fontId="81" fillId="0" borderId="16" xfId="16" applyNumberFormat="1" applyFont="1" applyBorder="1" applyAlignment="1">
      <alignment horizontal="center" vertical="center" wrapText="1"/>
    </xf>
    <xf numFmtId="1" fontId="82" fillId="4" borderId="33" xfId="0" applyNumberFormat="1" applyFont="1" applyFill="1" applyBorder="1" applyAlignment="1">
      <alignment horizontal="center" vertical="center"/>
    </xf>
    <xf numFmtId="164" fontId="81" fillId="0" borderId="4" xfId="0" applyFont="1" applyBorder="1" applyAlignment="1">
      <alignment horizontal="left" vertical="center"/>
    </xf>
    <xf numFmtId="0" fontId="82" fillId="0" borderId="3" xfId="0" applyNumberFormat="1" applyFont="1" applyBorder="1" applyAlignment="1">
      <alignment horizontal="center" vertical="center"/>
    </xf>
    <xf numFmtId="164" fontId="81" fillId="0" borderId="0" xfId="0" applyFont="1"/>
    <xf numFmtId="0" fontId="86" fillId="0" borderId="3" xfId="0" applyNumberFormat="1" applyFont="1" applyBorder="1" applyAlignment="1">
      <alignment horizontal="center" vertical="center"/>
    </xf>
    <xf numFmtId="0" fontId="82" fillId="0" borderId="1" xfId="0" applyNumberFormat="1" applyFont="1" applyBorder="1" applyAlignment="1">
      <alignment horizontal="center" vertical="center"/>
    </xf>
    <xf numFmtId="0" fontId="82" fillId="0" borderId="4" xfId="0" applyNumberFormat="1" applyFont="1" applyBorder="1" applyAlignment="1">
      <alignment horizontal="center" vertical="center"/>
    </xf>
    <xf numFmtId="0" fontId="86" fillId="0" borderId="1" xfId="0" applyNumberFormat="1" applyFont="1" applyBorder="1" applyAlignment="1">
      <alignment horizontal="center" vertical="center"/>
    </xf>
    <xf numFmtId="0" fontId="89" fillId="0" borderId="3" xfId="4" applyFont="1" applyBorder="1" applyAlignment="1">
      <alignment horizontal="left" vertical="center"/>
    </xf>
    <xf numFmtId="49" fontId="95" fillId="0" borderId="2" xfId="0" applyNumberFormat="1" applyFont="1" applyBorder="1" applyAlignment="1">
      <alignment horizontal="center" vertical="center"/>
    </xf>
    <xf numFmtId="49" fontId="95" fillId="0" borderId="3" xfId="0" applyNumberFormat="1" applyFont="1" applyBorder="1" applyAlignment="1">
      <alignment horizontal="center" vertical="center"/>
    </xf>
    <xf numFmtId="49" fontId="95" fillId="3" borderId="3" xfId="16" applyNumberFormat="1" applyFont="1" applyFill="1" applyBorder="1" applyAlignment="1">
      <alignment horizontal="center" vertical="center" wrapText="1"/>
    </xf>
    <xf numFmtId="49" fontId="95" fillId="3" borderId="4" xfId="16" applyNumberFormat="1" applyFont="1" applyFill="1" applyBorder="1" applyAlignment="1">
      <alignment horizontal="center" vertical="center" wrapText="1"/>
    </xf>
    <xf numFmtId="170" fontId="81" fillId="0" borderId="21" xfId="0" applyNumberFormat="1" applyFont="1" applyBorder="1" applyAlignment="1">
      <alignment horizontal="center" vertical="center"/>
    </xf>
    <xf numFmtId="165" fontId="81" fillId="3" borderId="30" xfId="15" applyNumberFormat="1" applyFont="1" applyFill="1" applyBorder="1" applyAlignment="1">
      <alignment horizontal="center" vertical="center"/>
    </xf>
    <xf numFmtId="165" fontId="81" fillId="3" borderId="31" xfId="15" applyNumberFormat="1" applyFont="1" applyFill="1" applyBorder="1" applyAlignment="1">
      <alignment horizontal="center" vertical="center"/>
    </xf>
    <xf numFmtId="0" fontId="87" fillId="0" borderId="4" xfId="3" applyFont="1" applyBorder="1" applyAlignment="1">
      <alignment horizontal="left" vertical="center" wrapText="1"/>
    </xf>
    <xf numFmtId="165" fontId="81" fillId="0" borderId="2" xfId="0" applyNumberFormat="1" applyFont="1" applyBorder="1" applyAlignment="1">
      <alignment horizontal="center" vertical="center" wrapText="1"/>
    </xf>
    <xf numFmtId="0" fontId="82" fillId="0" borderId="16" xfId="0" applyNumberFormat="1" applyFont="1" applyBorder="1" applyAlignment="1">
      <alignment horizontal="center" vertical="center"/>
    </xf>
    <xf numFmtId="0" fontId="86" fillId="0" borderId="2" xfId="0" applyNumberFormat="1" applyFont="1" applyBorder="1" applyAlignment="1">
      <alignment horizontal="center" vertical="center"/>
    </xf>
    <xf numFmtId="1" fontId="93" fillId="0" borderId="16" xfId="0" applyNumberFormat="1" applyFont="1" applyBorder="1" applyAlignment="1">
      <alignment horizontal="center" vertical="center"/>
    </xf>
    <xf numFmtId="1" fontId="93" fillId="0" borderId="2" xfId="0" applyNumberFormat="1" applyFont="1" applyBorder="1" applyAlignment="1">
      <alignment horizontal="center" vertical="center"/>
    </xf>
    <xf numFmtId="164" fontId="64" fillId="3" borderId="3" xfId="15" applyFont="1" applyFill="1" applyBorder="1" applyAlignment="1">
      <alignment horizontal="left" vertical="center"/>
    </xf>
    <xf numFmtId="164" fontId="64" fillId="3" borderId="4" xfId="15" applyFont="1" applyFill="1" applyBorder="1" applyAlignment="1">
      <alignment horizontal="left" vertical="center"/>
    </xf>
    <xf numFmtId="1" fontId="78" fillId="0" borderId="2" xfId="0" applyNumberFormat="1" applyFont="1" applyBorder="1" applyAlignment="1" applyProtection="1">
      <alignment horizontal="center" vertical="center"/>
      <protection hidden="1"/>
    </xf>
    <xf numFmtId="0" fontId="73" fillId="0" borderId="31" xfId="0" applyNumberFormat="1" applyFont="1" applyBorder="1" applyAlignment="1" applyProtection="1">
      <alignment horizontal="left" vertical="center"/>
      <protection hidden="1"/>
    </xf>
    <xf numFmtId="1" fontId="78" fillId="0" borderId="31" xfId="0" applyNumberFormat="1" applyFont="1" applyBorder="1" applyAlignment="1" applyProtection="1">
      <alignment horizontal="center" vertical="center"/>
      <protection hidden="1"/>
    </xf>
    <xf numFmtId="0" fontId="73" fillId="0" borderId="31" xfId="0" applyNumberFormat="1" applyFont="1" applyBorder="1" applyAlignment="1" applyProtection="1">
      <alignment horizontal="center" vertical="center"/>
      <protection hidden="1"/>
    </xf>
    <xf numFmtId="172" fontId="73" fillId="7" borderId="31" xfId="20" applyNumberFormat="1" applyFont="1" applyFill="1" applyBorder="1" applyAlignment="1">
      <alignment horizontal="center" vertical="center" shrinkToFit="1"/>
    </xf>
    <xf numFmtId="1" fontId="78" fillId="0" borderId="31" xfId="20" applyNumberFormat="1" applyFont="1" applyBorder="1" applyAlignment="1">
      <alignment horizontal="center" vertical="center" shrinkToFit="1"/>
    </xf>
    <xf numFmtId="49" fontId="73" fillId="0" borderId="31" xfId="11" applyNumberFormat="1" applyFont="1" applyBorder="1" applyAlignment="1" applyProtection="1">
      <alignment horizontal="center" vertical="center"/>
      <protection hidden="1"/>
    </xf>
    <xf numFmtId="0" fontId="78" fillId="0" borderId="2" xfId="0" applyNumberFormat="1" applyFont="1" applyBorder="1" applyAlignment="1" applyProtection="1">
      <alignment horizontal="center" vertical="center"/>
      <protection hidden="1"/>
    </xf>
    <xf numFmtId="49" fontId="81" fillId="0" borderId="2" xfId="16" applyNumberFormat="1" applyFont="1" applyBorder="1" applyAlignment="1">
      <alignment horizontal="center" vertical="center" wrapText="1"/>
    </xf>
    <xf numFmtId="49" fontId="73" fillId="0" borderId="16" xfId="0" applyNumberFormat="1" applyFont="1" applyBorder="1" applyAlignment="1" applyProtection="1">
      <alignment horizontal="center" vertical="center"/>
      <protection hidden="1"/>
    </xf>
    <xf numFmtId="0" fontId="73" fillId="0" borderId="2" xfId="11" applyNumberFormat="1" applyFont="1" applyBorder="1" applyAlignment="1" applyProtection="1">
      <alignment horizontal="center" vertical="center"/>
      <protection hidden="1"/>
    </xf>
    <xf numFmtId="0" fontId="73" fillId="0" borderId="4" xfId="11" applyNumberFormat="1" applyFont="1" applyBorder="1" applyAlignment="1" applyProtection="1">
      <alignment horizontal="center" vertical="center"/>
      <protection hidden="1"/>
    </xf>
    <xf numFmtId="1" fontId="81" fillId="4" borderId="24" xfId="0" applyNumberFormat="1" applyFont="1" applyFill="1" applyBorder="1" applyAlignment="1">
      <alignment horizontal="center" vertical="center"/>
    </xf>
    <xf numFmtId="164" fontId="81" fillId="0" borderId="23" xfId="0" applyFont="1" applyBorder="1" applyAlignment="1">
      <alignment horizontal="center" vertical="center"/>
    </xf>
    <xf numFmtId="170" fontId="82" fillId="3" borderId="59" xfId="15" applyNumberFormat="1" applyFont="1" applyFill="1" applyBorder="1" applyAlignment="1">
      <alignment horizontal="center" vertical="center" wrapText="1"/>
    </xf>
    <xf numFmtId="1" fontId="82" fillId="3" borderId="60" xfId="15" applyNumberFormat="1" applyFont="1" applyFill="1" applyBorder="1" applyAlignment="1">
      <alignment horizontal="center" vertical="center" wrapText="1"/>
    </xf>
    <xf numFmtId="164" fontId="82" fillId="3" borderId="61" xfId="15" applyFont="1" applyFill="1" applyBorder="1" applyAlignment="1">
      <alignment horizontal="center" vertical="center" wrapText="1"/>
    </xf>
    <xf numFmtId="0" fontId="0" fillId="0" borderId="63" xfId="0" applyNumberFormat="1" applyBorder="1" applyAlignment="1">
      <alignment horizontal="left" vertical="center"/>
    </xf>
    <xf numFmtId="165" fontId="81" fillId="0" borderId="48" xfId="0" applyNumberFormat="1" applyFont="1" applyBorder="1" applyAlignment="1">
      <alignment horizontal="center" vertical="center"/>
    </xf>
    <xf numFmtId="165" fontId="81" fillId="0" borderId="31" xfId="0" applyNumberFormat="1" applyFont="1" applyBorder="1" applyAlignment="1">
      <alignment horizontal="center" vertical="center"/>
    </xf>
    <xf numFmtId="164" fontId="81" fillId="3" borderId="31" xfId="15" applyFont="1" applyFill="1" applyBorder="1" applyAlignment="1">
      <alignment horizontal="left" vertical="center"/>
    </xf>
    <xf numFmtId="0" fontId="78" fillId="0" borderId="31" xfId="0" applyNumberFormat="1" applyFont="1" applyBorder="1" applyAlignment="1" applyProtection="1">
      <alignment horizontal="center" vertical="center"/>
      <protection hidden="1"/>
    </xf>
    <xf numFmtId="170" fontId="81" fillId="0" borderId="31" xfId="0" applyNumberFormat="1" applyFont="1" applyBorder="1" applyAlignment="1">
      <alignment horizontal="center" vertical="center"/>
    </xf>
    <xf numFmtId="49" fontId="81" fillId="0" borderId="31" xfId="0" applyNumberFormat="1" applyFont="1" applyBorder="1" applyAlignment="1">
      <alignment horizontal="center" vertical="center"/>
    </xf>
    <xf numFmtId="170" fontId="63" fillId="0" borderId="0" xfId="0" applyNumberFormat="1" applyFont="1" applyAlignment="1">
      <alignment horizontal="center" vertical="center"/>
    </xf>
    <xf numFmtId="170" fontId="63" fillId="0" borderId="24" xfId="0" applyNumberFormat="1" applyFont="1" applyBorder="1" applyAlignment="1">
      <alignment horizontal="center" vertical="center"/>
    </xf>
    <xf numFmtId="172" fontId="73" fillId="3" borderId="16" xfId="20" applyNumberFormat="1" applyFont="1" applyFill="1" applyBorder="1" applyAlignment="1">
      <alignment horizontal="center" vertical="center" shrinkToFit="1"/>
    </xf>
    <xf numFmtId="0" fontId="0" fillId="0" borderId="64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164" fontId="102" fillId="0" borderId="2" xfId="15" applyFont="1" applyBorder="1" applyAlignment="1">
      <alignment horizontal="left" vertical="center" wrapText="1"/>
    </xf>
    <xf numFmtId="2" fontId="104" fillId="0" borderId="3" xfId="21" applyNumberFormat="1" applyFont="1" applyFill="1" applyBorder="1" applyAlignment="1">
      <alignment horizontal="center" vertical="center"/>
    </xf>
    <xf numFmtId="164" fontId="81" fillId="3" borderId="54" xfId="15" applyFont="1" applyFill="1" applyBorder="1" applyAlignment="1">
      <alignment horizontal="center" vertical="center"/>
    </xf>
    <xf numFmtId="164" fontId="81" fillId="3" borderId="55" xfId="15" applyFont="1" applyFill="1" applyBorder="1" applyAlignment="1">
      <alignment horizontal="center" vertical="center"/>
    </xf>
    <xf numFmtId="164" fontId="81" fillId="3" borderId="38" xfId="15" applyFont="1" applyFill="1" applyBorder="1" applyAlignment="1">
      <alignment horizontal="center" vertical="center"/>
    </xf>
    <xf numFmtId="0" fontId="82" fillId="0" borderId="2" xfId="0" applyNumberFormat="1" applyFont="1" applyBorder="1" applyAlignment="1">
      <alignment horizontal="center" vertical="center"/>
    </xf>
    <xf numFmtId="165" fontId="60" fillId="3" borderId="2" xfId="15" applyNumberFormat="1" applyFont="1" applyFill="1" applyBorder="1" applyAlignment="1">
      <alignment horizontal="center" vertical="center"/>
    </xf>
    <xf numFmtId="165" fontId="60" fillId="3" borderId="3" xfId="15" applyNumberFormat="1" applyFont="1" applyFill="1" applyBorder="1" applyAlignment="1">
      <alignment horizontal="center" vertical="center"/>
    </xf>
    <xf numFmtId="0" fontId="82" fillId="0" borderId="48" xfId="0" applyNumberFormat="1" applyFont="1" applyBorder="1" applyAlignment="1">
      <alignment horizontal="center" vertical="center"/>
    </xf>
    <xf numFmtId="165" fontId="81" fillId="3" borderId="48" xfId="15" applyNumberFormat="1" applyFont="1" applyFill="1" applyBorder="1" applyAlignment="1">
      <alignment horizontal="center" vertical="center"/>
    </xf>
    <xf numFmtId="0" fontId="82" fillId="0" borderId="30" xfId="0" applyNumberFormat="1" applyFont="1" applyBorder="1" applyAlignment="1">
      <alignment horizontal="center" vertical="center"/>
    </xf>
    <xf numFmtId="165" fontId="60" fillId="3" borderId="48" xfId="15" applyNumberFormat="1" applyFont="1" applyFill="1" applyBorder="1" applyAlignment="1">
      <alignment horizontal="center" vertical="center"/>
    </xf>
    <xf numFmtId="49" fontId="60" fillId="3" borderId="2" xfId="16" applyNumberFormat="1" applyFont="1" applyFill="1" applyBorder="1" applyAlignment="1">
      <alignment horizontal="center" vertical="center" wrapText="1"/>
    </xf>
    <xf numFmtId="49" fontId="60" fillId="3" borderId="1" xfId="16" applyNumberFormat="1" applyFont="1" applyFill="1" applyBorder="1" applyAlignment="1">
      <alignment horizontal="center" vertical="center" wrapText="1"/>
    </xf>
    <xf numFmtId="0" fontId="89" fillId="0" borderId="48" xfId="4" applyFont="1" applyBorder="1" applyAlignment="1">
      <alignment horizontal="left" vertical="center"/>
    </xf>
    <xf numFmtId="1" fontId="82" fillId="4" borderId="67" xfId="0" applyNumberFormat="1" applyFont="1" applyFill="1" applyBorder="1" applyAlignment="1">
      <alignment horizontal="center" vertical="center"/>
    </xf>
    <xf numFmtId="164" fontId="97" fillId="0" borderId="3" xfId="0" applyFont="1" applyBorder="1" applyAlignment="1">
      <alignment horizontal="center" vertical="center"/>
    </xf>
    <xf numFmtId="164" fontId="97" fillId="0" borderId="4" xfId="0" applyFont="1" applyBorder="1" applyAlignment="1">
      <alignment horizontal="center" vertical="center"/>
    </xf>
    <xf numFmtId="164" fontId="82" fillId="3" borderId="1" xfId="16" applyFont="1" applyFill="1" applyBorder="1" applyAlignment="1">
      <alignment horizontal="center" vertical="center" wrapText="1"/>
    </xf>
    <xf numFmtId="164" fontId="57" fillId="0" borderId="0" xfId="0" applyFont="1" applyAlignment="1">
      <alignment vertical="center"/>
    </xf>
    <xf numFmtId="164" fontId="57" fillId="0" borderId="0" xfId="0" applyFont="1" applyAlignment="1">
      <alignment horizontal="center" vertical="center"/>
    </xf>
    <xf numFmtId="170" fontId="57" fillId="0" borderId="0" xfId="0" applyNumberFormat="1" applyFont="1" applyAlignment="1">
      <alignment horizontal="center" vertical="center"/>
    </xf>
    <xf numFmtId="1" fontId="82" fillId="0" borderId="48" xfId="0" applyNumberFormat="1" applyFont="1" applyBorder="1" applyAlignment="1">
      <alignment horizontal="center" vertical="center"/>
    </xf>
    <xf numFmtId="164" fontId="57" fillId="0" borderId="0" xfId="0" applyFont="1" applyAlignment="1">
      <alignment horizontal="left" vertical="center"/>
    </xf>
    <xf numFmtId="165" fontId="57" fillId="0" borderId="0" xfId="0" applyNumberFormat="1" applyFont="1" applyAlignment="1">
      <alignment horizontal="center" vertical="center"/>
    </xf>
    <xf numFmtId="167" fontId="57" fillId="0" borderId="0" xfId="0" applyNumberFormat="1" applyFont="1" applyAlignment="1">
      <alignment vertical="center"/>
    </xf>
    <xf numFmtId="1" fontId="57" fillId="0" borderId="0" xfId="0" applyNumberFormat="1" applyFont="1" applyAlignment="1">
      <alignment horizontal="center" vertical="center"/>
    </xf>
    <xf numFmtId="164" fontId="56" fillId="0" borderId="0" xfId="0" applyFont="1" applyAlignment="1">
      <alignment horizontal="center" vertical="center"/>
    </xf>
    <xf numFmtId="164" fontId="55" fillId="0" borderId="0" xfId="0" applyFont="1" applyAlignment="1">
      <alignment vertical="center"/>
    </xf>
    <xf numFmtId="164" fontId="106" fillId="0" borderId="0" xfId="0" applyFont="1" applyAlignment="1">
      <alignment vertical="center"/>
    </xf>
    <xf numFmtId="164" fontId="84" fillId="0" borderId="0" xfId="0" applyFont="1" applyAlignment="1">
      <alignment vertical="center"/>
    </xf>
    <xf numFmtId="164" fontId="107" fillId="0" borderId="0" xfId="0" applyFont="1" applyAlignment="1">
      <alignment vertical="center"/>
    </xf>
    <xf numFmtId="164" fontId="51" fillId="0" borderId="1" xfId="0" applyFont="1" applyBorder="1" applyAlignment="1">
      <alignment horizontal="left" vertical="center"/>
    </xf>
    <xf numFmtId="165" fontId="51" fillId="0" borderId="1" xfId="0" applyNumberFormat="1" applyFont="1" applyBorder="1" applyAlignment="1">
      <alignment horizontal="center" vertical="center"/>
    </xf>
    <xf numFmtId="49" fontId="51" fillId="0" borderId="1" xfId="0" applyNumberFormat="1" applyFont="1" applyBorder="1" applyAlignment="1">
      <alignment horizontal="center" vertical="center"/>
    </xf>
    <xf numFmtId="164" fontId="51" fillId="0" borderId="3" xfId="0" applyFont="1" applyBorder="1" applyAlignment="1">
      <alignment horizontal="left" vertical="center"/>
    </xf>
    <xf numFmtId="165" fontId="51" fillId="0" borderId="3" xfId="0" applyNumberFormat="1" applyFont="1" applyBorder="1" applyAlignment="1">
      <alignment horizontal="center" vertical="center"/>
    </xf>
    <xf numFmtId="170" fontId="51" fillId="0" borderId="68" xfId="0" applyNumberFormat="1" applyFont="1" applyBorder="1" applyAlignment="1">
      <alignment horizontal="center" vertical="center"/>
    </xf>
    <xf numFmtId="49" fontId="51" fillId="0" borderId="3" xfId="0" applyNumberFormat="1" applyFont="1" applyBorder="1" applyAlignment="1">
      <alignment horizontal="center" vertical="center"/>
    </xf>
    <xf numFmtId="164" fontId="51" fillId="0" borderId="4" xfId="0" applyFont="1" applyBorder="1" applyAlignment="1">
      <alignment horizontal="left" vertical="center"/>
    </xf>
    <xf numFmtId="165" fontId="51" fillId="0" borderId="4" xfId="0" applyNumberFormat="1" applyFont="1" applyBorder="1" applyAlignment="1">
      <alignment horizontal="center" vertical="center"/>
    </xf>
    <xf numFmtId="49" fontId="51" fillId="0" borderId="4" xfId="0" applyNumberFormat="1" applyFont="1" applyBorder="1" applyAlignment="1">
      <alignment horizontal="center" vertical="center"/>
    </xf>
    <xf numFmtId="164" fontId="50" fillId="0" borderId="0" xfId="0" applyFont="1" applyAlignment="1">
      <alignment vertical="center"/>
    </xf>
    <xf numFmtId="165" fontId="108" fillId="0" borderId="3" xfId="0" applyNumberFormat="1" applyFont="1" applyBorder="1" applyAlignment="1">
      <alignment horizontal="center" vertical="center"/>
    </xf>
    <xf numFmtId="165" fontId="50" fillId="0" borderId="3" xfId="0" applyNumberFormat="1" applyFont="1" applyBorder="1" applyAlignment="1">
      <alignment horizontal="center" vertical="center"/>
    </xf>
    <xf numFmtId="170" fontId="50" fillId="0" borderId="3" xfId="0" applyNumberFormat="1" applyFont="1" applyBorder="1" applyAlignment="1">
      <alignment horizontal="center" vertical="center"/>
    </xf>
    <xf numFmtId="165" fontId="97" fillId="0" borderId="3" xfId="0" applyNumberFormat="1" applyFont="1" applyBorder="1" applyAlignment="1">
      <alignment horizontal="center" vertical="center"/>
    </xf>
    <xf numFmtId="1" fontId="82" fillId="3" borderId="73" xfId="15" applyNumberFormat="1" applyFont="1" applyFill="1" applyBorder="1" applyAlignment="1">
      <alignment horizontal="center" vertical="center" wrapText="1"/>
    </xf>
    <xf numFmtId="164" fontId="82" fillId="3" borderId="74" xfId="15" applyFont="1" applyFill="1" applyBorder="1" applyAlignment="1">
      <alignment horizontal="center" vertical="center" wrapText="1"/>
    </xf>
    <xf numFmtId="0" fontId="89" fillId="0" borderId="1" xfId="4" applyFont="1" applyBorder="1" applyAlignment="1">
      <alignment horizontal="left" vertical="center"/>
    </xf>
    <xf numFmtId="0" fontId="89" fillId="0" borderId="4" xfId="4" applyFont="1" applyBorder="1" applyAlignment="1">
      <alignment horizontal="left" vertical="center"/>
    </xf>
    <xf numFmtId="164" fontId="109" fillId="0" borderId="0" xfId="0" applyFont="1" applyAlignment="1">
      <alignment horizontal="left" vertical="top" wrapText="1"/>
    </xf>
    <xf numFmtId="0" fontId="89" fillId="0" borderId="2" xfId="4" applyFont="1" applyBorder="1" applyAlignment="1">
      <alignment horizontal="left" vertical="center"/>
    </xf>
    <xf numFmtId="0" fontId="89" fillId="0" borderId="16" xfId="4" applyFont="1" applyBorder="1" applyAlignment="1">
      <alignment horizontal="left" vertical="center"/>
    </xf>
    <xf numFmtId="0" fontId="89" fillId="0" borderId="3" xfId="22" applyNumberFormat="1" applyFont="1" applyBorder="1" applyAlignment="1">
      <alignment horizontal="left" vertical="center"/>
    </xf>
    <xf numFmtId="0" fontId="89" fillId="0" borderId="10" xfId="4" applyFont="1" applyBorder="1" applyAlignment="1">
      <alignment horizontal="left" vertical="center"/>
    </xf>
    <xf numFmtId="0" fontId="89" fillId="0" borderId="30" xfId="4" applyFont="1" applyBorder="1" applyAlignment="1">
      <alignment horizontal="left" vertical="center"/>
    </xf>
    <xf numFmtId="0" fontId="89" fillId="0" borderId="47" xfId="5" applyFont="1" applyBorder="1" applyAlignment="1">
      <alignment horizontal="left" vertical="center" wrapText="1"/>
    </xf>
    <xf numFmtId="2" fontId="110" fillId="0" borderId="0" xfId="32" applyNumberFormat="1" applyFont="1" applyAlignment="1">
      <alignment vertical="center"/>
    </xf>
    <xf numFmtId="164" fontId="51" fillId="0" borderId="16" xfId="0" applyFont="1" applyBorder="1" applyAlignment="1">
      <alignment horizontal="left" vertical="center"/>
    </xf>
    <xf numFmtId="165" fontId="51" fillId="0" borderId="16" xfId="0" applyNumberFormat="1" applyFont="1" applyBorder="1" applyAlignment="1">
      <alignment horizontal="center" vertical="center"/>
    </xf>
    <xf numFmtId="170" fontId="51" fillId="0" borderId="70" xfId="0" applyNumberFormat="1" applyFont="1" applyBorder="1" applyAlignment="1">
      <alignment horizontal="center" vertical="center"/>
    </xf>
    <xf numFmtId="49" fontId="51" fillId="0" borderId="16" xfId="0" applyNumberFormat="1" applyFont="1" applyBorder="1" applyAlignment="1">
      <alignment horizontal="center" vertical="center"/>
    </xf>
    <xf numFmtId="170" fontId="51" fillId="0" borderId="3" xfId="0" applyNumberFormat="1" applyFont="1" applyBorder="1" applyAlignment="1">
      <alignment horizontal="center" vertical="center"/>
    </xf>
    <xf numFmtId="170" fontId="51" fillId="0" borderId="1" xfId="0" applyNumberFormat="1" applyFont="1" applyBorder="1" applyAlignment="1">
      <alignment horizontal="center" vertical="center"/>
    </xf>
    <xf numFmtId="170" fontId="51" fillId="0" borderId="4" xfId="0" applyNumberFormat="1" applyFont="1" applyBorder="1" applyAlignment="1">
      <alignment horizontal="center" vertical="center"/>
    </xf>
    <xf numFmtId="164" fontId="51" fillId="0" borderId="2" xfId="0" applyFont="1" applyBorder="1" applyAlignment="1">
      <alignment horizontal="left" vertical="center"/>
    </xf>
    <xf numFmtId="165" fontId="51" fillId="0" borderId="2" xfId="0" applyNumberFormat="1" applyFont="1" applyBorder="1" applyAlignment="1">
      <alignment horizontal="center" vertical="center"/>
    </xf>
    <xf numFmtId="170" fontId="51" fillId="0" borderId="75" xfId="0" applyNumberFormat="1" applyFont="1" applyBorder="1" applyAlignment="1">
      <alignment horizontal="center" vertical="center"/>
    </xf>
    <xf numFmtId="49" fontId="51" fillId="0" borderId="2" xfId="0" applyNumberFormat="1" applyFont="1" applyBorder="1" applyAlignment="1">
      <alignment horizontal="center" vertical="center"/>
    </xf>
    <xf numFmtId="164" fontId="81" fillId="3" borderId="73" xfId="15" applyFont="1" applyFill="1" applyBorder="1" applyAlignment="1">
      <alignment horizontal="center" vertical="center" wrapText="1"/>
    </xf>
    <xf numFmtId="164" fontId="82" fillId="0" borderId="60" xfId="16" applyFont="1" applyBorder="1" applyAlignment="1">
      <alignment horizontal="center" vertical="center" wrapText="1"/>
    </xf>
    <xf numFmtId="164" fontId="53" fillId="0" borderId="60" xfId="0" applyFont="1" applyBorder="1" applyAlignment="1">
      <alignment horizontal="left" vertical="center"/>
    </xf>
    <xf numFmtId="164" fontId="82" fillId="0" borderId="60" xfId="0" applyFont="1" applyBorder="1" applyAlignment="1">
      <alignment horizontal="center" vertical="center"/>
    </xf>
    <xf numFmtId="165" fontId="81" fillId="0" borderId="60" xfId="0" applyNumberFormat="1" applyFont="1" applyBorder="1" applyAlignment="1">
      <alignment horizontal="center" vertical="center"/>
    </xf>
    <xf numFmtId="170" fontId="81" fillId="0" borderId="33" xfId="0" applyNumberFormat="1" applyFont="1" applyBorder="1" applyAlignment="1">
      <alignment horizontal="center" vertical="center"/>
    </xf>
    <xf numFmtId="1" fontId="82" fillId="0" borderId="60" xfId="0" applyNumberFormat="1" applyFont="1" applyBorder="1" applyAlignment="1">
      <alignment horizontal="center" vertical="center"/>
    </xf>
    <xf numFmtId="49" fontId="53" fillId="0" borderId="60" xfId="0" applyNumberFormat="1" applyFont="1" applyBorder="1" applyAlignment="1">
      <alignment horizontal="center" vertical="center"/>
    </xf>
    <xf numFmtId="1" fontId="0" fillId="0" borderId="0" xfId="0" applyNumberFormat="1"/>
    <xf numFmtId="0" fontId="89" fillId="0" borderId="16" xfId="22" applyNumberFormat="1" applyFont="1" applyBorder="1" applyAlignment="1">
      <alignment horizontal="left" vertical="center"/>
    </xf>
    <xf numFmtId="49" fontId="60" fillId="3" borderId="48" xfId="16" applyNumberFormat="1" applyFont="1" applyFill="1" applyBorder="1" applyAlignment="1">
      <alignment horizontal="center" vertical="center" wrapText="1"/>
    </xf>
    <xf numFmtId="0" fontId="89" fillId="0" borderId="6" xfId="4" applyFont="1" applyBorder="1" applyAlignment="1">
      <alignment horizontal="left" vertical="center"/>
    </xf>
    <xf numFmtId="164" fontId="45" fillId="0" borderId="0" xfId="0" applyFont="1" applyAlignment="1">
      <alignment vertical="center"/>
    </xf>
    <xf numFmtId="1" fontId="45" fillId="0" borderId="0" xfId="0" applyNumberFormat="1" applyFont="1" applyAlignment="1">
      <alignment horizontal="center" vertical="center"/>
    </xf>
    <xf numFmtId="167" fontId="45" fillId="0" borderId="0" xfId="0" applyNumberFormat="1" applyFont="1" applyAlignment="1">
      <alignment vertical="center"/>
    </xf>
    <xf numFmtId="164" fontId="45" fillId="0" borderId="0" xfId="0" applyFont="1" applyAlignment="1">
      <alignment horizontal="center" vertical="center"/>
    </xf>
    <xf numFmtId="170" fontId="45" fillId="0" borderId="0" xfId="0" applyNumberFormat="1" applyFont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164" fontId="45" fillId="0" borderId="0" xfId="0" applyFont="1" applyAlignment="1">
      <alignment horizontal="left" vertical="center"/>
    </xf>
    <xf numFmtId="164" fontId="45" fillId="0" borderId="0" xfId="0" applyFont="1"/>
    <xf numFmtId="164" fontId="82" fillId="0" borderId="0" xfId="0" applyFont="1"/>
    <xf numFmtId="164" fontId="112" fillId="0" borderId="0" xfId="0" applyFont="1"/>
    <xf numFmtId="49" fontId="0" fillId="0" borderId="0" xfId="0" applyNumberFormat="1" applyAlignment="1">
      <alignment horizontal="right"/>
    </xf>
    <xf numFmtId="49" fontId="82" fillId="0" borderId="0" xfId="0" applyNumberFormat="1" applyFont="1" applyAlignment="1">
      <alignment horizontal="right"/>
    </xf>
    <xf numFmtId="164" fontId="113" fillId="0" borderId="0" xfId="0" applyFont="1" applyAlignment="1">
      <alignment vertical="center"/>
    </xf>
    <xf numFmtId="1" fontId="106" fillId="0" borderId="0" xfId="0" applyNumberFormat="1" applyFont="1" applyAlignment="1">
      <alignment horizontal="center" vertical="center"/>
    </xf>
    <xf numFmtId="164" fontId="105" fillId="0" borderId="0" xfId="0" applyFont="1" applyAlignment="1">
      <alignment vertical="center"/>
    </xf>
    <xf numFmtId="167" fontId="106" fillId="0" borderId="0" xfId="0" applyNumberFormat="1" applyFont="1" applyAlignment="1">
      <alignment vertical="center"/>
    </xf>
    <xf numFmtId="164" fontId="106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70" fontId="106" fillId="0" borderId="0" xfId="0" applyNumberFormat="1" applyFont="1" applyAlignment="1">
      <alignment horizontal="center" vertical="center"/>
    </xf>
    <xf numFmtId="165" fontId="106" fillId="0" borderId="0" xfId="0" applyNumberFormat="1" applyFont="1" applyAlignment="1">
      <alignment horizontal="center" vertical="center"/>
    </xf>
    <xf numFmtId="164" fontId="105" fillId="0" borderId="0" xfId="0" applyFont="1" applyAlignment="1">
      <alignment horizontal="center" vertical="center"/>
    </xf>
    <xf numFmtId="164" fontId="106" fillId="0" borderId="0" xfId="0" applyFont="1" applyAlignment="1">
      <alignment horizontal="left" vertical="center"/>
    </xf>
    <xf numFmtId="164" fontId="45" fillId="9" borderId="0" xfId="0" applyFont="1" applyFill="1" applyAlignment="1">
      <alignment vertical="center"/>
    </xf>
    <xf numFmtId="164" fontId="91" fillId="9" borderId="0" xfId="0" applyFont="1" applyFill="1" applyAlignment="1">
      <alignment vertical="center"/>
    </xf>
    <xf numFmtId="49" fontId="0" fillId="0" borderId="0" xfId="0" applyNumberFormat="1" applyAlignment="1">
      <alignment horizontal="center"/>
    </xf>
    <xf numFmtId="164" fontId="43" fillId="0" borderId="0" xfId="0" applyFont="1" applyAlignment="1">
      <alignment vertical="center"/>
    </xf>
    <xf numFmtId="164" fontId="43" fillId="0" borderId="0" xfId="0" applyFont="1" applyAlignment="1">
      <alignment horizontal="center" vertical="center"/>
    </xf>
    <xf numFmtId="164" fontId="82" fillId="0" borderId="78" xfId="0" applyFont="1" applyBorder="1" applyAlignment="1">
      <alignment horizontal="center" vertical="center"/>
    </xf>
    <xf numFmtId="165" fontId="97" fillId="0" borderId="78" xfId="0" applyNumberFormat="1" applyFont="1" applyBorder="1" applyAlignment="1">
      <alignment horizontal="center" vertical="center"/>
    </xf>
    <xf numFmtId="165" fontId="43" fillId="0" borderId="78" xfId="0" applyNumberFormat="1" applyFont="1" applyBorder="1" applyAlignment="1">
      <alignment horizontal="center" vertical="center"/>
    </xf>
    <xf numFmtId="170" fontId="43" fillId="0" borderId="78" xfId="0" applyNumberFormat="1" applyFont="1" applyBorder="1" applyAlignment="1">
      <alignment horizontal="center" vertical="center"/>
    </xf>
    <xf numFmtId="165" fontId="108" fillId="0" borderId="78" xfId="0" applyNumberFormat="1" applyFont="1" applyBorder="1" applyAlignment="1">
      <alignment horizontal="center" vertical="center"/>
    </xf>
    <xf numFmtId="49" fontId="82" fillId="0" borderId="78" xfId="0" applyNumberFormat="1" applyFont="1" applyBorder="1" applyAlignment="1">
      <alignment horizontal="center" vertical="center"/>
    </xf>
    <xf numFmtId="0" fontId="82" fillId="0" borderId="78" xfId="0" applyNumberFormat="1" applyFont="1" applyBorder="1" applyAlignment="1">
      <alignment horizontal="center" vertical="center"/>
    </xf>
    <xf numFmtId="165" fontId="82" fillId="0" borderId="78" xfId="0" applyNumberFormat="1" applyFont="1" applyBorder="1" applyAlignment="1">
      <alignment horizontal="center" vertical="center"/>
    </xf>
    <xf numFmtId="165" fontId="82" fillId="0" borderId="78" xfId="0" applyNumberFormat="1" applyFont="1" applyBorder="1" applyAlignment="1">
      <alignment horizontal="center" vertical="center" wrapText="1"/>
    </xf>
    <xf numFmtId="164" fontId="43" fillId="3" borderId="78" xfId="15" applyFont="1" applyFill="1" applyBorder="1" applyAlignment="1">
      <alignment horizontal="center" vertical="center" wrapText="1"/>
    </xf>
    <xf numFmtId="164" fontId="93" fillId="0" borderId="78" xfId="0" applyFont="1" applyBorder="1" applyAlignment="1">
      <alignment horizontal="center" vertical="center" wrapText="1"/>
    </xf>
    <xf numFmtId="164" fontId="82" fillId="0" borderId="78" xfId="0" applyFont="1" applyBorder="1" applyAlignment="1">
      <alignment horizontal="center" vertical="center" wrapText="1"/>
    </xf>
    <xf numFmtId="1" fontId="82" fillId="0" borderId="78" xfId="0" applyNumberFormat="1" applyFont="1" applyBorder="1" applyAlignment="1">
      <alignment horizontal="center" vertical="center"/>
    </xf>
    <xf numFmtId="164" fontId="0" fillId="0" borderId="3" xfId="0" applyBorder="1" applyAlignment="1">
      <alignment horizontal="left" vertical="center"/>
    </xf>
    <xf numFmtId="164" fontId="0" fillId="0" borderId="78" xfId="0" applyBorder="1" applyAlignment="1">
      <alignment horizontal="left" vertical="center"/>
    </xf>
    <xf numFmtId="164" fontId="81" fillId="0" borderId="77" xfId="0" applyFont="1" applyBorder="1" applyAlignment="1">
      <alignment horizontal="left" vertical="center"/>
    </xf>
    <xf numFmtId="164" fontId="82" fillId="0" borderId="77" xfId="0" applyFont="1" applyBorder="1" applyAlignment="1">
      <alignment horizontal="center" vertical="center"/>
    </xf>
    <xf numFmtId="165" fontId="81" fillId="0" borderId="77" xfId="0" applyNumberFormat="1" applyFont="1" applyBorder="1" applyAlignment="1">
      <alignment horizontal="center" vertical="center"/>
    </xf>
    <xf numFmtId="164" fontId="0" fillId="0" borderId="2" xfId="0" applyBorder="1" applyAlignment="1">
      <alignment horizontal="left" vertical="center"/>
    </xf>
    <xf numFmtId="165" fontId="97" fillId="0" borderId="2" xfId="0" applyNumberFormat="1" applyFont="1" applyBorder="1" applyAlignment="1">
      <alignment horizontal="center" vertical="center"/>
    </xf>
    <xf numFmtId="165" fontId="50" fillId="0" borderId="2" xfId="0" applyNumberFormat="1" applyFont="1" applyBorder="1" applyAlignment="1">
      <alignment horizontal="center" vertical="center"/>
    </xf>
    <xf numFmtId="170" fontId="50" fillId="0" borderId="2" xfId="0" applyNumberFormat="1" applyFont="1" applyBorder="1" applyAlignment="1">
      <alignment horizontal="center" vertical="center"/>
    </xf>
    <xf numFmtId="170" fontId="81" fillId="0" borderId="78" xfId="0" applyNumberFormat="1" applyFont="1" applyBorder="1" applyAlignment="1">
      <alignment horizontal="center" vertical="center"/>
    </xf>
    <xf numFmtId="0" fontId="89" fillId="0" borderId="78" xfId="4" applyFont="1" applyBorder="1" applyAlignment="1">
      <alignment horizontal="left" vertical="center"/>
    </xf>
    <xf numFmtId="165" fontId="60" fillId="3" borderId="78" xfId="15" applyNumberFormat="1" applyFont="1" applyFill="1" applyBorder="1" applyAlignment="1">
      <alignment horizontal="center" vertical="center"/>
    </xf>
    <xf numFmtId="165" fontId="81" fillId="3" borderId="78" xfId="15" applyNumberFormat="1" applyFont="1" applyFill="1" applyBorder="1" applyAlignment="1">
      <alignment horizontal="center" vertical="center"/>
    </xf>
    <xf numFmtId="49" fontId="42" fillId="3" borderId="2" xfId="16" applyNumberFormat="1" applyFont="1" applyFill="1" applyBorder="1" applyAlignment="1">
      <alignment horizontal="center" vertical="center" wrapText="1"/>
    </xf>
    <xf numFmtId="0" fontId="89" fillId="0" borderId="77" xfId="4" applyFont="1" applyBorder="1" applyAlignment="1">
      <alignment horizontal="left" vertical="center"/>
    </xf>
    <xf numFmtId="0" fontId="82" fillId="0" borderId="77" xfId="0" applyNumberFormat="1" applyFont="1" applyBorder="1" applyAlignment="1">
      <alignment horizontal="center" vertical="center"/>
    </xf>
    <xf numFmtId="165" fontId="81" fillId="3" borderId="77" xfId="15" applyNumberFormat="1" applyFont="1" applyFill="1" applyBorder="1" applyAlignment="1">
      <alignment horizontal="center" vertical="center"/>
    </xf>
    <xf numFmtId="170" fontId="81" fillId="0" borderId="77" xfId="0" applyNumberFormat="1" applyFont="1" applyBorder="1" applyAlignment="1">
      <alignment horizontal="center" vertical="center"/>
    </xf>
    <xf numFmtId="1" fontId="82" fillId="0" borderId="77" xfId="0" applyNumberFormat="1" applyFont="1" applyBorder="1" applyAlignment="1">
      <alignment horizontal="center" vertical="center"/>
    </xf>
    <xf numFmtId="49" fontId="42" fillId="3" borderId="77" xfId="16" applyNumberFormat="1" applyFont="1" applyFill="1" applyBorder="1" applyAlignment="1">
      <alignment horizontal="center" vertical="center" wrapText="1"/>
    </xf>
    <xf numFmtId="0" fontId="86" fillId="0" borderId="77" xfId="0" applyNumberFormat="1" applyFont="1" applyBorder="1" applyAlignment="1">
      <alignment horizontal="center" vertical="center"/>
    </xf>
    <xf numFmtId="165" fontId="42" fillId="3" borderId="77" xfId="15" applyNumberFormat="1" applyFont="1" applyFill="1" applyBorder="1" applyAlignment="1">
      <alignment horizontal="center" vertical="center"/>
    </xf>
    <xf numFmtId="164" fontId="81" fillId="3" borderId="38" xfId="15" applyFont="1" applyFill="1" applyBorder="1" applyAlignment="1">
      <alignment horizontal="center" vertical="center" wrapText="1"/>
    </xf>
    <xf numFmtId="0" fontId="101" fillId="2" borderId="31" xfId="4" applyFont="1" applyFill="1" applyBorder="1" applyAlignment="1">
      <alignment horizontal="center" vertical="center" wrapText="1"/>
    </xf>
    <xf numFmtId="0" fontId="89" fillId="0" borderId="81" xfId="4" applyFont="1" applyBorder="1" applyAlignment="1">
      <alignment horizontal="left" vertical="center"/>
    </xf>
    <xf numFmtId="49" fontId="81" fillId="3" borderId="78" xfId="16" applyNumberFormat="1" applyFont="1" applyFill="1" applyBorder="1" applyAlignment="1">
      <alignment horizontal="center" vertical="center" wrapText="1"/>
    </xf>
    <xf numFmtId="0" fontId="89" fillId="0" borderId="81" xfId="22" applyNumberFormat="1" applyFont="1" applyBorder="1" applyAlignment="1">
      <alignment horizontal="left" vertical="center" wrapText="1"/>
    </xf>
    <xf numFmtId="0" fontId="89" fillId="0" borderId="31" xfId="4" applyFont="1" applyBorder="1" applyAlignment="1">
      <alignment horizontal="left" vertical="center"/>
    </xf>
    <xf numFmtId="0" fontId="82" fillId="0" borderId="31" xfId="0" applyNumberFormat="1" applyFont="1" applyBorder="1" applyAlignment="1">
      <alignment horizontal="center" vertical="center"/>
    </xf>
    <xf numFmtId="0" fontId="41" fillId="3" borderId="31" xfId="16" applyNumberFormat="1" applyFont="1" applyFill="1" applyBorder="1" applyAlignment="1">
      <alignment horizontal="center" vertical="center" wrapText="1"/>
    </xf>
    <xf numFmtId="49" fontId="60" fillId="3" borderId="78" xfId="16" applyNumberFormat="1" applyFont="1" applyFill="1" applyBorder="1" applyAlignment="1">
      <alignment horizontal="center" vertical="center" wrapText="1"/>
    </xf>
    <xf numFmtId="0" fontId="87" fillId="0" borderId="78" xfId="3" applyFont="1" applyBorder="1" applyAlignment="1">
      <alignment horizontal="left" vertical="center" wrapText="1"/>
    </xf>
    <xf numFmtId="164" fontId="0" fillId="0" borderId="82" xfId="0" applyBorder="1" applyAlignment="1">
      <alignment horizontal="left" vertical="center"/>
    </xf>
    <xf numFmtId="164" fontId="82" fillId="0" borderId="82" xfId="0" applyFont="1" applyBorder="1" applyAlignment="1">
      <alignment horizontal="center" vertical="center"/>
    </xf>
    <xf numFmtId="165" fontId="97" fillId="0" borderId="82" xfId="0" applyNumberFormat="1" applyFont="1" applyBorder="1" applyAlignment="1">
      <alignment horizontal="center" vertical="center"/>
    </xf>
    <xf numFmtId="165" fontId="43" fillId="0" borderId="82" xfId="0" applyNumberFormat="1" applyFont="1" applyBorder="1" applyAlignment="1">
      <alignment horizontal="center" vertical="center"/>
    </xf>
    <xf numFmtId="170" fontId="43" fillId="0" borderId="82" xfId="0" applyNumberFormat="1" applyFont="1" applyBorder="1" applyAlignment="1">
      <alignment horizontal="center" vertical="center"/>
    </xf>
    <xf numFmtId="49" fontId="82" fillId="0" borderId="82" xfId="0" applyNumberFormat="1" applyFont="1" applyBorder="1" applyAlignment="1">
      <alignment horizontal="center" vertical="center"/>
    </xf>
    <xf numFmtId="177" fontId="43" fillId="0" borderId="78" xfId="0" applyNumberFormat="1" applyFont="1" applyBorder="1" applyAlignment="1">
      <alignment horizontal="center" vertical="center"/>
    </xf>
    <xf numFmtId="168" fontId="43" fillId="0" borderId="78" xfId="0" applyNumberFormat="1" applyFont="1" applyBorder="1" applyAlignment="1">
      <alignment horizontal="center" vertical="center"/>
    </xf>
    <xf numFmtId="0" fontId="0" fillId="0" borderId="84" xfId="0" applyNumberFormat="1" applyBorder="1" applyAlignment="1">
      <alignment horizontal="left" vertical="center"/>
    </xf>
    <xf numFmtId="0" fontId="37" fillId="3" borderId="1" xfId="16" applyNumberFormat="1" applyFont="1" applyFill="1" applyBorder="1" applyAlignment="1">
      <alignment horizontal="left" vertical="center"/>
    </xf>
    <xf numFmtId="0" fontId="89" fillId="0" borderId="2" xfId="22" applyNumberFormat="1" applyFont="1" applyBorder="1" applyAlignment="1">
      <alignment horizontal="left" vertical="center"/>
    </xf>
    <xf numFmtId="0" fontId="82" fillId="0" borderId="86" xfId="0" applyNumberFormat="1" applyFont="1" applyBorder="1" applyAlignment="1">
      <alignment horizontal="center" vertical="center"/>
    </xf>
    <xf numFmtId="165" fontId="81" fillId="3" borderId="86" xfId="15" applyNumberFormat="1" applyFont="1" applyFill="1" applyBorder="1" applyAlignment="1">
      <alignment horizontal="center" vertical="center"/>
    </xf>
    <xf numFmtId="164" fontId="81" fillId="3" borderId="86" xfId="15" applyFont="1" applyFill="1" applyBorder="1" applyAlignment="1">
      <alignment horizontal="left" vertical="center"/>
    </xf>
    <xf numFmtId="164" fontId="82" fillId="3" borderId="86" xfId="16" applyFont="1" applyFill="1" applyBorder="1" applyAlignment="1">
      <alignment horizontal="center" vertical="center" wrapText="1"/>
    </xf>
    <xf numFmtId="165" fontId="81" fillId="3" borderId="86" xfId="15" applyNumberFormat="1" applyFont="1" applyFill="1" applyBorder="1" applyAlignment="1">
      <alignment horizontal="center" vertical="center" wrapText="1"/>
    </xf>
    <xf numFmtId="164" fontId="82" fillId="3" borderId="87" xfId="16" applyFont="1" applyFill="1" applyBorder="1" applyAlignment="1">
      <alignment horizontal="center" vertical="center" wrapText="1"/>
    </xf>
    <xf numFmtId="165" fontId="81" fillId="3" borderId="87" xfId="15" applyNumberFormat="1" applyFont="1" applyFill="1" applyBorder="1" applyAlignment="1">
      <alignment horizontal="center" vertical="center"/>
    </xf>
    <xf numFmtId="165" fontId="81" fillId="3" borderId="87" xfId="15" applyNumberFormat="1" applyFont="1" applyFill="1" applyBorder="1" applyAlignment="1">
      <alignment horizontal="center" vertical="center" wrapText="1"/>
    </xf>
    <xf numFmtId="164" fontId="35" fillId="0" borderId="0" xfId="0" applyFont="1" applyAlignment="1">
      <alignment vertical="center"/>
    </xf>
    <xf numFmtId="1" fontId="82" fillId="0" borderId="87" xfId="0" applyNumberFormat="1" applyFont="1" applyBorder="1" applyAlignment="1">
      <alignment horizontal="center" vertical="center"/>
    </xf>
    <xf numFmtId="1" fontId="82" fillId="3" borderId="86" xfId="15" applyNumberFormat="1" applyFont="1" applyFill="1" applyBorder="1" applyAlignment="1">
      <alignment horizontal="center" vertical="center" wrapText="1"/>
    </xf>
    <xf numFmtId="164" fontId="0" fillId="0" borderId="63" xfId="0" applyBorder="1" applyAlignment="1">
      <alignment horizontal="center" vertical="center"/>
    </xf>
    <xf numFmtId="164" fontId="0" fillId="0" borderId="2" xfId="0" applyBorder="1" applyAlignment="1">
      <alignment horizontal="center" vertical="center"/>
    </xf>
    <xf numFmtId="1" fontId="0" fillId="0" borderId="63" xfId="0" applyNumberFormat="1" applyBorder="1" applyAlignment="1">
      <alignment horizontal="center" vertical="center"/>
    </xf>
    <xf numFmtId="164" fontId="0" fillId="0" borderId="62" xfId="0" applyBorder="1" applyAlignment="1">
      <alignment horizontal="center" vertical="center"/>
    </xf>
    <xf numFmtId="1" fontId="0" fillId="0" borderId="96" xfId="0" applyNumberFormat="1" applyBorder="1" applyAlignment="1">
      <alignment horizontal="center" vertical="center"/>
    </xf>
    <xf numFmtId="164" fontId="0" fillId="0" borderId="96" xfId="0" applyBorder="1" applyAlignment="1">
      <alignment horizontal="center" vertical="center"/>
    </xf>
    <xf numFmtId="164" fontId="0" fillId="0" borderId="97" xfId="0" applyBorder="1" applyAlignment="1">
      <alignment horizontal="center" vertical="center"/>
    </xf>
    <xf numFmtId="164" fontId="0" fillId="0" borderId="98" xfId="0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64" fontId="73" fillId="0" borderId="2" xfId="0" applyFont="1" applyBorder="1" applyAlignment="1">
      <alignment horizontal="center" vertical="center"/>
    </xf>
    <xf numFmtId="164" fontId="0" fillId="0" borderId="2" xfId="0" applyBorder="1" applyAlignment="1">
      <alignment horizontal="left"/>
    </xf>
    <xf numFmtId="1" fontId="73" fillId="0" borderId="2" xfId="0" applyNumberFormat="1" applyFont="1" applyBorder="1" applyAlignment="1">
      <alignment horizontal="center" vertical="center"/>
    </xf>
    <xf numFmtId="175" fontId="74" fillId="0" borderId="2" xfId="33" applyNumberFormat="1" applyFont="1" applyBorder="1" applyAlignment="1">
      <alignment horizontal="center" vertical="center" wrapText="1"/>
    </xf>
    <xf numFmtId="164" fontId="86" fillId="0" borderId="0" xfId="0" applyFont="1" applyAlignment="1">
      <alignment horizontal="center" vertical="center" wrapText="1"/>
    </xf>
    <xf numFmtId="164" fontId="32" fillId="0" borderId="0" xfId="0" applyFont="1" applyAlignment="1">
      <alignment vertical="center"/>
    </xf>
    <xf numFmtId="164" fontId="32" fillId="0" borderId="0" xfId="0" applyFont="1" applyAlignment="1">
      <alignment horizontal="center" vertical="center"/>
    </xf>
    <xf numFmtId="164" fontId="32" fillId="9" borderId="0" xfId="0" applyFont="1" applyFill="1" applyAlignment="1">
      <alignment vertical="center"/>
    </xf>
    <xf numFmtId="170" fontId="32" fillId="0" borderId="0" xfId="0" applyNumberFormat="1" applyFont="1" applyAlignment="1">
      <alignment horizontal="center" vertical="center"/>
    </xf>
    <xf numFmtId="164" fontId="32" fillId="0" borderId="0" xfId="15" applyFont="1" applyAlignment="1">
      <alignment horizontal="left" vertical="center"/>
    </xf>
    <xf numFmtId="165" fontId="32" fillId="0" borderId="0" xfId="15" applyNumberFormat="1" applyFont="1" applyAlignment="1">
      <alignment horizontal="center" vertical="center"/>
    </xf>
    <xf numFmtId="49" fontId="32" fillId="0" borderId="0" xfId="16" applyNumberFormat="1" applyFont="1" applyAlignment="1">
      <alignment horizontal="center" vertical="center" wrapText="1"/>
    </xf>
    <xf numFmtId="167" fontId="32" fillId="0" borderId="0" xfId="15" applyNumberFormat="1" applyFont="1" applyAlignment="1">
      <alignment horizontal="center" vertical="center"/>
    </xf>
    <xf numFmtId="164" fontId="105" fillId="0" borderId="0" xfId="15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164" fontId="32" fillId="0" borderId="0" xfId="0" applyFont="1" applyAlignment="1">
      <alignment horizontal="left" vertical="center"/>
    </xf>
    <xf numFmtId="165" fontId="32" fillId="0" borderId="0" xfId="0" applyNumberFormat="1" applyFont="1" applyAlignment="1">
      <alignment horizontal="center" vertical="center"/>
    </xf>
    <xf numFmtId="167" fontId="32" fillId="0" borderId="0" xfId="0" applyNumberFormat="1" applyFont="1" applyAlignment="1">
      <alignment vertical="center"/>
    </xf>
    <xf numFmtId="164" fontId="32" fillId="0" borderId="0" xfId="0" applyFont="1"/>
    <xf numFmtId="49" fontId="28" fillId="0" borderId="2" xfId="0" applyNumberFormat="1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82" fillId="3" borderId="107" xfId="16" applyNumberFormat="1" applyFont="1" applyFill="1" applyBorder="1" applyAlignment="1">
      <alignment horizontal="center" vertical="center" wrapText="1"/>
    </xf>
    <xf numFmtId="1" fontId="82" fillId="0" borderId="85" xfId="0" applyNumberFormat="1" applyFont="1" applyBorder="1" applyAlignment="1">
      <alignment horizontal="center" vertical="center"/>
    </xf>
    <xf numFmtId="0" fontId="0" fillId="0" borderId="110" xfId="0" applyNumberFormat="1" applyBorder="1" applyAlignment="1">
      <alignment horizontal="left" vertical="center"/>
    </xf>
    <xf numFmtId="49" fontId="82" fillId="3" borderId="111" xfId="16" applyNumberFormat="1" applyFont="1" applyFill="1" applyBorder="1" applyAlignment="1">
      <alignment horizontal="center" vertical="center" wrapText="1"/>
    </xf>
    <xf numFmtId="0" fontId="0" fillId="0" borderId="114" xfId="0" applyNumberFormat="1" applyBorder="1" applyAlignment="1">
      <alignment horizontal="left" vertical="center"/>
    </xf>
    <xf numFmtId="49" fontId="82" fillId="3" borderId="115" xfId="16" applyNumberFormat="1" applyFont="1" applyFill="1" applyBorder="1" applyAlignment="1">
      <alignment horizontal="center" vertical="center" wrapText="1"/>
    </xf>
    <xf numFmtId="0" fontId="0" fillId="0" borderId="118" xfId="0" applyNumberFormat="1" applyBorder="1" applyAlignment="1">
      <alignment horizontal="left" vertical="center"/>
    </xf>
    <xf numFmtId="0" fontId="0" fillId="0" borderId="121" xfId="0" applyNumberFormat="1" applyBorder="1" applyAlignment="1">
      <alignment horizontal="left" vertical="center"/>
    </xf>
    <xf numFmtId="49" fontId="82" fillId="3" borderId="122" xfId="16" applyNumberFormat="1" applyFont="1" applyFill="1" applyBorder="1" applyAlignment="1">
      <alignment horizontal="center" vertical="center" wrapText="1"/>
    </xf>
    <xf numFmtId="1" fontId="82" fillId="0" borderId="86" xfId="0" applyNumberFormat="1" applyFont="1" applyBorder="1" applyAlignment="1">
      <alignment horizontal="center" vertical="center"/>
    </xf>
    <xf numFmtId="0" fontId="0" fillId="0" borderId="123" xfId="0" applyNumberFormat="1" applyBorder="1" applyAlignment="1">
      <alignment horizontal="left" vertical="center"/>
    </xf>
    <xf numFmtId="49" fontId="122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26" fillId="0" borderId="1" xfId="16" applyNumberFormat="1" applyFont="1" applyBorder="1" applyAlignment="1">
      <alignment horizontal="center" vertical="center" wrapText="1"/>
    </xf>
    <xf numFmtId="49" fontId="82" fillId="3" borderId="85" xfId="16" applyNumberFormat="1" applyFont="1" applyFill="1" applyBorder="1" applyAlignment="1">
      <alignment horizontal="center" vertical="center" wrapText="1"/>
    </xf>
    <xf numFmtId="0" fontId="82" fillId="0" borderId="63" xfId="0" applyNumberFormat="1" applyFont="1" applyBorder="1" applyAlignment="1">
      <alignment horizontal="center" vertical="center"/>
    </xf>
    <xf numFmtId="164" fontId="82" fillId="3" borderId="1" xfId="15" applyFont="1" applyFill="1" applyBorder="1" applyAlignment="1">
      <alignment horizontal="center" vertical="center"/>
    </xf>
    <xf numFmtId="164" fontId="123" fillId="0" borderId="0" xfId="0" applyFont="1" applyAlignment="1">
      <alignment horizontal="left" vertical="center"/>
    </xf>
    <xf numFmtId="164" fontId="108" fillId="0" borderId="0" xfId="0" applyFont="1"/>
    <xf numFmtId="164" fontId="105" fillId="0" borderId="0" xfId="0" applyFont="1"/>
    <xf numFmtId="164" fontId="82" fillId="0" borderId="125" xfId="0" applyFont="1" applyBorder="1"/>
    <xf numFmtId="164" fontId="0" fillId="0" borderId="125" xfId="0" applyBorder="1"/>
    <xf numFmtId="164" fontId="82" fillId="0" borderId="126" xfId="0" applyFont="1" applyBorder="1"/>
    <xf numFmtId="164" fontId="0" fillId="0" borderId="126" xfId="0" applyBorder="1"/>
    <xf numFmtId="164" fontId="82" fillId="0" borderId="126" xfId="0" applyFont="1" applyBorder="1" applyAlignment="1">
      <alignment horizontal="center"/>
    </xf>
    <xf numFmtId="164" fontId="88" fillId="0" borderId="126" xfId="0" applyFont="1" applyBorder="1" applyAlignment="1">
      <alignment vertical="center"/>
    </xf>
    <xf numFmtId="164" fontId="0" fillId="0" borderId="126" xfId="0" applyBorder="1" applyAlignment="1">
      <alignment horizontal="center"/>
    </xf>
    <xf numFmtId="49" fontId="82" fillId="0" borderId="126" xfId="0" applyNumberFormat="1" applyFont="1" applyBorder="1"/>
    <xf numFmtId="49" fontId="82" fillId="0" borderId="126" xfId="0" applyNumberFormat="1" applyFont="1" applyBorder="1" applyAlignment="1">
      <alignment horizontal="left"/>
    </xf>
    <xf numFmtId="49" fontId="82" fillId="0" borderId="126" xfId="0" applyNumberFormat="1" applyFont="1" applyBorder="1" applyAlignment="1">
      <alignment horizontal="center"/>
    </xf>
    <xf numFmtId="164" fontId="88" fillId="0" borderId="125" xfId="0" applyFont="1" applyBorder="1" applyAlignment="1">
      <alignment vertical="center"/>
    </xf>
    <xf numFmtId="164" fontId="0" fillId="0" borderId="0" xfId="0" applyAlignment="1">
      <alignment horizontal="left"/>
    </xf>
    <xf numFmtId="164" fontId="82" fillId="3" borderId="0" xfId="15" applyFont="1" applyFill="1" applyAlignment="1">
      <alignment horizontal="center" vertical="center"/>
    </xf>
    <xf numFmtId="167" fontId="87" fillId="0" borderId="0" xfId="15" applyNumberFormat="1" applyFont="1" applyAlignment="1">
      <alignment horizontal="center" vertical="center"/>
    </xf>
    <xf numFmtId="164" fontId="88" fillId="0" borderId="0" xfId="15" applyFont="1" applyAlignment="1">
      <alignment horizontal="center" vertical="center"/>
    </xf>
    <xf numFmtId="164" fontId="0" fillId="0" borderId="0" xfId="0" applyAlignment="1">
      <alignment horizontal="left" vertical="center"/>
    </xf>
    <xf numFmtId="164" fontId="82" fillId="0" borderId="27" xfId="0" applyFont="1" applyBorder="1" applyAlignment="1">
      <alignment horizontal="center" vertical="center"/>
    </xf>
    <xf numFmtId="164" fontId="25" fillId="0" borderId="0" xfId="0" applyFont="1" applyAlignment="1">
      <alignment vertical="center"/>
    </xf>
    <xf numFmtId="165" fontId="81" fillId="3" borderId="129" xfId="15" applyNumberFormat="1" applyFont="1" applyFill="1" applyBorder="1" applyAlignment="1">
      <alignment horizontal="center" vertical="center"/>
    </xf>
    <xf numFmtId="1" fontId="82" fillId="0" borderId="129" xfId="0" applyNumberFormat="1" applyFont="1" applyBorder="1" applyAlignment="1">
      <alignment horizontal="center" vertical="center"/>
    </xf>
    <xf numFmtId="170" fontId="81" fillId="0" borderId="131" xfId="0" applyNumberFormat="1" applyFont="1" applyBorder="1" applyAlignment="1">
      <alignment horizontal="center" vertical="center"/>
    </xf>
    <xf numFmtId="1" fontId="82" fillId="0" borderId="131" xfId="0" applyNumberFormat="1" applyFont="1" applyBorder="1" applyAlignment="1">
      <alignment horizontal="center" vertical="center"/>
    </xf>
    <xf numFmtId="0" fontId="89" fillId="0" borderId="129" xfId="4" applyFont="1" applyBorder="1" applyAlignment="1">
      <alignment horizontal="left" vertical="center"/>
    </xf>
    <xf numFmtId="0" fontId="82" fillId="0" borderId="129" xfId="0" applyNumberFormat="1" applyFont="1" applyBorder="1" applyAlignment="1">
      <alignment horizontal="center" vertical="center"/>
    </xf>
    <xf numFmtId="170" fontId="81" fillId="0" borderId="129" xfId="0" applyNumberFormat="1" applyFont="1" applyBorder="1" applyAlignment="1">
      <alignment horizontal="center" vertical="center"/>
    </xf>
    <xf numFmtId="49" fontId="81" fillId="3" borderId="129" xfId="16" applyNumberFormat="1" applyFont="1" applyFill="1" applyBorder="1" applyAlignment="1">
      <alignment horizontal="center" vertical="center" wrapText="1"/>
    </xf>
    <xf numFmtId="0" fontId="89" fillId="0" borderId="131" xfId="4" applyFont="1" applyBorder="1" applyAlignment="1">
      <alignment horizontal="left" vertical="center"/>
    </xf>
    <xf numFmtId="0" fontId="82" fillId="0" borderId="131" xfId="0" applyNumberFormat="1" applyFont="1" applyBorder="1" applyAlignment="1">
      <alignment horizontal="center" vertical="center"/>
    </xf>
    <xf numFmtId="165" fontId="81" fillId="3" borderId="131" xfId="15" applyNumberFormat="1" applyFont="1" applyFill="1" applyBorder="1" applyAlignment="1">
      <alignment horizontal="center" vertical="center"/>
    </xf>
    <xf numFmtId="49" fontId="22" fillId="3" borderId="1" xfId="16" applyNumberFormat="1" applyFont="1" applyFill="1" applyBorder="1" applyAlignment="1">
      <alignment horizontal="center" vertical="center" wrapText="1"/>
    </xf>
    <xf numFmtId="49" fontId="22" fillId="3" borderId="131" xfId="16" applyNumberFormat="1" applyFont="1" applyFill="1" applyBorder="1" applyAlignment="1">
      <alignment horizontal="center" vertical="center" wrapText="1"/>
    </xf>
    <xf numFmtId="0" fontId="87" fillId="0" borderId="131" xfId="3" applyFont="1" applyBorder="1" applyAlignment="1">
      <alignment horizontal="left" vertical="center" wrapText="1"/>
    </xf>
    <xf numFmtId="164" fontId="82" fillId="3" borderId="131" xfId="16" applyFont="1" applyFill="1" applyBorder="1" applyAlignment="1">
      <alignment horizontal="center" vertical="center" wrapText="1"/>
    </xf>
    <xf numFmtId="164" fontId="21" fillId="0" borderId="0" xfId="0" applyFont="1" applyAlignment="1">
      <alignment horizontal="center" vertical="center"/>
    </xf>
    <xf numFmtId="164" fontId="97" fillId="0" borderId="0" xfId="0" applyFont="1" applyAlignment="1">
      <alignment vertical="center"/>
    </xf>
    <xf numFmtId="164" fontId="82" fillId="3" borderId="2" xfId="15" applyFont="1" applyFill="1" applyBorder="1" applyAlignment="1">
      <alignment horizontal="center" vertical="center"/>
    </xf>
    <xf numFmtId="164" fontId="121" fillId="0" borderId="0" xfId="0" applyFont="1" applyAlignment="1">
      <alignment horizontal="left" vertical="center"/>
    </xf>
    <xf numFmtId="164" fontId="79" fillId="0" borderId="0" xfId="0" applyFont="1" applyAlignment="1">
      <alignment vertical="center"/>
    </xf>
    <xf numFmtId="164" fontId="82" fillId="3" borderId="86" xfId="15" applyFont="1" applyFill="1" applyBorder="1" applyAlignment="1">
      <alignment horizontal="center" vertical="center"/>
    </xf>
    <xf numFmtId="164" fontId="86" fillId="3" borderId="86" xfId="15" applyFont="1" applyFill="1" applyBorder="1" applyAlignment="1">
      <alignment horizontal="center" vertical="center"/>
    </xf>
    <xf numFmtId="0" fontId="0" fillId="0" borderId="0" xfId="0" applyNumberFormat="1"/>
    <xf numFmtId="164" fontId="0" fillId="3" borderId="0" xfId="0" applyFill="1"/>
    <xf numFmtId="164" fontId="125" fillId="3" borderId="141" xfId="35" applyFill="1" applyBorder="1" applyAlignment="1">
      <alignment horizontal="center" vertical="center"/>
    </xf>
    <xf numFmtId="164" fontId="131" fillId="0" borderId="0" xfId="35" applyFont="1" applyAlignment="1">
      <alignment vertical="center"/>
    </xf>
    <xf numFmtId="164" fontId="126" fillId="3" borderId="0" xfId="35" applyFont="1" applyFill="1" applyBorder="1" applyAlignment="1">
      <alignment horizontal="left" vertical="center" indent="2"/>
    </xf>
    <xf numFmtId="164" fontId="0" fillId="3" borderId="49" xfId="0" applyFill="1" applyBorder="1"/>
    <xf numFmtId="164" fontId="0" fillId="3" borderId="35" xfId="0" applyFill="1" applyBorder="1"/>
    <xf numFmtId="164" fontId="0" fillId="3" borderId="50" xfId="0" applyFill="1" applyBorder="1"/>
    <xf numFmtId="164" fontId="0" fillId="3" borderId="36" xfId="0" applyFill="1" applyBorder="1"/>
    <xf numFmtId="164" fontId="0" fillId="3" borderId="51" xfId="0" applyFill="1" applyBorder="1"/>
    <xf numFmtId="164" fontId="0" fillId="3" borderId="41" xfId="0" applyFill="1" applyBorder="1"/>
    <xf numFmtId="164" fontId="0" fillId="3" borderId="23" xfId="0" applyFill="1" applyBorder="1"/>
    <xf numFmtId="164" fontId="126" fillId="3" borderId="36" xfId="35" applyFont="1" applyFill="1" applyBorder="1" applyAlignment="1">
      <alignment horizontal="left" vertical="center" indent="2"/>
    </xf>
    <xf numFmtId="164" fontId="0" fillId="3" borderId="24" xfId="0" applyFill="1" applyBorder="1"/>
    <xf numFmtId="0" fontId="128" fillId="3" borderId="0" xfId="0" applyNumberFormat="1" applyFont="1" applyFill="1" applyAlignment="1">
      <alignment vertical="center"/>
    </xf>
    <xf numFmtId="49" fontId="128" fillId="3" borderId="0" xfId="0" applyNumberFormat="1" applyFont="1" applyFill="1" applyAlignment="1">
      <alignment vertical="center"/>
    </xf>
    <xf numFmtId="164" fontId="0" fillId="3" borderId="0" xfId="0" applyFill="1" applyAlignment="1">
      <alignment horizontal="left" vertical="center"/>
    </xf>
    <xf numFmtId="164" fontId="129" fillId="3" borderId="143" xfId="0" applyFont="1" applyFill="1" applyBorder="1" applyAlignment="1">
      <alignment vertical="center" wrapText="1"/>
    </xf>
    <xf numFmtId="164" fontId="0" fillId="3" borderId="143" xfId="0" applyFill="1" applyBorder="1" applyAlignment="1">
      <alignment vertical="center" wrapText="1"/>
    </xf>
    <xf numFmtId="164" fontId="129" fillId="3" borderId="143" xfId="0" applyFont="1" applyFill="1" applyBorder="1" applyAlignment="1">
      <alignment horizontal="left" vertical="center" wrapText="1" indent="1"/>
    </xf>
    <xf numFmtId="9" fontId="88" fillId="3" borderId="143" xfId="34" applyFont="1" applyFill="1" applyBorder="1" applyAlignment="1">
      <alignment horizontal="center" vertical="center"/>
    </xf>
    <xf numFmtId="164" fontId="129" fillId="3" borderId="143" xfId="0" applyFont="1" applyFill="1" applyBorder="1" applyAlignment="1">
      <alignment horizontal="left" vertical="center" wrapText="1"/>
    </xf>
    <xf numFmtId="164" fontId="129" fillId="3" borderId="2" xfId="0" applyFont="1" applyFill="1" applyBorder="1" applyAlignment="1">
      <alignment vertical="center" wrapText="1"/>
    </xf>
    <xf numFmtId="164" fontId="0" fillId="3" borderId="2" xfId="0" applyFill="1" applyBorder="1" applyAlignment="1">
      <alignment vertical="center" wrapText="1"/>
    </xf>
    <xf numFmtId="164" fontId="129" fillId="3" borderId="2" xfId="0" applyFont="1" applyFill="1" applyBorder="1" applyAlignment="1">
      <alignment horizontal="left" vertical="center" wrapText="1" indent="1"/>
    </xf>
    <xf numFmtId="9" fontId="88" fillId="3" borderId="2" xfId="34" applyFont="1" applyFill="1" applyBorder="1" applyAlignment="1">
      <alignment horizontal="center" vertical="center"/>
    </xf>
    <xf numFmtId="164" fontId="125" fillId="3" borderId="144" xfId="35" applyFill="1" applyBorder="1" applyAlignment="1">
      <alignment horizontal="center" vertical="center"/>
    </xf>
    <xf numFmtId="164" fontId="94" fillId="7" borderId="67" xfId="15" applyFont="1" applyFill="1" applyBorder="1" applyAlignment="1" applyProtection="1">
      <alignment vertical="center" wrapText="1"/>
      <protection locked="0"/>
    </xf>
    <xf numFmtId="1" fontId="81" fillId="7" borderId="5" xfId="0" applyNumberFormat="1" applyFont="1" applyFill="1" applyBorder="1" applyAlignment="1" applyProtection="1">
      <alignment horizontal="center" vertical="center"/>
      <protection locked="0"/>
    </xf>
    <xf numFmtId="1" fontId="81" fillId="7" borderId="7" xfId="0" applyNumberFormat="1" applyFont="1" applyFill="1" applyBorder="1" applyAlignment="1" applyProtection="1">
      <alignment horizontal="center" vertical="center"/>
      <protection locked="0"/>
    </xf>
    <xf numFmtId="1" fontId="81" fillId="7" borderId="9" xfId="0" applyNumberFormat="1" applyFont="1" applyFill="1" applyBorder="1" applyAlignment="1" applyProtection="1">
      <alignment horizontal="center" vertical="center"/>
      <protection locked="0"/>
    </xf>
    <xf numFmtId="1" fontId="81" fillId="7" borderId="67" xfId="0" applyNumberFormat="1" applyFont="1" applyFill="1" applyBorder="1" applyAlignment="1" applyProtection="1">
      <alignment horizontal="center" vertical="center"/>
      <protection locked="0"/>
    </xf>
    <xf numFmtId="1" fontId="81" fillId="7" borderId="28" xfId="0" applyNumberFormat="1" applyFont="1" applyFill="1" applyBorder="1" applyAlignment="1" applyProtection="1">
      <alignment horizontal="center" vertical="center"/>
      <protection locked="0"/>
    </xf>
    <xf numFmtId="1" fontId="81" fillId="7" borderId="13" xfId="0" applyNumberFormat="1" applyFont="1" applyFill="1" applyBorder="1" applyAlignment="1" applyProtection="1">
      <alignment horizontal="center" vertical="center"/>
      <protection locked="0"/>
    </xf>
    <xf numFmtId="1" fontId="21" fillId="7" borderId="89" xfId="0" applyNumberFormat="1" applyFont="1" applyFill="1" applyBorder="1" applyAlignment="1" applyProtection="1">
      <alignment horizontal="center" vertical="center"/>
      <protection locked="0"/>
    </xf>
    <xf numFmtId="1" fontId="21" fillId="7" borderId="133" xfId="0" applyNumberFormat="1" applyFont="1" applyFill="1" applyBorder="1" applyAlignment="1" applyProtection="1">
      <alignment horizontal="center" vertical="center"/>
      <protection locked="0"/>
    </xf>
    <xf numFmtId="1" fontId="21" fillId="7" borderId="9" xfId="0" applyNumberFormat="1" applyFont="1" applyFill="1" applyBorder="1" applyAlignment="1" applyProtection="1">
      <alignment horizontal="center" vertical="center"/>
      <protection locked="0"/>
    </xf>
    <xf numFmtId="1" fontId="81" fillId="7" borderId="41" xfId="0" applyNumberFormat="1" applyFont="1" applyFill="1" applyBorder="1" applyAlignment="1" applyProtection="1">
      <alignment horizontal="center" vertical="center"/>
      <protection locked="0"/>
    </xf>
    <xf numFmtId="1" fontId="81" fillId="7" borderId="35" xfId="0" applyNumberFormat="1" applyFont="1" applyFill="1" applyBorder="1" applyAlignment="1" applyProtection="1">
      <alignment horizontal="center" vertical="center"/>
      <protection locked="0"/>
    </xf>
    <xf numFmtId="1" fontId="81" fillId="7" borderId="36" xfId="0" applyNumberFormat="1" applyFont="1" applyFill="1" applyBorder="1" applyAlignment="1" applyProtection="1">
      <alignment horizontal="center" vertical="center"/>
      <protection locked="0"/>
    </xf>
    <xf numFmtId="1" fontId="81" fillId="7" borderId="89" xfId="0" applyNumberFormat="1" applyFont="1" applyFill="1" applyBorder="1" applyAlignment="1" applyProtection="1">
      <alignment horizontal="center" vertical="center"/>
      <protection locked="0"/>
    </xf>
    <xf numFmtId="1" fontId="81" fillId="7" borderId="103" xfId="0" applyNumberFormat="1" applyFont="1" applyFill="1" applyBorder="1" applyAlignment="1" applyProtection="1">
      <alignment horizontal="center" vertical="center"/>
      <protection locked="0"/>
    </xf>
    <xf numFmtId="1" fontId="81" fillId="7" borderId="91" xfId="0" applyNumberFormat="1" applyFont="1" applyFill="1" applyBorder="1" applyAlignment="1" applyProtection="1">
      <alignment horizontal="center" vertical="center"/>
      <protection locked="0"/>
    </xf>
    <xf numFmtId="1" fontId="81" fillId="7" borderId="88" xfId="0" applyNumberFormat="1" applyFont="1" applyFill="1" applyBorder="1" applyAlignment="1" applyProtection="1">
      <alignment horizontal="center" vertical="center"/>
      <protection locked="0"/>
    </xf>
    <xf numFmtId="1" fontId="66" fillId="7" borderId="5" xfId="0" applyNumberFormat="1" applyFont="1" applyFill="1" applyBorder="1" applyAlignment="1" applyProtection="1">
      <alignment horizontal="center" vertical="center"/>
      <protection locked="0"/>
    </xf>
    <xf numFmtId="1" fontId="81" fillId="7" borderId="74" xfId="0" applyNumberFormat="1" applyFont="1" applyFill="1" applyBorder="1" applyAlignment="1" applyProtection="1">
      <alignment horizontal="center" vertical="center"/>
      <protection locked="0"/>
    </xf>
    <xf numFmtId="1" fontId="51" fillId="7" borderId="13" xfId="0" applyNumberFormat="1" applyFont="1" applyFill="1" applyBorder="1" applyAlignment="1" applyProtection="1">
      <alignment horizontal="center" vertical="center"/>
      <protection locked="0"/>
    </xf>
    <xf numFmtId="1" fontId="51" fillId="7" borderId="7" xfId="0" applyNumberFormat="1" applyFont="1" applyFill="1" applyBorder="1" applyAlignment="1" applyProtection="1">
      <alignment horizontal="center" vertical="center"/>
      <protection locked="0"/>
    </xf>
    <xf numFmtId="1" fontId="51" fillId="7" borderId="28" xfId="0" applyNumberFormat="1" applyFont="1" applyFill="1" applyBorder="1" applyAlignment="1" applyProtection="1">
      <alignment horizontal="center" vertical="center"/>
      <protection locked="0"/>
    </xf>
    <xf numFmtId="1" fontId="51" fillId="7" borderId="5" xfId="0" applyNumberFormat="1" applyFont="1" applyFill="1" applyBorder="1" applyAlignment="1" applyProtection="1">
      <alignment horizontal="center" vertical="center"/>
      <protection locked="0"/>
    </xf>
    <xf numFmtId="1" fontId="51" fillId="7" borderId="9" xfId="0" applyNumberFormat="1" applyFont="1" applyFill="1" applyBorder="1" applyAlignment="1" applyProtection="1">
      <alignment horizontal="center" vertical="center"/>
      <protection locked="0"/>
    </xf>
    <xf numFmtId="1" fontId="81" fillId="7" borderId="39" xfId="0" applyNumberFormat="1" applyFont="1" applyFill="1" applyBorder="1" applyAlignment="1" applyProtection="1">
      <alignment horizontal="center" vertical="center"/>
      <protection locked="0"/>
    </xf>
    <xf numFmtId="1" fontId="50" fillId="7" borderId="2" xfId="0" applyNumberFormat="1" applyFont="1" applyFill="1" applyBorder="1" applyAlignment="1" applyProtection="1">
      <alignment horizontal="center" vertical="center"/>
      <protection locked="0"/>
    </xf>
    <xf numFmtId="1" fontId="50" fillId="7" borderId="3" xfId="0" applyNumberFormat="1" applyFont="1" applyFill="1" applyBorder="1" applyAlignment="1" applyProtection="1">
      <alignment horizontal="center" vertical="center"/>
      <protection locked="0"/>
    </xf>
    <xf numFmtId="1" fontId="43" fillId="7" borderId="78" xfId="0" applyNumberFormat="1" applyFont="1" applyFill="1" applyBorder="1" applyAlignment="1" applyProtection="1">
      <alignment horizontal="center" vertical="center"/>
      <protection locked="0"/>
    </xf>
    <xf numFmtId="1" fontId="43" fillId="7" borderId="82" xfId="0" applyNumberFormat="1" applyFont="1" applyFill="1" applyBorder="1" applyAlignment="1" applyProtection="1">
      <alignment horizontal="center" vertical="center"/>
      <protection locked="0"/>
    </xf>
    <xf numFmtId="1" fontId="81" fillId="7" borderId="130" xfId="0" applyNumberFormat="1" applyFont="1" applyFill="1" applyBorder="1" applyAlignment="1" applyProtection="1">
      <alignment horizontal="center" vertical="center"/>
      <protection locked="0"/>
    </xf>
    <xf numFmtId="1" fontId="81" fillId="7" borderId="136" xfId="0" applyNumberFormat="1" applyFont="1" applyFill="1" applyBorder="1" applyAlignment="1" applyProtection="1">
      <alignment horizontal="center" vertical="center"/>
      <protection locked="0"/>
    </xf>
    <xf numFmtId="1" fontId="81" fillId="0" borderId="138" xfId="0" applyNumberFormat="1" applyFont="1" applyBorder="1" applyAlignment="1" applyProtection="1">
      <alignment horizontal="center" vertical="center"/>
      <protection locked="0"/>
    </xf>
    <xf numFmtId="1" fontId="81" fillId="0" borderId="140" xfId="0" applyNumberFormat="1" applyFont="1" applyBorder="1" applyAlignment="1" applyProtection="1">
      <alignment horizontal="center" vertical="center"/>
      <protection locked="0"/>
    </xf>
    <xf numFmtId="1" fontId="57" fillId="7" borderId="5" xfId="0" applyNumberFormat="1" applyFont="1" applyFill="1" applyBorder="1" applyAlignment="1" applyProtection="1">
      <alignment horizontal="center" vertical="center"/>
      <protection locked="0"/>
    </xf>
    <xf numFmtId="1" fontId="57" fillId="7" borderId="7" xfId="0" applyNumberFormat="1" applyFont="1" applyFill="1" applyBorder="1" applyAlignment="1" applyProtection="1">
      <alignment horizontal="center" vertical="center"/>
      <protection locked="0"/>
    </xf>
    <xf numFmtId="1" fontId="57" fillId="7" borderId="67" xfId="0" applyNumberFormat="1" applyFont="1" applyFill="1" applyBorder="1" applyAlignment="1" applyProtection="1">
      <alignment horizontal="center" vertical="center"/>
      <protection locked="0"/>
    </xf>
    <xf numFmtId="1" fontId="57" fillId="7" borderId="89" xfId="0" applyNumberFormat="1" applyFont="1" applyFill="1" applyBorder="1" applyAlignment="1" applyProtection="1">
      <alignment horizontal="center" vertical="center"/>
      <protection locked="0"/>
    </xf>
    <xf numFmtId="1" fontId="57" fillId="7" borderId="88" xfId="0" applyNumberFormat="1" applyFont="1" applyFill="1" applyBorder="1" applyAlignment="1" applyProtection="1">
      <alignment horizontal="center" vertical="center"/>
      <protection locked="0"/>
    </xf>
    <xf numFmtId="1" fontId="57" fillId="7" borderId="39" xfId="0" applyNumberFormat="1" applyFont="1" applyFill="1" applyBorder="1" applyAlignment="1" applyProtection="1">
      <alignment horizontal="center" vertical="center"/>
      <protection locked="0"/>
    </xf>
    <xf numFmtId="1" fontId="57" fillId="7" borderId="13" xfId="0" applyNumberFormat="1" applyFont="1" applyFill="1" applyBorder="1" applyAlignment="1" applyProtection="1">
      <alignment horizontal="center" vertical="center"/>
      <protection locked="0"/>
    </xf>
    <xf numFmtId="1" fontId="57" fillId="7" borderId="28" xfId="0" applyNumberFormat="1" applyFont="1" applyFill="1" applyBorder="1" applyAlignment="1" applyProtection="1">
      <alignment horizontal="center" vertical="center"/>
      <protection locked="0"/>
    </xf>
    <xf numFmtId="1" fontId="57" fillId="7" borderId="90" xfId="0" applyNumberFormat="1" applyFont="1" applyFill="1" applyBorder="1" applyAlignment="1" applyProtection="1">
      <alignment horizontal="center" vertical="center"/>
      <protection locked="0"/>
    </xf>
    <xf numFmtId="1" fontId="35" fillId="7" borderId="9" xfId="0" applyNumberFormat="1" applyFont="1" applyFill="1" applyBorder="1" applyAlignment="1" applyProtection="1">
      <alignment horizontal="center" vertical="center"/>
      <protection locked="0"/>
    </xf>
    <xf numFmtId="1" fontId="25" fillId="7" borderId="89" xfId="0" applyNumberFormat="1" applyFont="1" applyFill="1" applyBorder="1" applyAlignment="1" applyProtection="1">
      <alignment horizontal="center" vertical="center"/>
      <protection locked="0"/>
    </xf>
    <xf numFmtId="1" fontId="25" fillId="7" borderId="103" xfId="0" applyNumberFormat="1" applyFont="1" applyFill="1" applyBorder="1" applyAlignment="1" applyProtection="1">
      <alignment horizontal="center" vertical="center"/>
      <protection locked="0"/>
    </xf>
    <xf numFmtId="1" fontId="25" fillId="7" borderId="9" xfId="0" applyNumberFormat="1" applyFont="1" applyFill="1" applyBorder="1" applyAlignment="1" applyProtection="1">
      <alignment horizontal="center" vertical="center"/>
      <protection locked="0"/>
    </xf>
    <xf numFmtId="1" fontId="57" fillId="7" borderId="9" xfId="0" applyNumberFormat="1" applyFont="1" applyFill="1" applyBorder="1" applyAlignment="1" applyProtection="1">
      <alignment horizontal="center" vertical="center"/>
      <protection locked="0"/>
    </xf>
    <xf numFmtId="1" fontId="57" fillId="7" borderId="41" xfId="0" applyNumberFormat="1" applyFont="1" applyFill="1" applyBorder="1" applyAlignment="1" applyProtection="1">
      <alignment horizontal="center" vertical="center"/>
      <protection locked="0"/>
    </xf>
    <xf numFmtId="1" fontId="57" fillId="7" borderId="91" xfId="0" applyNumberFormat="1" applyFont="1" applyFill="1" applyBorder="1" applyAlignment="1" applyProtection="1">
      <alignment horizontal="center" vertical="center"/>
      <protection locked="0"/>
    </xf>
    <xf numFmtId="1" fontId="35" fillId="7" borderId="67" xfId="0" applyNumberFormat="1" applyFont="1" applyFill="1" applyBorder="1" applyAlignment="1" applyProtection="1">
      <alignment horizontal="center" vertical="center"/>
      <protection locked="0"/>
    </xf>
    <xf numFmtId="1" fontId="35" fillId="7" borderId="42" xfId="0" applyNumberFormat="1" applyFont="1" applyFill="1" applyBorder="1" applyAlignment="1" applyProtection="1">
      <alignment horizontal="center" vertical="center"/>
      <protection locked="0"/>
    </xf>
    <xf numFmtId="1" fontId="35" fillId="7" borderId="25" xfId="0" applyNumberFormat="1" applyFont="1" applyFill="1" applyBorder="1" applyAlignment="1" applyProtection="1">
      <alignment horizontal="center" vertical="center"/>
      <protection locked="0"/>
    </xf>
    <xf numFmtId="1" fontId="35" fillId="7" borderId="43" xfId="0" applyNumberFormat="1" applyFont="1" applyFill="1" applyBorder="1" applyAlignment="1" applyProtection="1">
      <alignment horizontal="center" vertical="center"/>
      <protection locked="0"/>
    </xf>
    <xf numFmtId="1" fontId="35" fillId="7" borderId="95" xfId="0" applyNumberFormat="1" applyFont="1" applyFill="1" applyBorder="1" applyAlignment="1" applyProtection="1">
      <alignment horizontal="center" vertical="center"/>
      <protection locked="0"/>
    </xf>
    <xf numFmtId="1" fontId="35" fillId="7" borderId="35" xfId="0" applyNumberFormat="1" applyFont="1" applyFill="1" applyBorder="1" applyAlignment="1" applyProtection="1">
      <alignment horizontal="center" vertical="center"/>
      <protection locked="0"/>
    </xf>
    <xf numFmtId="1" fontId="35" fillId="7" borderId="89" xfId="0" applyNumberFormat="1" applyFont="1" applyFill="1" applyBorder="1" applyAlignment="1" applyProtection="1">
      <alignment horizontal="center" vertical="center"/>
      <protection locked="0"/>
    </xf>
    <xf numFmtId="1" fontId="35" fillId="7" borderId="90" xfId="0" applyNumberFormat="1" applyFont="1" applyFill="1" applyBorder="1" applyAlignment="1" applyProtection="1">
      <alignment horizontal="center" vertical="center"/>
      <protection locked="0"/>
    </xf>
    <xf numFmtId="1" fontId="35" fillId="7" borderId="103" xfId="0" applyNumberFormat="1" applyFont="1" applyFill="1" applyBorder="1" applyAlignment="1" applyProtection="1">
      <alignment horizontal="center" vertical="center"/>
      <protection locked="0"/>
    </xf>
    <xf numFmtId="1" fontId="57" fillId="7" borderId="72" xfId="0" applyNumberFormat="1" applyFont="1" applyFill="1" applyBorder="1" applyAlignment="1" applyProtection="1">
      <alignment horizontal="center" vertical="center"/>
      <protection locked="0"/>
    </xf>
    <xf numFmtId="0" fontId="0" fillId="0" borderId="84" xfId="0" applyNumberFormat="1" applyBorder="1" applyAlignment="1">
      <alignment horizontal="center" vertical="center"/>
    </xf>
    <xf numFmtId="1" fontId="81" fillId="7" borderId="23" xfId="0" applyNumberFormat="1" applyFont="1" applyFill="1" applyBorder="1" applyAlignment="1" applyProtection="1">
      <alignment horizontal="center" vertical="center"/>
      <protection locked="0"/>
    </xf>
    <xf numFmtId="1" fontId="81" fillId="7" borderId="15" xfId="0" applyNumberFormat="1" applyFont="1" applyFill="1" applyBorder="1" applyAlignment="1" applyProtection="1">
      <alignment horizontal="center" vertical="center"/>
      <protection locked="0"/>
    </xf>
    <xf numFmtId="1" fontId="81" fillId="7" borderId="14" xfId="0" applyNumberFormat="1" applyFont="1" applyFill="1" applyBorder="1" applyAlignment="1" applyProtection="1">
      <alignment horizontal="center" vertical="center"/>
      <protection locked="0"/>
    </xf>
    <xf numFmtId="1" fontId="81" fillId="7" borderId="20" xfId="0" applyNumberFormat="1" applyFont="1" applyFill="1" applyBorder="1" applyAlignment="1" applyProtection="1">
      <alignment horizontal="center" vertical="center"/>
      <protection locked="0"/>
    </xf>
    <xf numFmtId="1" fontId="81" fillId="7" borderId="21" xfId="0" applyNumberFormat="1" applyFont="1" applyFill="1" applyBorder="1" applyAlignment="1" applyProtection="1">
      <alignment horizontal="center" vertical="center"/>
      <protection locked="0"/>
    </xf>
    <xf numFmtId="1" fontId="81" fillId="7" borderId="33" xfId="0" applyNumberFormat="1" applyFont="1" applyFill="1" applyBorder="1" applyAlignment="1" applyProtection="1">
      <alignment horizontal="center" vertical="center"/>
      <protection locked="0"/>
    </xf>
    <xf numFmtId="1" fontId="81" fillId="7" borderId="27" xfId="0" applyNumberFormat="1" applyFont="1" applyFill="1" applyBorder="1" applyAlignment="1" applyProtection="1">
      <alignment horizontal="center" vertical="center"/>
      <protection locked="0"/>
    </xf>
    <xf numFmtId="1" fontId="82" fillId="4" borderId="67" xfId="0" applyNumberFormat="1" applyFont="1" applyFill="1" applyBorder="1" applyAlignment="1" applyProtection="1">
      <alignment horizontal="center" vertical="center"/>
      <protection locked="0"/>
    </xf>
    <xf numFmtId="1" fontId="81" fillId="7" borderId="90" xfId="0" applyNumberFormat="1" applyFont="1" applyFill="1" applyBorder="1" applyAlignment="1" applyProtection="1">
      <alignment horizontal="center" vertical="center"/>
      <protection locked="0"/>
    </xf>
    <xf numFmtId="1" fontId="81" fillId="7" borderId="72" xfId="0" applyNumberFormat="1" applyFont="1" applyFill="1" applyBorder="1" applyAlignment="1" applyProtection="1">
      <alignment horizontal="center" vertical="center"/>
      <protection locked="0"/>
    </xf>
    <xf numFmtId="1" fontId="81" fillId="7" borderId="66" xfId="0" applyNumberFormat="1" applyFont="1" applyFill="1" applyBorder="1" applyAlignment="1" applyProtection="1">
      <alignment horizontal="center" vertical="center"/>
      <protection locked="0"/>
    </xf>
    <xf numFmtId="1" fontId="81" fillId="7" borderId="37" xfId="0" applyNumberFormat="1" applyFont="1" applyFill="1" applyBorder="1" applyAlignment="1" applyProtection="1">
      <alignment horizontal="center" vertical="center"/>
      <protection locked="0"/>
    </xf>
    <xf numFmtId="164" fontId="94" fillId="7" borderId="33" xfId="15" applyFont="1" applyFill="1" applyBorder="1" applyAlignment="1" applyProtection="1">
      <alignment vertical="center" wrapText="1"/>
      <protection locked="0"/>
    </xf>
    <xf numFmtId="1" fontId="81" fillId="7" borderId="24" xfId="0" applyNumberFormat="1" applyFont="1" applyFill="1" applyBorder="1" applyAlignment="1" applyProtection="1">
      <alignment horizontal="center" vertical="center"/>
      <protection locked="0"/>
    </xf>
    <xf numFmtId="164" fontId="94" fillId="7" borderId="33" xfId="0" applyFont="1" applyFill="1" applyBorder="1" applyAlignment="1">
      <alignment vertical="center"/>
    </xf>
    <xf numFmtId="164" fontId="96" fillId="7" borderId="33" xfId="15" applyFont="1" applyFill="1" applyBorder="1" applyAlignment="1">
      <alignment vertical="center" wrapText="1"/>
    </xf>
    <xf numFmtId="164" fontId="0" fillId="3" borderId="141" xfId="0" applyFill="1" applyBorder="1"/>
    <xf numFmtId="178" fontId="0" fillId="0" borderId="0" xfId="0" applyNumberFormat="1"/>
    <xf numFmtId="164" fontId="140" fillId="0" borderId="0" xfId="0" applyFont="1"/>
    <xf numFmtId="43" fontId="140" fillId="0" borderId="0" xfId="37" applyFont="1"/>
    <xf numFmtId="179" fontId="140" fillId="0" borderId="0" xfId="37" applyNumberFormat="1" applyFont="1"/>
    <xf numFmtId="164" fontId="94" fillId="7" borderId="33" xfId="15" applyFont="1" applyFill="1" applyBorder="1" applyAlignment="1">
      <alignment vertical="center" wrapText="1"/>
    </xf>
    <xf numFmtId="164" fontId="144" fillId="3" borderId="141" xfId="35" applyFont="1" applyFill="1" applyBorder="1" applyAlignment="1">
      <alignment vertical="center"/>
    </xf>
    <xf numFmtId="164" fontId="144" fillId="3" borderId="144" xfId="35" applyFont="1" applyFill="1" applyBorder="1" applyAlignment="1">
      <alignment vertical="center"/>
    </xf>
    <xf numFmtId="0" fontId="128" fillId="3" borderId="0" xfId="0" applyNumberFormat="1" applyFont="1" applyFill="1" applyAlignment="1">
      <alignment horizontal="left" vertical="center"/>
    </xf>
    <xf numFmtId="0" fontId="145" fillId="3" borderId="0" xfId="35" applyNumberFormat="1" applyFont="1" applyFill="1" applyBorder="1" applyAlignment="1">
      <alignment horizontal="left" vertical="center" wrapText="1" indent="1"/>
    </xf>
    <xf numFmtId="164" fontId="143" fillId="3" borderId="141" xfId="35" applyFont="1" applyFill="1" applyBorder="1" applyAlignment="1">
      <alignment horizontal="left" vertical="center"/>
    </xf>
    <xf numFmtId="164" fontId="144" fillId="3" borderId="141" xfId="35" applyFont="1" applyFill="1" applyBorder="1" applyAlignment="1">
      <alignment horizontal="left" vertical="center"/>
    </xf>
    <xf numFmtId="164" fontId="94" fillId="7" borderId="67" xfId="0" applyFont="1" applyFill="1" applyBorder="1" applyAlignment="1">
      <alignment vertical="center"/>
    </xf>
    <xf numFmtId="1" fontId="57" fillId="7" borderId="152" xfId="0" applyNumberFormat="1" applyFont="1" applyFill="1" applyBorder="1" applyAlignment="1" applyProtection="1">
      <alignment horizontal="center" vertical="center"/>
      <protection locked="0"/>
    </xf>
    <xf numFmtId="1" fontId="57" fillId="7" borderId="153" xfId="0" applyNumberFormat="1" applyFont="1" applyFill="1" applyBorder="1" applyAlignment="1" applyProtection="1">
      <alignment horizontal="center" vertical="center"/>
      <protection locked="0"/>
    </xf>
    <xf numFmtId="1" fontId="57" fillId="7" borderId="140" xfId="0" applyNumberFormat="1" applyFont="1" applyFill="1" applyBorder="1" applyAlignment="1" applyProtection="1">
      <alignment horizontal="center" vertical="center"/>
      <protection locked="0"/>
    </xf>
    <xf numFmtId="164" fontId="96" fillId="7" borderId="67" xfId="15" applyFont="1" applyFill="1" applyBorder="1" applyAlignment="1">
      <alignment vertical="center" wrapText="1"/>
    </xf>
    <xf numFmtId="164" fontId="96" fillId="7" borderId="41" xfId="15" applyFont="1" applyFill="1" applyBorder="1" applyAlignment="1">
      <alignment vertical="center" wrapText="1"/>
    </xf>
    <xf numFmtId="1" fontId="146" fillId="7" borderId="88" xfId="0" applyNumberFormat="1" applyFont="1" applyFill="1" applyBorder="1" applyAlignment="1" applyProtection="1">
      <alignment horizontal="center" vertical="center"/>
      <protection locked="0"/>
    </xf>
    <xf numFmtId="1" fontId="146" fillId="7" borderId="152" xfId="0" applyNumberFormat="1" applyFont="1" applyFill="1" applyBorder="1" applyAlignment="1" applyProtection="1">
      <alignment horizontal="center" vertical="center"/>
      <protection locked="0"/>
    </xf>
    <xf numFmtId="1" fontId="146" fillId="7" borderId="153" xfId="0" applyNumberFormat="1" applyFont="1" applyFill="1" applyBorder="1" applyAlignment="1" applyProtection="1">
      <alignment horizontal="center" vertical="center"/>
      <protection locked="0"/>
    </xf>
    <xf numFmtId="0" fontId="120" fillId="3" borderId="2" xfId="0" applyNumberFormat="1" applyFont="1" applyFill="1" applyBorder="1" applyAlignment="1" applyProtection="1">
      <alignment horizontal="left" vertical="center"/>
      <protection hidden="1"/>
    </xf>
    <xf numFmtId="0" fontId="120" fillId="3" borderId="2" xfId="0" applyNumberFormat="1" applyFont="1" applyFill="1" applyBorder="1" applyAlignment="1" applyProtection="1">
      <alignment horizontal="center" vertical="center"/>
      <protection hidden="1"/>
    </xf>
    <xf numFmtId="49" fontId="120" fillId="3" borderId="2" xfId="11" applyNumberFormat="1" applyFont="1" applyFill="1" applyBorder="1" applyAlignment="1" applyProtection="1">
      <alignment horizontal="center" vertical="center"/>
      <protection hidden="1"/>
    </xf>
    <xf numFmtId="0" fontId="120" fillId="0" borderId="143" xfId="0" applyNumberFormat="1" applyFont="1" applyBorder="1" applyAlignment="1" applyProtection="1">
      <alignment horizontal="left" vertical="center"/>
      <protection hidden="1"/>
    </xf>
    <xf numFmtId="0" fontId="120" fillId="0" borderId="143" xfId="0" applyNumberFormat="1" applyFont="1" applyBorder="1" applyAlignment="1" applyProtection="1">
      <alignment horizontal="center" vertical="center"/>
      <protection hidden="1"/>
    </xf>
    <xf numFmtId="49" fontId="120" fillId="0" borderId="143" xfId="11" applyNumberFormat="1" applyFont="1" applyBorder="1" applyAlignment="1" applyProtection="1">
      <alignment horizontal="center" vertical="center"/>
      <protection hidden="1"/>
    </xf>
    <xf numFmtId="0" fontId="120" fillId="0" borderId="151" xfId="0" applyNumberFormat="1" applyFont="1" applyBorder="1" applyAlignment="1" applyProtection="1">
      <alignment horizontal="left" vertical="center"/>
      <protection hidden="1"/>
    </xf>
    <xf numFmtId="0" fontId="120" fillId="0" borderId="151" xfId="0" applyNumberFormat="1" applyFont="1" applyBorder="1" applyAlignment="1" applyProtection="1">
      <alignment horizontal="center" vertical="center"/>
      <protection hidden="1"/>
    </xf>
    <xf numFmtId="49" fontId="120" fillId="0" borderId="151" xfId="11" applyNumberFormat="1" applyFont="1" applyBorder="1" applyAlignment="1" applyProtection="1">
      <alignment horizontal="center" vertical="center"/>
      <protection hidden="1"/>
    </xf>
    <xf numFmtId="0" fontId="87" fillId="3" borderId="1" xfId="0" applyNumberFormat="1" applyFont="1" applyFill="1" applyBorder="1" applyAlignment="1" applyProtection="1">
      <alignment horizontal="left" vertical="center"/>
      <protection hidden="1"/>
    </xf>
    <xf numFmtId="0" fontId="87" fillId="3" borderId="1" xfId="0" applyNumberFormat="1" applyFont="1" applyFill="1" applyBorder="1" applyAlignment="1" applyProtection="1">
      <alignment horizontal="center" vertical="center"/>
      <protection hidden="1"/>
    </xf>
    <xf numFmtId="0" fontId="87" fillId="3" borderId="154" xfId="0" applyNumberFormat="1" applyFont="1" applyFill="1" applyBorder="1" applyAlignment="1" applyProtection="1">
      <alignment horizontal="left" vertical="center"/>
      <protection hidden="1"/>
    </xf>
    <xf numFmtId="0" fontId="87" fillId="3" borderId="154" xfId="0" applyNumberFormat="1" applyFont="1" applyFill="1" applyBorder="1" applyAlignment="1" applyProtection="1">
      <alignment horizontal="center" vertical="center"/>
      <protection hidden="1"/>
    </xf>
    <xf numFmtId="0" fontId="87" fillId="0" borderId="154" xfId="0" applyNumberFormat="1" applyFont="1" applyBorder="1" applyAlignment="1" applyProtection="1">
      <alignment horizontal="left" vertical="center"/>
      <protection hidden="1"/>
    </xf>
    <xf numFmtId="0" fontId="87" fillId="0" borderId="154" xfId="0" applyNumberFormat="1" applyFont="1" applyBorder="1" applyAlignment="1" applyProtection="1">
      <alignment horizontal="center" vertical="center"/>
      <protection hidden="1"/>
    </xf>
    <xf numFmtId="0" fontId="87" fillId="0" borderId="151" xfId="0" applyNumberFormat="1" applyFont="1" applyBorder="1" applyAlignment="1" applyProtection="1">
      <alignment horizontal="left" vertical="center"/>
      <protection hidden="1"/>
    </xf>
    <xf numFmtId="0" fontId="87" fillId="0" borderId="151" xfId="0" applyNumberFormat="1" applyFont="1" applyBorder="1" applyAlignment="1" applyProtection="1">
      <alignment horizontal="center" vertical="center"/>
      <protection hidden="1"/>
    </xf>
    <xf numFmtId="0" fontId="87" fillId="0" borderId="1" xfId="0" applyNumberFormat="1" applyFont="1" applyBorder="1" applyAlignment="1" applyProtection="1">
      <alignment horizontal="left" vertical="center"/>
      <protection hidden="1"/>
    </xf>
    <xf numFmtId="0" fontId="87" fillId="0" borderId="1" xfId="0" applyNumberFormat="1" applyFont="1" applyBorder="1" applyAlignment="1" applyProtection="1">
      <alignment horizontal="center" vertical="center"/>
      <protection hidden="1"/>
    </xf>
    <xf numFmtId="0" fontId="87" fillId="0" borderId="154" xfId="11" applyNumberFormat="1" applyFont="1" applyBorder="1" applyAlignment="1" applyProtection="1">
      <alignment horizontal="center" vertical="center"/>
      <protection hidden="1"/>
    </xf>
    <xf numFmtId="49" fontId="87" fillId="0" borderId="154" xfId="11" applyNumberFormat="1" applyFont="1" applyBorder="1" applyAlignment="1" applyProtection="1">
      <alignment horizontal="center" vertical="center"/>
      <protection hidden="1"/>
    </xf>
    <xf numFmtId="0" fontId="87" fillId="0" borderId="139" xfId="0" applyNumberFormat="1" applyFont="1" applyBorder="1" applyAlignment="1" applyProtection="1">
      <alignment horizontal="left" vertical="center"/>
      <protection hidden="1"/>
    </xf>
    <xf numFmtId="0" fontId="87" fillId="0" borderId="139" xfId="0" applyNumberFormat="1" applyFont="1" applyBorder="1" applyAlignment="1" applyProtection="1">
      <alignment horizontal="center" vertical="center"/>
      <protection hidden="1"/>
    </xf>
    <xf numFmtId="49" fontId="87" fillId="0" borderId="139" xfId="11" applyNumberFormat="1" applyFont="1" applyBorder="1" applyAlignment="1" applyProtection="1">
      <alignment horizontal="center" vertical="center"/>
      <protection hidden="1"/>
    </xf>
    <xf numFmtId="1" fontId="86" fillId="0" borderId="1" xfId="0" applyNumberFormat="1" applyFont="1" applyBorder="1" applyAlignment="1" applyProtection="1">
      <alignment horizontal="center" vertical="center"/>
      <protection hidden="1"/>
    </xf>
    <xf numFmtId="49" fontId="87" fillId="0" borderId="1" xfId="11" applyNumberFormat="1" applyFont="1" applyBorder="1" applyAlignment="1" applyProtection="1">
      <alignment horizontal="center" vertical="center"/>
      <protection hidden="1"/>
    </xf>
    <xf numFmtId="1" fontId="86" fillId="0" borderId="2" xfId="0" applyNumberFormat="1" applyFont="1" applyBorder="1" applyAlignment="1" applyProtection="1">
      <alignment horizontal="center" vertical="center"/>
      <protection hidden="1"/>
    </xf>
    <xf numFmtId="0" fontId="87" fillId="0" borderId="2" xfId="0" applyNumberFormat="1" applyFont="1" applyBorder="1" applyAlignment="1" applyProtection="1">
      <alignment horizontal="center" vertical="center"/>
      <protection hidden="1"/>
    </xf>
    <xf numFmtId="49" fontId="87" fillId="0" borderId="2" xfId="11" applyNumberFormat="1" applyFont="1" applyBorder="1" applyAlignment="1" applyProtection="1">
      <alignment horizontal="center" vertical="center"/>
      <protection hidden="1"/>
    </xf>
    <xf numFmtId="1" fontId="86" fillId="0" borderId="143" xfId="0" applyNumberFormat="1" applyFont="1" applyBorder="1" applyAlignment="1" applyProtection="1">
      <alignment horizontal="center" vertical="center"/>
      <protection hidden="1"/>
    </xf>
    <xf numFmtId="0" fontId="87" fillId="0" borderId="143" xfId="0" applyNumberFormat="1" applyFont="1" applyBorder="1" applyAlignment="1" applyProtection="1">
      <alignment horizontal="center" vertical="center"/>
      <protection hidden="1"/>
    </xf>
    <xf numFmtId="49" fontId="87" fillId="0" borderId="143" xfId="11" applyNumberFormat="1" applyFont="1" applyBorder="1" applyAlignment="1" applyProtection="1">
      <alignment horizontal="center" vertical="center"/>
      <protection hidden="1"/>
    </xf>
    <xf numFmtId="1" fontId="86" fillId="0" borderId="139" xfId="0" applyNumberFormat="1" applyFont="1" applyBorder="1" applyAlignment="1" applyProtection="1">
      <alignment horizontal="center" vertical="center"/>
      <protection hidden="1"/>
    </xf>
    <xf numFmtId="0" fontId="87" fillId="0" borderId="2" xfId="0" applyNumberFormat="1" applyFont="1" applyBorder="1" applyAlignment="1" applyProtection="1">
      <alignment horizontal="left" vertical="center"/>
      <protection hidden="1"/>
    </xf>
    <xf numFmtId="0" fontId="87" fillId="0" borderId="143" xfId="0" applyNumberFormat="1" applyFont="1" applyBorder="1" applyAlignment="1" applyProtection="1">
      <alignment horizontal="left" vertical="center"/>
      <protection hidden="1"/>
    </xf>
    <xf numFmtId="0" fontId="86" fillId="0" borderId="143" xfId="0" applyNumberFormat="1" applyFont="1" applyBorder="1" applyAlignment="1" applyProtection="1">
      <alignment horizontal="center" vertical="center"/>
      <protection hidden="1"/>
    </xf>
    <xf numFmtId="0" fontId="87" fillId="0" borderId="145" xfId="0" applyNumberFormat="1" applyFont="1" applyBorder="1" applyAlignment="1" applyProtection="1">
      <alignment horizontal="left" vertical="center"/>
      <protection hidden="1"/>
    </xf>
    <xf numFmtId="0" fontId="86" fillId="0" borderId="139" xfId="0" applyNumberFormat="1" applyFont="1" applyBorder="1" applyAlignment="1" applyProtection="1">
      <alignment horizontal="center" vertical="center"/>
      <protection hidden="1"/>
    </xf>
    <xf numFmtId="0" fontId="86" fillId="0" borderId="2" xfId="0" applyNumberFormat="1" applyFont="1" applyBorder="1" applyAlignment="1" applyProtection="1">
      <alignment horizontal="center" vertical="center"/>
      <protection hidden="1"/>
    </xf>
    <xf numFmtId="0" fontId="86" fillId="0" borderId="1" xfId="0" applyNumberFormat="1" applyFont="1" applyBorder="1" applyAlignment="1" applyProtection="1">
      <alignment horizontal="center" vertical="center"/>
      <protection hidden="1"/>
    </xf>
    <xf numFmtId="0" fontId="86" fillId="0" borderId="154" xfId="0" applyNumberFormat="1" applyFont="1" applyBorder="1" applyAlignment="1" applyProtection="1">
      <alignment horizontal="center" vertical="center"/>
      <protection hidden="1"/>
    </xf>
    <xf numFmtId="0" fontId="86" fillId="3" borderId="154" xfId="0" applyNumberFormat="1" applyFont="1" applyFill="1" applyBorder="1" applyAlignment="1" applyProtection="1">
      <alignment horizontal="center" vertical="center"/>
      <protection hidden="1"/>
    </xf>
    <xf numFmtId="49" fontId="87" fillId="0" borderId="1" xfId="0" applyNumberFormat="1" applyFont="1" applyBorder="1" applyAlignment="1" applyProtection="1">
      <alignment horizontal="center" vertical="center"/>
      <protection hidden="1"/>
    </xf>
    <xf numFmtId="1" fontId="86" fillId="0" borderId="154" xfId="0" applyNumberFormat="1" applyFont="1" applyBorder="1" applyAlignment="1" applyProtection="1">
      <alignment horizontal="center" vertical="center"/>
      <protection hidden="1"/>
    </xf>
    <xf numFmtId="49" fontId="87" fillId="0" borderId="154" xfId="0" applyNumberFormat="1" applyFont="1" applyBorder="1" applyAlignment="1" applyProtection="1">
      <alignment horizontal="center" vertical="center"/>
      <protection hidden="1"/>
    </xf>
    <xf numFmtId="49" fontId="87" fillId="0" borderId="139" xfId="0" applyNumberFormat="1" applyFont="1" applyBorder="1" applyAlignment="1" applyProtection="1">
      <alignment horizontal="center" vertical="center"/>
      <protection hidden="1"/>
    </xf>
    <xf numFmtId="49" fontId="87" fillId="3" borderId="1" xfId="11" applyNumberFormat="1" applyFont="1" applyFill="1" applyBorder="1" applyAlignment="1" applyProtection="1">
      <alignment horizontal="center" vertical="center"/>
      <protection hidden="1"/>
    </xf>
    <xf numFmtId="49" fontId="87" fillId="3" borderId="154" xfId="11" applyNumberFormat="1" applyFont="1" applyFill="1" applyBorder="1" applyAlignment="1" applyProtection="1">
      <alignment horizontal="center" vertical="center"/>
      <protection hidden="1"/>
    </xf>
    <xf numFmtId="49" fontId="87" fillId="0" borderId="2" xfId="0" applyNumberFormat="1" applyFont="1" applyBorder="1" applyAlignment="1" applyProtection="1">
      <alignment horizontal="center" vertical="center"/>
      <protection hidden="1"/>
    </xf>
    <xf numFmtId="1" fontId="86" fillId="3" borderId="154" xfId="0" applyNumberFormat="1" applyFont="1" applyFill="1" applyBorder="1" applyAlignment="1" applyProtection="1">
      <alignment horizontal="center" vertical="center"/>
      <protection hidden="1"/>
    </xf>
    <xf numFmtId="49" fontId="87" fillId="3" borderId="154" xfId="0" applyNumberFormat="1" applyFont="1" applyFill="1" applyBorder="1" applyAlignment="1" applyProtection="1">
      <alignment horizontal="center" vertical="center"/>
      <protection hidden="1"/>
    </xf>
    <xf numFmtId="0" fontId="86" fillId="0" borderId="151" xfId="0" applyNumberFormat="1" applyFont="1" applyBorder="1" applyAlignment="1" applyProtection="1">
      <alignment horizontal="center" vertical="center"/>
      <protection hidden="1"/>
    </xf>
    <xf numFmtId="49" fontId="87" fillId="0" borderId="151" xfId="0" applyNumberFormat="1" applyFont="1" applyBorder="1" applyAlignment="1" applyProtection="1">
      <alignment horizontal="center" vertical="center"/>
      <protection hidden="1"/>
    </xf>
    <xf numFmtId="0" fontId="86" fillId="3" borderId="1" xfId="0" applyNumberFormat="1" applyFont="1" applyFill="1" applyBorder="1" applyAlignment="1" applyProtection="1">
      <alignment horizontal="center" vertical="center"/>
      <protection hidden="1"/>
    </xf>
    <xf numFmtId="0" fontId="86" fillId="3" borderId="151" xfId="0" applyNumberFormat="1" applyFont="1" applyFill="1" applyBorder="1" applyAlignment="1" applyProtection="1">
      <alignment horizontal="center" vertical="center"/>
      <protection hidden="1"/>
    </xf>
    <xf numFmtId="0" fontId="87" fillId="3" borderId="151" xfId="0" applyNumberFormat="1" applyFont="1" applyFill="1" applyBorder="1" applyAlignment="1" applyProtection="1">
      <alignment horizontal="center" vertical="center"/>
      <protection hidden="1"/>
    </xf>
    <xf numFmtId="49" fontId="87" fillId="3" borderId="151" xfId="11" applyNumberFormat="1" applyFont="1" applyFill="1" applyBorder="1" applyAlignment="1" applyProtection="1">
      <alignment horizontal="center" vertical="center"/>
      <protection hidden="1"/>
    </xf>
    <xf numFmtId="0" fontId="86" fillId="3" borderId="139" xfId="0" applyNumberFormat="1" applyFont="1" applyFill="1" applyBorder="1" applyAlignment="1" applyProtection="1">
      <alignment horizontal="center" vertical="center"/>
      <protection hidden="1"/>
    </xf>
    <xf numFmtId="0" fontId="87" fillId="3" borderId="139" xfId="0" applyNumberFormat="1" applyFont="1" applyFill="1" applyBorder="1" applyAlignment="1" applyProtection="1">
      <alignment horizontal="center" vertical="center"/>
      <protection hidden="1"/>
    </xf>
    <xf numFmtId="49" fontId="87" fillId="3" borderId="139" xfId="11" applyNumberFormat="1" applyFont="1" applyFill="1" applyBorder="1" applyAlignment="1" applyProtection="1">
      <alignment horizontal="center" vertical="center"/>
      <protection hidden="1"/>
    </xf>
    <xf numFmtId="0" fontId="87" fillId="0" borderId="1" xfId="11" applyNumberFormat="1" applyFont="1" applyBorder="1" applyAlignment="1" applyProtection="1">
      <alignment horizontal="center" vertical="center"/>
      <protection hidden="1"/>
    </xf>
    <xf numFmtId="0" fontId="87" fillId="0" borderId="143" xfId="11" applyNumberFormat="1" applyFont="1" applyBorder="1" applyAlignment="1" applyProtection="1">
      <alignment horizontal="center" vertical="center"/>
      <protection hidden="1"/>
    </xf>
    <xf numFmtId="0" fontId="87" fillId="0" borderId="139" xfId="11" applyNumberFormat="1" applyFont="1" applyBorder="1" applyAlignment="1" applyProtection="1">
      <alignment horizontal="center" vertical="center"/>
      <protection hidden="1"/>
    </xf>
    <xf numFmtId="0" fontId="87" fillId="0" borderId="2" xfId="11" applyNumberFormat="1" applyFont="1" applyBorder="1" applyAlignment="1" applyProtection="1">
      <alignment horizontal="center" vertical="center"/>
      <protection hidden="1"/>
    </xf>
    <xf numFmtId="0" fontId="86" fillId="0" borderId="145" xfId="0" applyNumberFormat="1" applyFont="1" applyBorder="1" applyAlignment="1" applyProtection="1">
      <alignment horizontal="center" vertical="center"/>
      <protection hidden="1"/>
    </xf>
    <xf numFmtId="0" fontId="87" fillId="0" borderId="145" xfId="0" applyNumberFormat="1" applyFont="1" applyBorder="1" applyAlignment="1" applyProtection="1">
      <alignment horizontal="center" vertical="center"/>
      <protection hidden="1"/>
    </xf>
    <xf numFmtId="49" fontId="87" fillId="0" borderId="145" xfId="11" applyNumberFormat="1" applyFont="1" applyBorder="1" applyAlignment="1" applyProtection="1">
      <alignment horizontal="center" vertical="center"/>
      <protection hidden="1"/>
    </xf>
    <xf numFmtId="0" fontId="86" fillId="3" borderId="2" xfId="0" applyNumberFormat="1" applyFont="1" applyFill="1" applyBorder="1" applyAlignment="1" applyProtection="1">
      <alignment horizontal="center" vertical="center"/>
      <protection hidden="1"/>
    </xf>
    <xf numFmtId="0" fontId="86" fillId="3" borderId="143" xfId="0" applyNumberFormat="1" applyFont="1" applyFill="1" applyBorder="1" applyAlignment="1" applyProtection="1">
      <alignment horizontal="center" vertical="center"/>
      <protection hidden="1"/>
    </xf>
    <xf numFmtId="180" fontId="0" fillId="0" borderId="0" xfId="37" applyNumberFormat="1" applyFont="1"/>
    <xf numFmtId="0" fontId="87" fillId="3" borderId="156" xfId="0" applyNumberFormat="1" applyFont="1" applyFill="1" applyBorder="1" applyAlignment="1" applyProtection="1">
      <alignment horizontal="left" vertical="center"/>
      <protection hidden="1"/>
    </xf>
    <xf numFmtId="0" fontId="87" fillId="3" borderId="156" xfId="0" applyNumberFormat="1" applyFont="1" applyFill="1" applyBorder="1" applyAlignment="1" applyProtection="1">
      <alignment horizontal="center" vertical="center"/>
      <protection hidden="1"/>
    </xf>
    <xf numFmtId="49" fontId="87" fillId="3" borderId="156" xfId="11" applyNumberFormat="1" applyFont="1" applyFill="1" applyBorder="1" applyAlignment="1" applyProtection="1">
      <alignment horizontal="center" vertical="center"/>
      <protection hidden="1"/>
    </xf>
    <xf numFmtId="1" fontId="57" fillId="7" borderId="158" xfId="0" applyNumberFormat="1" applyFont="1" applyFill="1" applyBorder="1" applyAlignment="1" applyProtection="1">
      <alignment horizontal="center" vertical="center"/>
      <protection locked="0"/>
    </xf>
    <xf numFmtId="0" fontId="87" fillId="0" borderId="156" xfId="0" applyNumberFormat="1" applyFont="1" applyBorder="1" applyAlignment="1" applyProtection="1">
      <alignment horizontal="left" vertical="center"/>
      <protection hidden="1"/>
    </xf>
    <xf numFmtId="0" fontId="87" fillId="0" borderId="156" xfId="0" applyNumberFormat="1" applyFont="1" applyBorder="1" applyAlignment="1" applyProtection="1">
      <alignment horizontal="center" vertical="center"/>
      <protection hidden="1"/>
    </xf>
    <xf numFmtId="49" fontId="87" fillId="0" borderId="156" xfId="11" applyNumberFormat="1" applyFont="1" applyBorder="1" applyAlignment="1" applyProtection="1">
      <alignment horizontal="center" vertical="center"/>
      <protection hidden="1"/>
    </xf>
    <xf numFmtId="0" fontId="87" fillId="0" borderId="159" xfId="0" applyNumberFormat="1" applyFont="1" applyBorder="1" applyAlignment="1" applyProtection="1">
      <alignment horizontal="left" vertical="center"/>
      <protection hidden="1"/>
    </xf>
    <xf numFmtId="0" fontId="87" fillId="0" borderId="159" xfId="0" applyNumberFormat="1" applyFont="1" applyBorder="1" applyAlignment="1" applyProtection="1">
      <alignment horizontal="center" vertical="center"/>
      <protection hidden="1"/>
    </xf>
    <xf numFmtId="49" fontId="87" fillId="0" borderId="159" xfId="11" applyNumberFormat="1" applyFont="1" applyBorder="1" applyAlignment="1" applyProtection="1">
      <alignment horizontal="center" vertical="center"/>
      <protection hidden="1"/>
    </xf>
    <xf numFmtId="1" fontId="57" fillId="7" borderId="160" xfId="0" applyNumberFormat="1" applyFont="1" applyFill="1" applyBorder="1" applyAlignment="1" applyProtection="1">
      <alignment horizontal="center" vertical="center"/>
      <protection locked="0"/>
    </xf>
    <xf numFmtId="164" fontId="92" fillId="0" borderId="0" xfId="0" applyFont="1" applyAlignment="1">
      <alignment vertical="center"/>
    </xf>
    <xf numFmtId="165" fontId="81" fillId="0" borderId="161" xfId="0" applyNumberFormat="1" applyFont="1" applyBorder="1" applyAlignment="1">
      <alignment horizontal="center" vertical="center"/>
    </xf>
    <xf numFmtId="1" fontId="81" fillId="7" borderId="162" xfId="0" applyNumberFormat="1" applyFont="1" applyFill="1" applyBorder="1" applyAlignment="1" applyProtection="1">
      <alignment horizontal="center" vertical="center"/>
      <protection locked="0"/>
    </xf>
    <xf numFmtId="1" fontId="81" fillId="7" borderId="165" xfId="0" applyNumberFormat="1" applyFont="1" applyFill="1" applyBorder="1" applyAlignment="1" applyProtection="1">
      <alignment horizontal="center" vertical="center"/>
      <protection locked="0"/>
    </xf>
    <xf numFmtId="165" fontId="81" fillId="0" borderId="159" xfId="0" applyNumberFormat="1" applyFont="1" applyBorder="1" applyAlignment="1">
      <alignment horizontal="center" vertical="center"/>
    </xf>
    <xf numFmtId="1" fontId="82" fillId="0" borderId="159" xfId="0" applyNumberFormat="1" applyFont="1" applyBorder="1" applyAlignment="1">
      <alignment horizontal="center" vertical="center"/>
    </xf>
    <xf numFmtId="1" fontId="81" fillId="7" borderId="160" xfId="0" applyNumberFormat="1" applyFont="1" applyFill="1" applyBorder="1" applyAlignment="1" applyProtection="1">
      <alignment horizontal="center" vertical="center"/>
      <protection locked="0"/>
    </xf>
    <xf numFmtId="164" fontId="134" fillId="3" borderId="50" xfId="35" applyFont="1" applyFill="1" applyBorder="1" applyAlignment="1">
      <alignment horizontal="center" vertical="center" wrapText="1"/>
    </xf>
    <xf numFmtId="164" fontId="134" fillId="3" borderId="0" xfId="35" applyFont="1" applyFill="1" applyBorder="1" applyAlignment="1">
      <alignment horizontal="center" vertical="center" wrapText="1"/>
    </xf>
    <xf numFmtId="164" fontId="134" fillId="3" borderId="36" xfId="35" applyFont="1" applyFill="1" applyBorder="1" applyAlignment="1">
      <alignment horizontal="center" vertical="center" wrapText="1"/>
    </xf>
    <xf numFmtId="0" fontId="145" fillId="3" borderId="0" xfId="35" applyNumberFormat="1" applyFont="1" applyFill="1" applyBorder="1" applyAlignment="1" applyProtection="1">
      <alignment horizontal="left" vertical="center" wrapText="1" indent="1"/>
      <protection hidden="1"/>
    </xf>
    <xf numFmtId="164" fontId="151" fillId="3" borderId="40" xfId="15" applyFont="1" applyFill="1" applyBorder="1" applyAlignment="1">
      <alignment vertical="center" wrapText="1"/>
    </xf>
    <xf numFmtId="164" fontId="153" fillId="0" borderId="2" xfId="0" applyFont="1" applyBorder="1"/>
    <xf numFmtId="0" fontId="153" fillId="0" borderId="2" xfId="38" applyFont="1" applyBorder="1" applyAlignment="1">
      <alignment vertical="center" wrapText="1"/>
    </xf>
    <xf numFmtId="0" fontId="153" fillId="0" borderId="161" xfId="38" applyFont="1" applyBorder="1" applyAlignment="1">
      <alignment vertical="center" wrapText="1"/>
    </xf>
    <xf numFmtId="164" fontId="153" fillId="0" borderId="161" xfId="0" applyFont="1" applyBorder="1"/>
    <xf numFmtId="164" fontId="16" fillId="3" borderId="24" xfId="15" applyFont="1" applyFill="1" applyBorder="1" applyAlignment="1">
      <alignment horizontal="center" vertical="center" wrapText="1"/>
    </xf>
    <xf numFmtId="164" fontId="82" fillId="0" borderId="24" xfId="16" applyFont="1" applyBorder="1" applyAlignment="1">
      <alignment horizontal="center" vertical="center" wrapText="1"/>
    </xf>
    <xf numFmtId="164" fontId="16" fillId="3" borderId="24" xfId="15" applyFont="1" applyFill="1" applyBorder="1" applyAlignment="1">
      <alignment horizontal="left" vertical="center"/>
    </xf>
    <xf numFmtId="0" fontId="86" fillId="0" borderId="24" xfId="0" applyNumberFormat="1" applyFont="1" applyBorder="1" applyAlignment="1" applyProtection="1">
      <alignment horizontal="center" vertical="center"/>
      <protection hidden="1"/>
    </xf>
    <xf numFmtId="165" fontId="16" fillId="0" borderId="24" xfId="0" applyNumberFormat="1" applyFont="1" applyBorder="1" applyAlignment="1">
      <alignment horizontal="center" vertical="center"/>
    </xf>
    <xf numFmtId="181" fontId="16" fillId="0" borderId="24" xfId="0" applyNumberFormat="1" applyFont="1" applyBorder="1" applyAlignment="1">
      <alignment horizontal="center" vertical="center"/>
    </xf>
    <xf numFmtId="170" fontId="16" fillId="0" borderId="24" xfId="0" applyNumberFormat="1" applyFont="1" applyBorder="1" applyAlignment="1">
      <alignment horizontal="center" vertical="center"/>
    </xf>
    <xf numFmtId="1" fontId="82" fillId="0" borderId="24" xfId="0" applyNumberFormat="1" applyFont="1" applyBorder="1" applyAlignment="1">
      <alignment horizontal="center" vertical="center"/>
    </xf>
    <xf numFmtId="49" fontId="16" fillId="0" borderId="24" xfId="0" applyNumberFormat="1" applyFont="1" applyBorder="1" applyAlignment="1">
      <alignment horizontal="center" vertical="center"/>
    </xf>
    <xf numFmtId="178" fontId="16" fillId="0" borderId="24" xfId="0" applyNumberFormat="1" applyFont="1" applyBorder="1" applyAlignment="1">
      <alignment horizontal="center" vertical="center"/>
    </xf>
    <xf numFmtId="164" fontId="82" fillId="0" borderId="24" xfId="15" applyFont="1" applyBorder="1" applyAlignment="1">
      <alignment horizontal="center" vertical="center"/>
    </xf>
    <xf numFmtId="1" fontId="57" fillId="0" borderId="41" xfId="0" applyNumberFormat="1" applyFont="1" applyBorder="1" applyAlignment="1" applyProtection="1">
      <alignment horizontal="center" vertical="center"/>
      <protection locked="0"/>
    </xf>
    <xf numFmtId="164" fontId="82" fillId="3" borderId="159" xfId="15" applyFont="1" applyFill="1" applyBorder="1" applyAlignment="1">
      <alignment horizontal="center" vertical="center"/>
    </xf>
    <xf numFmtId="164" fontId="82" fillId="0" borderId="1" xfId="16" applyFont="1" applyBorder="1" applyAlignment="1">
      <alignment vertical="center" wrapText="1"/>
    </xf>
    <xf numFmtId="164" fontId="82" fillId="0" borderId="3" xfId="16" applyFont="1" applyBorder="1" applyAlignment="1">
      <alignment vertical="center" wrapText="1"/>
    </xf>
    <xf numFmtId="164" fontId="9" fillId="0" borderId="3" xfId="0" applyFont="1" applyBorder="1" applyAlignment="1">
      <alignment horizontal="left" vertical="center"/>
    </xf>
    <xf numFmtId="164" fontId="9" fillId="0" borderId="0" xfId="0" applyFont="1" applyAlignment="1">
      <alignment horizontal="left" vertical="center"/>
    </xf>
    <xf numFmtId="164" fontId="81" fillId="3" borderId="161" xfId="15" applyFont="1" applyFill="1" applyBorder="1" applyAlignment="1">
      <alignment horizontal="left" vertical="center"/>
    </xf>
    <xf numFmtId="165" fontId="81" fillId="3" borderId="161" xfId="15" applyNumberFormat="1" applyFont="1" applyFill="1" applyBorder="1" applyAlignment="1">
      <alignment horizontal="center" vertical="center"/>
    </xf>
    <xf numFmtId="165" fontId="81" fillId="3" borderId="161" xfId="15" applyNumberFormat="1" applyFont="1" applyFill="1" applyBorder="1" applyAlignment="1">
      <alignment horizontal="center" vertical="center" wrapText="1"/>
    </xf>
    <xf numFmtId="164" fontId="82" fillId="0" borderId="159" xfId="0" applyFont="1" applyBorder="1" applyAlignment="1">
      <alignment horizontal="center" vertical="center"/>
    </xf>
    <xf numFmtId="49" fontId="82" fillId="3" borderId="159" xfId="16" applyNumberFormat="1" applyFont="1" applyFill="1" applyBorder="1" applyAlignment="1">
      <alignment horizontal="center" vertical="center" wrapText="1"/>
    </xf>
    <xf numFmtId="170" fontId="81" fillId="0" borderId="161" xfId="0" applyNumberFormat="1" applyFont="1" applyBorder="1" applyAlignment="1">
      <alignment horizontal="center" vertical="center"/>
    </xf>
    <xf numFmtId="164" fontId="82" fillId="0" borderId="161" xfId="0" applyFont="1" applyBorder="1" applyAlignment="1">
      <alignment horizontal="center" vertical="center"/>
    </xf>
    <xf numFmtId="165" fontId="87" fillId="3" borderId="161" xfId="13" applyNumberFormat="1" applyFont="1" applyFill="1" applyBorder="1" applyAlignment="1" applyProtection="1">
      <alignment horizontal="center" vertical="center" wrapText="1"/>
      <protection hidden="1"/>
    </xf>
    <xf numFmtId="164" fontId="82" fillId="4" borderId="0" xfId="0" applyFont="1" applyFill="1" applyAlignment="1">
      <alignment vertical="center"/>
    </xf>
    <xf numFmtId="164" fontId="94" fillId="7" borderId="0" xfId="0" applyFont="1" applyFill="1" applyAlignment="1">
      <alignment vertical="center"/>
    </xf>
    <xf numFmtId="164" fontId="94" fillId="7" borderId="33" xfId="15" applyFont="1" applyFill="1" applyBorder="1">
      <alignment vertical="center"/>
    </xf>
    <xf numFmtId="1" fontId="81" fillId="7" borderId="67" xfId="0" applyNumberFormat="1" applyFont="1" applyFill="1" applyBorder="1" applyAlignment="1" applyProtection="1">
      <alignment horizontal="left" vertical="center" indent="2"/>
      <protection locked="0"/>
    </xf>
    <xf numFmtId="164" fontId="94" fillId="7" borderId="56" xfId="0" applyFont="1" applyFill="1" applyBorder="1" applyAlignment="1">
      <alignment horizontal="left" vertical="center" indent="3"/>
    </xf>
    <xf numFmtId="164" fontId="94" fillId="7" borderId="33" xfId="0" applyFont="1" applyFill="1" applyBorder="1" applyAlignment="1">
      <alignment horizontal="left" vertical="center" indent="3"/>
    </xf>
    <xf numFmtId="1" fontId="81" fillId="7" borderId="67" xfId="0" applyNumberFormat="1" applyFont="1" applyFill="1" applyBorder="1" applyAlignment="1" applyProtection="1">
      <alignment horizontal="left" vertical="center" indent="3"/>
      <protection locked="0"/>
    </xf>
    <xf numFmtId="164" fontId="94" fillId="7" borderId="50" xfId="0" applyFont="1" applyFill="1" applyBorder="1" applyAlignment="1">
      <alignment horizontal="left" vertical="center" indent="3"/>
    </xf>
    <xf numFmtId="164" fontId="94" fillId="7" borderId="49" xfId="0" applyFont="1" applyFill="1" applyBorder="1" applyAlignment="1">
      <alignment horizontal="left" vertical="center" indent="3"/>
    </xf>
    <xf numFmtId="164" fontId="94" fillId="7" borderId="23" xfId="0" applyFont="1" applyFill="1" applyBorder="1" applyAlignment="1">
      <alignment horizontal="left" vertical="center" indent="3"/>
    </xf>
    <xf numFmtId="164" fontId="94" fillId="7" borderId="0" xfId="0" applyFont="1" applyFill="1" applyAlignment="1">
      <alignment horizontal="left" vertical="center" indent="3"/>
    </xf>
    <xf numFmtId="164" fontId="94" fillId="7" borderId="56" xfId="15" applyFont="1" applyFill="1" applyBorder="1" applyAlignment="1">
      <alignment horizontal="left" vertical="center" indent="3"/>
    </xf>
    <xf numFmtId="164" fontId="96" fillId="4" borderId="56" xfId="15" applyFont="1" applyFill="1" applyBorder="1" applyAlignment="1">
      <alignment horizontal="left" vertical="center" indent="3"/>
    </xf>
    <xf numFmtId="164" fontId="96" fillId="4" borderId="56" xfId="15" applyFont="1" applyFill="1" applyBorder="1" applyAlignment="1">
      <alignment horizontal="left" vertical="center" indent="6"/>
    </xf>
    <xf numFmtId="167" fontId="81" fillId="4" borderId="5" xfId="15" applyNumberFormat="1" applyFont="1" applyFill="1" applyBorder="1" applyAlignment="1" applyProtection="1">
      <alignment horizontal="center" vertical="center"/>
      <protection hidden="1"/>
    </xf>
    <xf numFmtId="167" fontId="81" fillId="4" borderId="7" xfId="15" applyNumberFormat="1" applyFont="1" applyFill="1" applyBorder="1" applyAlignment="1" applyProtection="1">
      <alignment horizontal="center" vertical="center"/>
      <protection hidden="1"/>
    </xf>
    <xf numFmtId="167" fontId="81" fillId="4" borderId="9" xfId="15" applyNumberFormat="1" applyFont="1" applyFill="1" applyBorder="1" applyAlignment="1" applyProtection="1">
      <alignment horizontal="center" vertical="center"/>
      <protection hidden="1"/>
    </xf>
    <xf numFmtId="164" fontId="99" fillId="7" borderId="33" xfId="15" applyFont="1" applyFill="1" applyBorder="1" applyProtection="1">
      <alignment vertical="center"/>
      <protection hidden="1"/>
    </xf>
    <xf numFmtId="164" fontId="94" fillId="7" borderId="33" xfId="15" applyFont="1" applyFill="1" applyBorder="1" applyProtection="1">
      <alignment vertical="center"/>
      <protection hidden="1"/>
    </xf>
    <xf numFmtId="167" fontId="81" fillId="4" borderId="9" xfId="0" applyNumberFormat="1" applyFont="1" applyFill="1" applyBorder="1" applyAlignment="1" applyProtection="1">
      <alignment horizontal="center" vertical="center"/>
      <protection hidden="1"/>
    </xf>
    <xf numFmtId="167" fontId="81" fillId="4" borderId="88" xfId="15" applyNumberFormat="1" applyFont="1" applyFill="1" applyBorder="1" applyAlignment="1" applyProtection="1">
      <alignment horizontal="center" vertical="center"/>
      <protection hidden="1"/>
    </xf>
    <xf numFmtId="167" fontId="87" fillId="4" borderId="13" xfId="15" applyNumberFormat="1" applyFont="1" applyFill="1" applyBorder="1" applyAlignment="1" applyProtection="1">
      <alignment horizontal="center" vertical="center"/>
      <protection hidden="1"/>
    </xf>
    <xf numFmtId="167" fontId="87" fillId="4" borderId="7" xfId="15" applyNumberFormat="1" applyFont="1" applyFill="1" applyBorder="1" applyAlignment="1" applyProtection="1">
      <alignment horizontal="center" vertical="center"/>
      <protection hidden="1"/>
    </xf>
    <xf numFmtId="167" fontId="87" fillId="4" borderId="9" xfId="15" applyNumberFormat="1" applyFont="1" applyFill="1" applyBorder="1" applyAlignment="1" applyProtection="1">
      <alignment horizontal="center" vertical="center"/>
      <protection hidden="1"/>
    </xf>
    <xf numFmtId="167" fontId="87" fillId="4" borderId="5" xfId="15" applyNumberFormat="1" applyFont="1" applyFill="1" applyBorder="1" applyAlignment="1" applyProtection="1">
      <alignment horizontal="center" vertical="center"/>
      <protection hidden="1"/>
    </xf>
    <xf numFmtId="167" fontId="81" fillId="4" borderId="7" xfId="0" applyNumberFormat="1" applyFont="1" applyFill="1" applyBorder="1" applyAlignment="1" applyProtection="1">
      <alignment horizontal="center" vertical="center"/>
      <protection hidden="1"/>
    </xf>
    <xf numFmtId="167" fontId="81" fillId="4" borderId="28" xfId="0" applyNumberFormat="1" applyFont="1" applyFill="1" applyBorder="1" applyAlignment="1" applyProtection="1">
      <alignment horizontal="center" vertical="center"/>
      <protection hidden="1"/>
    </xf>
    <xf numFmtId="167" fontId="21" fillId="4" borderId="89" xfId="15" applyNumberFormat="1" applyFont="1" applyFill="1" applyBorder="1" applyAlignment="1" applyProtection="1">
      <alignment horizontal="center" vertical="center"/>
      <protection hidden="1"/>
    </xf>
    <xf numFmtId="167" fontId="21" fillId="4" borderId="133" xfId="0" applyNumberFormat="1" applyFont="1" applyFill="1" applyBorder="1" applyAlignment="1" applyProtection="1">
      <alignment horizontal="center" vertical="center"/>
      <protection hidden="1"/>
    </xf>
    <xf numFmtId="167" fontId="21" fillId="4" borderId="9" xfId="0" applyNumberFormat="1" applyFont="1" applyFill="1" applyBorder="1" applyAlignment="1" applyProtection="1">
      <alignment horizontal="center" vertical="center"/>
      <protection hidden="1"/>
    </xf>
    <xf numFmtId="164" fontId="94" fillId="7" borderId="33" xfId="0" applyFont="1" applyFill="1" applyBorder="1" applyAlignment="1" applyProtection="1">
      <alignment vertical="center"/>
      <protection hidden="1"/>
    </xf>
    <xf numFmtId="164" fontId="94" fillId="7" borderId="33" xfId="0" applyFont="1" applyFill="1" applyBorder="1" applyAlignment="1" applyProtection="1">
      <alignment horizontal="left" vertical="center" indent="2"/>
      <protection hidden="1"/>
    </xf>
    <xf numFmtId="167" fontId="81" fillId="4" borderId="88" xfId="0" applyNumberFormat="1" applyFont="1" applyFill="1" applyBorder="1" applyAlignment="1" applyProtection="1">
      <alignment horizontal="center" vertical="center"/>
      <protection hidden="1"/>
    </xf>
    <xf numFmtId="164" fontId="94" fillId="7" borderId="33" xfId="0" applyFont="1" applyFill="1" applyBorder="1" applyAlignment="1" applyProtection="1">
      <alignment horizontal="left" vertical="center" indent="3"/>
      <protection hidden="1"/>
    </xf>
    <xf numFmtId="167" fontId="81" fillId="4" borderId="7" xfId="0" applyNumberFormat="1" applyFont="1" applyFill="1" applyBorder="1" applyAlignment="1" applyProtection="1">
      <alignment vertical="center"/>
      <protection hidden="1"/>
    </xf>
    <xf numFmtId="167" fontId="81" fillId="4" borderId="9" xfId="0" applyNumberFormat="1" applyFont="1" applyFill="1" applyBorder="1" applyAlignment="1" applyProtection="1">
      <alignment vertical="center"/>
      <protection hidden="1"/>
    </xf>
    <xf numFmtId="167" fontId="81" fillId="4" borderId="28" xfId="0" applyNumberFormat="1" applyFont="1" applyFill="1" applyBorder="1" applyAlignment="1" applyProtection="1">
      <alignment vertical="center"/>
      <protection hidden="1"/>
    </xf>
    <xf numFmtId="167" fontId="81" fillId="4" borderId="1" xfId="0" applyNumberFormat="1" applyFont="1" applyFill="1" applyBorder="1" applyAlignment="1" applyProtection="1">
      <alignment horizontal="center" vertical="center"/>
      <protection hidden="1"/>
    </xf>
    <xf numFmtId="167" fontId="81" fillId="4" borderId="13" xfId="15" applyNumberFormat="1" applyFont="1" applyFill="1" applyBorder="1" applyAlignment="1" applyProtection="1">
      <alignment horizontal="center" vertical="center"/>
      <protection hidden="1"/>
    </xf>
    <xf numFmtId="167" fontId="81" fillId="4" borderId="28" xfId="15" applyNumberFormat="1" applyFont="1" applyFill="1" applyBorder="1" applyAlignment="1" applyProtection="1">
      <alignment horizontal="center" vertical="center"/>
      <protection hidden="1"/>
    </xf>
    <xf numFmtId="164" fontId="94" fillId="7" borderId="0" xfId="0" applyFont="1" applyFill="1" applyAlignment="1" applyProtection="1">
      <alignment vertical="center"/>
      <protection hidden="1"/>
    </xf>
    <xf numFmtId="167" fontId="81" fillId="4" borderId="15" xfId="15" applyNumberFormat="1" applyFont="1" applyFill="1" applyBorder="1" applyAlignment="1" applyProtection="1">
      <alignment horizontal="center" vertical="center"/>
      <protection hidden="1"/>
    </xf>
    <xf numFmtId="167" fontId="81" fillId="4" borderId="14" xfId="15" applyNumberFormat="1" applyFont="1" applyFill="1" applyBorder="1" applyAlignment="1" applyProtection="1">
      <alignment horizontal="center" vertical="center"/>
      <protection hidden="1"/>
    </xf>
    <xf numFmtId="167" fontId="81" fillId="4" borderId="20" xfId="15" applyNumberFormat="1" applyFont="1" applyFill="1" applyBorder="1" applyAlignment="1" applyProtection="1">
      <alignment horizontal="center" vertical="center"/>
      <protection hidden="1"/>
    </xf>
    <xf numFmtId="164" fontId="94" fillId="7" borderId="23" xfId="0" applyFont="1" applyFill="1" applyBorder="1" applyAlignment="1" applyProtection="1">
      <alignment horizontal="left" vertical="center" indent="3"/>
      <protection hidden="1"/>
    </xf>
    <xf numFmtId="167" fontId="87" fillId="4" borderId="99" xfId="15" applyNumberFormat="1" applyFont="1" applyFill="1" applyBorder="1" applyAlignment="1" applyProtection="1">
      <alignment horizontal="center" vertical="center"/>
      <protection hidden="1"/>
    </xf>
    <xf numFmtId="167" fontId="81" fillId="4" borderId="108" xfId="15" applyNumberFormat="1" applyFont="1" applyFill="1" applyBorder="1" applyAlignment="1" applyProtection="1">
      <alignment horizontal="center" vertical="center"/>
      <protection hidden="1"/>
    </xf>
    <xf numFmtId="167" fontId="81" fillId="4" borderId="1" xfId="15" applyNumberFormat="1" applyFont="1" applyFill="1" applyBorder="1" applyAlignment="1" applyProtection="1">
      <alignment horizontal="center" vertical="center"/>
      <protection hidden="1"/>
    </xf>
    <xf numFmtId="167" fontId="81" fillId="4" borderId="99" xfId="15" applyNumberFormat="1" applyFont="1" applyFill="1" applyBorder="1" applyAlignment="1" applyProtection="1">
      <alignment horizontal="center" vertical="center"/>
      <protection hidden="1"/>
    </xf>
    <xf numFmtId="167" fontId="81" fillId="4" borderId="4" xfId="15" applyNumberFormat="1" applyFont="1" applyFill="1" applyBorder="1" applyAlignment="1" applyProtection="1">
      <alignment horizontal="center" vertical="center"/>
      <protection hidden="1"/>
    </xf>
    <xf numFmtId="167" fontId="81" fillId="4" borderId="2" xfId="15" applyNumberFormat="1" applyFont="1" applyFill="1" applyBorder="1" applyAlignment="1" applyProtection="1">
      <alignment horizontal="center" vertical="center"/>
      <protection hidden="1"/>
    </xf>
    <xf numFmtId="167" fontId="81" fillId="4" borderId="3" xfId="15" applyNumberFormat="1" applyFont="1" applyFill="1" applyBorder="1" applyAlignment="1" applyProtection="1">
      <alignment horizontal="center" vertical="center"/>
      <protection hidden="1"/>
    </xf>
    <xf numFmtId="164" fontId="111" fillId="7" borderId="23" xfId="32" applyFont="1" applyFill="1" applyBorder="1" applyAlignment="1" applyProtection="1">
      <alignment horizontal="left" vertical="center" indent="3"/>
      <protection hidden="1"/>
    </xf>
    <xf numFmtId="164" fontId="94" fillId="7" borderId="33" xfId="15" applyFont="1" applyFill="1" applyBorder="1" applyAlignment="1">
      <alignment horizontal="left" vertical="center" indent="3"/>
    </xf>
    <xf numFmtId="164" fontId="96" fillId="4" borderId="33" xfId="15" applyFont="1" applyFill="1" applyBorder="1" applyAlignment="1">
      <alignment horizontal="left" vertical="center" indent="3"/>
    </xf>
    <xf numFmtId="164" fontId="96" fillId="4" borderId="33" xfId="15" applyFont="1" applyFill="1" applyBorder="1" applyAlignment="1">
      <alignment horizontal="left" vertical="center" indent="6"/>
    </xf>
    <xf numFmtId="164" fontId="96" fillId="4" borderId="33" xfId="15" applyFont="1" applyFill="1" applyBorder="1" applyAlignment="1" applyProtection="1">
      <alignment horizontal="left" vertical="center" indent="6"/>
      <protection hidden="1"/>
    </xf>
    <xf numFmtId="164" fontId="94" fillId="7" borderId="33" xfId="15" applyFont="1" applyFill="1" applyBorder="1" applyAlignment="1" applyProtection="1">
      <alignment horizontal="left" vertical="center" indent="3"/>
      <protection hidden="1"/>
    </xf>
    <xf numFmtId="167" fontId="81" fillId="4" borderId="89" xfId="15" applyNumberFormat="1" applyFont="1" applyFill="1" applyBorder="1" applyAlignment="1" applyProtection="1">
      <alignment horizontal="center" vertical="center"/>
      <protection hidden="1"/>
    </xf>
    <xf numFmtId="167" fontId="81" fillId="4" borderId="162" xfId="15" applyNumberFormat="1" applyFont="1" applyFill="1" applyBorder="1" applyAlignment="1" applyProtection="1">
      <alignment horizontal="center" vertical="center"/>
      <protection hidden="1"/>
    </xf>
    <xf numFmtId="167" fontId="81" fillId="4" borderId="160" xfId="15" applyNumberFormat="1" applyFont="1" applyFill="1" applyBorder="1" applyAlignment="1" applyProtection="1">
      <alignment horizontal="center" vertical="center"/>
      <protection hidden="1"/>
    </xf>
    <xf numFmtId="167" fontId="81" fillId="4" borderId="165" xfId="15" applyNumberFormat="1" applyFont="1" applyFill="1" applyBorder="1" applyAlignment="1" applyProtection="1">
      <alignment horizontal="center" vertical="center"/>
      <protection hidden="1"/>
    </xf>
    <xf numFmtId="167" fontId="81" fillId="4" borderId="160" xfId="0" applyNumberFormat="1" applyFont="1" applyFill="1" applyBorder="1" applyAlignment="1" applyProtection="1">
      <alignment horizontal="center" vertical="center"/>
      <protection hidden="1"/>
    </xf>
    <xf numFmtId="167" fontId="87" fillId="4" borderId="89" xfId="15" applyNumberFormat="1" applyFont="1" applyFill="1" applyBorder="1" applyAlignment="1" applyProtection="1">
      <alignment horizontal="center" vertical="center"/>
      <protection hidden="1"/>
    </xf>
    <xf numFmtId="167" fontId="87" fillId="4" borderId="162" xfId="15" applyNumberFormat="1" applyFont="1" applyFill="1" applyBorder="1" applyAlignment="1" applyProtection="1">
      <alignment horizontal="center" vertical="center"/>
      <protection hidden="1"/>
    </xf>
    <xf numFmtId="167" fontId="87" fillId="4" borderId="160" xfId="15" applyNumberFormat="1" applyFont="1" applyFill="1" applyBorder="1" applyAlignment="1" applyProtection="1">
      <alignment horizontal="center" vertical="center"/>
      <protection hidden="1"/>
    </xf>
    <xf numFmtId="167" fontId="81" fillId="4" borderId="162" xfId="0" applyNumberFormat="1" applyFont="1" applyFill="1" applyBorder="1" applyAlignment="1" applyProtection="1">
      <alignment horizontal="center" vertical="center"/>
      <protection hidden="1"/>
    </xf>
    <xf numFmtId="167" fontId="81" fillId="4" borderId="165" xfId="0" applyNumberFormat="1" applyFont="1" applyFill="1" applyBorder="1" applyAlignment="1" applyProtection="1">
      <alignment horizontal="center" vertical="center"/>
      <protection hidden="1"/>
    </xf>
    <xf numFmtId="164" fontId="94" fillId="7" borderId="0" xfId="0" applyFont="1" applyFill="1" applyAlignment="1" applyProtection="1">
      <alignment horizontal="left" vertical="center" indent="3"/>
      <protection hidden="1"/>
    </xf>
    <xf numFmtId="167" fontId="81" fillId="4" borderId="14" xfId="0" applyNumberFormat="1" applyFont="1" applyFill="1" applyBorder="1" applyAlignment="1" applyProtection="1">
      <alignment vertical="center"/>
      <protection hidden="1"/>
    </xf>
    <xf numFmtId="167" fontId="81" fillId="4" borderId="20" xfId="0" applyNumberFormat="1" applyFont="1" applyFill="1" applyBorder="1" applyAlignment="1" applyProtection="1">
      <alignment vertical="center"/>
      <protection hidden="1"/>
    </xf>
    <xf numFmtId="167" fontId="81" fillId="4" borderId="15" xfId="0" applyNumberFormat="1" applyFont="1" applyFill="1" applyBorder="1" applyAlignment="1" applyProtection="1">
      <alignment horizontal="center" vertical="center"/>
      <protection hidden="1"/>
    </xf>
    <xf numFmtId="167" fontId="81" fillId="4" borderId="14" xfId="0" applyNumberFormat="1" applyFont="1" applyFill="1" applyBorder="1" applyAlignment="1" applyProtection="1">
      <alignment horizontal="center" vertical="center"/>
      <protection hidden="1"/>
    </xf>
    <xf numFmtId="167" fontId="81" fillId="4" borderId="27" xfId="0" applyNumberFormat="1" applyFont="1" applyFill="1" applyBorder="1" applyAlignment="1" applyProtection="1">
      <alignment horizontal="center" vertical="center"/>
      <protection hidden="1"/>
    </xf>
    <xf numFmtId="167" fontId="81" fillId="4" borderId="21" xfId="0" applyNumberFormat="1" applyFont="1" applyFill="1" applyBorder="1" applyAlignment="1" applyProtection="1">
      <alignment vertical="center"/>
      <protection hidden="1"/>
    </xf>
    <xf numFmtId="167" fontId="81" fillId="4" borderId="20" xfId="0" applyNumberFormat="1" applyFont="1" applyFill="1" applyBorder="1" applyAlignment="1" applyProtection="1">
      <alignment horizontal="center" vertical="center"/>
      <protection hidden="1"/>
    </xf>
    <xf numFmtId="167" fontId="84" fillId="4" borderId="7" xfId="15" applyNumberFormat="1" applyFont="1" applyFill="1" applyBorder="1" applyAlignment="1" applyProtection="1">
      <alignment horizontal="center" vertical="center"/>
      <protection hidden="1"/>
    </xf>
    <xf numFmtId="167" fontId="84" fillId="4" borderId="9" xfId="15" applyNumberFormat="1" applyFont="1" applyFill="1" applyBorder="1" applyAlignment="1" applyProtection="1">
      <alignment horizontal="center" vertical="center"/>
      <protection hidden="1"/>
    </xf>
    <xf numFmtId="167" fontId="87" fillId="4" borderId="1" xfId="0" applyNumberFormat="1" applyFont="1" applyFill="1" applyBorder="1" applyAlignment="1" applyProtection="1">
      <alignment horizontal="center" vertical="center"/>
      <protection hidden="1"/>
    </xf>
    <xf numFmtId="167" fontId="87" fillId="4" borderId="161" xfId="0" applyNumberFormat="1" applyFont="1" applyFill="1" applyBorder="1" applyAlignment="1" applyProtection="1">
      <alignment horizontal="center" vertical="center"/>
      <protection hidden="1"/>
    </xf>
    <xf numFmtId="167" fontId="87" fillId="4" borderId="159" xfId="0" applyNumberFormat="1" applyFont="1" applyFill="1" applyBorder="1" applyAlignment="1" applyProtection="1">
      <alignment horizontal="center" vertical="center"/>
      <protection hidden="1"/>
    </xf>
    <xf numFmtId="167" fontId="87" fillId="4" borderId="1" xfId="15" applyNumberFormat="1" applyFont="1" applyFill="1" applyBorder="1" applyAlignment="1" applyProtection="1">
      <alignment horizontal="center" vertical="center"/>
      <protection hidden="1"/>
    </xf>
    <xf numFmtId="167" fontId="87" fillId="4" borderId="164" xfId="0" applyNumberFormat="1" applyFont="1" applyFill="1" applyBorder="1" applyAlignment="1" applyProtection="1">
      <alignment horizontal="center" vertical="center"/>
      <protection hidden="1"/>
    </xf>
    <xf numFmtId="167" fontId="87" fillId="4" borderId="4" xfId="0" applyNumberFormat="1" applyFont="1" applyFill="1" applyBorder="1" applyAlignment="1" applyProtection="1">
      <alignment horizontal="center" vertical="center"/>
      <protection hidden="1"/>
    </xf>
    <xf numFmtId="167" fontId="87" fillId="4" borderId="165" xfId="15" applyNumberFormat="1" applyFont="1" applyFill="1" applyBorder="1" applyAlignment="1" applyProtection="1">
      <alignment horizontal="center" vertical="center"/>
      <protection hidden="1"/>
    </xf>
    <xf numFmtId="167" fontId="87" fillId="4" borderId="66" xfId="15" applyNumberFormat="1" applyFont="1" applyFill="1" applyBorder="1" applyAlignment="1" applyProtection="1">
      <alignment horizontal="center" vertical="center"/>
      <protection hidden="1"/>
    </xf>
    <xf numFmtId="167" fontId="87" fillId="4" borderId="130" xfId="15" applyNumberFormat="1" applyFont="1" applyFill="1" applyBorder="1" applyAlignment="1" applyProtection="1">
      <alignment horizontal="center" vertical="center"/>
      <protection hidden="1"/>
    </xf>
    <xf numFmtId="167" fontId="87" fillId="4" borderId="136" xfId="15" applyNumberFormat="1" applyFont="1" applyFill="1" applyBorder="1" applyAlignment="1" applyProtection="1">
      <alignment horizontal="center" vertical="center"/>
      <protection hidden="1"/>
    </xf>
    <xf numFmtId="167" fontId="81" fillId="0" borderId="134" xfId="0" applyNumberFormat="1" applyFont="1" applyBorder="1" applyAlignment="1" applyProtection="1">
      <alignment vertical="center"/>
      <protection hidden="1"/>
    </xf>
    <xf numFmtId="167" fontId="81" fillId="0" borderId="139" xfId="0" applyNumberFormat="1" applyFont="1" applyBorder="1" applyAlignment="1" applyProtection="1">
      <alignment vertical="center"/>
      <protection hidden="1"/>
    </xf>
    <xf numFmtId="164" fontId="94" fillId="7" borderId="49" xfId="15" applyFont="1" applyFill="1" applyBorder="1" applyAlignment="1">
      <alignment horizontal="left" vertical="center" indent="3"/>
    </xf>
    <xf numFmtId="164" fontId="94" fillId="7" borderId="23" xfId="15" applyFont="1" applyFill="1" applyBorder="1" applyAlignment="1">
      <alignment horizontal="left" vertical="center" indent="3"/>
    </xf>
    <xf numFmtId="1" fontId="25" fillId="7" borderId="88" xfId="0" applyNumberFormat="1" applyFont="1" applyFill="1" applyBorder="1" applyAlignment="1" applyProtection="1">
      <alignment horizontal="center" vertical="center"/>
      <protection locked="0"/>
    </xf>
    <xf numFmtId="1" fontId="57" fillId="7" borderId="165" xfId="0" applyNumberFormat="1" applyFont="1" applyFill="1" applyBorder="1" applyAlignment="1" applyProtection="1">
      <alignment horizontal="center" vertical="center"/>
      <protection locked="0"/>
    </xf>
    <xf numFmtId="1" fontId="57" fillId="7" borderId="67" xfId="0" applyNumberFormat="1" applyFont="1" applyFill="1" applyBorder="1" applyAlignment="1" applyProtection="1">
      <alignment horizontal="left" vertical="center" indent="3"/>
      <protection locked="0"/>
    </xf>
    <xf numFmtId="167" fontId="87" fillId="4" borderId="15" xfId="15" applyNumberFormat="1" applyFont="1" applyFill="1" applyBorder="1" applyAlignment="1" applyProtection="1">
      <alignment horizontal="center" vertical="center"/>
      <protection hidden="1"/>
    </xf>
    <xf numFmtId="167" fontId="87" fillId="4" borderId="27" xfId="15" applyNumberFormat="1" applyFont="1" applyFill="1" applyBorder="1" applyAlignment="1" applyProtection="1">
      <alignment horizontal="center" vertical="center"/>
      <protection hidden="1"/>
    </xf>
    <xf numFmtId="167" fontId="87" fillId="4" borderId="37" xfId="15" applyNumberFormat="1" applyFont="1" applyFill="1" applyBorder="1" applyAlignment="1" applyProtection="1">
      <alignment horizontal="center" vertical="center"/>
      <protection hidden="1"/>
    </xf>
    <xf numFmtId="167" fontId="87" fillId="4" borderId="14" xfId="15" applyNumberFormat="1" applyFont="1" applyFill="1" applyBorder="1" applyAlignment="1" applyProtection="1">
      <alignment horizontal="center" vertical="center"/>
      <protection hidden="1"/>
    </xf>
    <xf numFmtId="167" fontId="87" fillId="4" borderId="21" xfId="15" applyNumberFormat="1" applyFont="1" applyFill="1" applyBorder="1" applyAlignment="1" applyProtection="1">
      <alignment horizontal="center" vertical="center"/>
      <protection hidden="1"/>
    </xf>
    <xf numFmtId="167" fontId="87" fillId="4" borderId="78" xfId="15" applyNumberFormat="1" applyFont="1" applyFill="1" applyBorder="1" applyAlignment="1" applyProtection="1">
      <alignment horizontal="center" vertical="center"/>
      <protection hidden="1"/>
    </xf>
    <xf numFmtId="167" fontId="87" fillId="4" borderId="166" xfId="15" applyNumberFormat="1" applyFont="1" applyFill="1" applyBorder="1" applyAlignment="1" applyProtection="1">
      <alignment horizontal="center" vertical="center"/>
      <protection hidden="1"/>
    </xf>
    <xf numFmtId="167" fontId="87" fillId="4" borderId="127" xfId="15" applyNumberFormat="1" applyFont="1" applyFill="1" applyBorder="1" applyAlignment="1" applyProtection="1">
      <alignment horizontal="center" vertical="center"/>
      <protection hidden="1"/>
    </xf>
    <xf numFmtId="167" fontId="87" fillId="4" borderId="20" xfId="15" applyNumberFormat="1" applyFont="1" applyFill="1" applyBorder="1" applyAlignment="1" applyProtection="1">
      <alignment horizontal="center" vertical="center"/>
      <protection hidden="1"/>
    </xf>
    <xf numFmtId="167" fontId="87" fillId="4" borderId="103" xfId="15" applyNumberFormat="1" applyFont="1" applyFill="1" applyBorder="1" applyAlignment="1" applyProtection="1">
      <alignment horizontal="center" vertical="center"/>
      <protection hidden="1"/>
    </xf>
    <xf numFmtId="167" fontId="87" fillId="4" borderId="80" xfId="15" applyNumberFormat="1" applyFont="1" applyFill="1" applyBorder="1" applyAlignment="1" applyProtection="1">
      <alignment horizontal="center" vertical="center"/>
      <protection hidden="1"/>
    </xf>
    <xf numFmtId="167" fontId="87" fillId="4" borderId="150" xfId="15" applyNumberFormat="1" applyFont="1" applyFill="1" applyBorder="1" applyAlignment="1" applyProtection="1">
      <alignment horizontal="center" vertical="center"/>
      <protection hidden="1"/>
    </xf>
    <xf numFmtId="167" fontId="120" fillId="10" borderId="88" xfId="0" applyNumberFormat="1" applyFont="1" applyFill="1" applyBorder="1" applyAlignment="1" applyProtection="1">
      <alignment horizontal="center" vertical="center"/>
      <protection hidden="1"/>
    </xf>
    <xf numFmtId="167" fontId="120" fillId="10" borderId="89" xfId="0" applyNumberFormat="1" applyFont="1" applyFill="1" applyBorder="1" applyAlignment="1" applyProtection="1">
      <alignment horizontal="center" vertical="center"/>
      <protection hidden="1"/>
    </xf>
    <xf numFmtId="167" fontId="120" fillId="10" borderId="90" xfId="0" applyNumberFormat="1" applyFont="1" applyFill="1" applyBorder="1" applyAlignment="1" applyProtection="1">
      <alignment horizontal="center" vertical="center"/>
      <protection hidden="1"/>
    </xf>
    <xf numFmtId="167" fontId="120" fillId="10" borderId="91" xfId="0" applyNumberFormat="1" applyFont="1" applyFill="1" applyBorder="1" applyAlignment="1" applyProtection="1">
      <alignment horizontal="center" vertical="center"/>
      <protection hidden="1"/>
    </xf>
    <xf numFmtId="167" fontId="87" fillId="4" borderId="92" xfId="15" applyNumberFormat="1" applyFont="1" applyFill="1" applyBorder="1" applyAlignment="1" applyProtection="1">
      <alignment horizontal="center" vertical="center"/>
      <protection hidden="1"/>
    </xf>
    <xf numFmtId="167" fontId="87" fillId="4" borderId="4" xfId="15" applyNumberFormat="1" applyFont="1" applyFill="1" applyBorder="1" applyAlignment="1" applyProtection="1">
      <alignment horizontal="center" vertical="center"/>
      <protection hidden="1"/>
    </xf>
    <xf numFmtId="167" fontId="87" fillId="4" borderId="46" xfId="15" applyNumberFormat="1" applyFont="1" applyFill="1" applyBorder="1" applyAlignment="1" applyProtection="1">
      <alignment horizontal="center" vertical="center"/>
      <protection hidden="1"/>
    </xf>
    <xf numFmtId="167" fontId="87" fillId="4" borderId="68" xfId="15" applyNumberFormat="1" applyFont="1" applyFill="1" applyBorder="1" applyAlignment="1" applyProtection="1">
      <alignment horizontal="center" vertical="center"/>
      <protection hidden="1"/>
    </xf>
    <xf numFmtId="167" fontId="87" fillId="4" borderId="93" xfId="15" applyNumberFormat="1" applyFont="1" applyFill="1" applyBorder="1" applyAlignment="1" applyProtection="1">
      <alignment horizontal="center" vertical="center"/>
      <protection hidden="1"/>
    </xf>
    <xf numFmtId="167" fontId="87" fillId="4" borderId="94" xfId="15" applyNumberFormat="1" applyFont="1" applyFill="1" applyBorder="1" applyAlignment="1" applyProtection="1">
      <alignment horizontal="center" vertical="center"/>
      <protection hidden="1"/>
    </xf>
    <xf numFmtId="164" fontId="94" fillId="7" borderId="23" xfId="15" applyFont="1" applyFill="1" applyBorder="1" applyAlignment="1" applyProtection="1">
      <alignment horizontal="left" vertical="center" indent="3"/>
      <protection hidden="1"/>
    </xf>
    <xf numFmtId="164" fontId="94" fillId="7" borderId="24" xfId="15" applyFont="1" applyFill="1" applyBorder="1" applyAlignment="1" applyProtection="1">
      <alignment horizontal="left" vertical="center" indent="3"/>
      <protection hidden="1"/>
    </xf>
    <xf numFmtId="167" fontId="84" fillId="4" borderId="80" xfId="15" applyNumberFormat="1" applyFont="1" applyFill="1" applyBorder="1" applyAlignment="1" applyProtection="1">
      <alignment horizontal="center" vertical="center"/>
      <protection hidden="1"/>
    </xf>
    <xf numFmtId="167" fontId="84" fillId="4" borderId="20" xfId="15" applyNumberFormat="1" applyFont="1" applyFill="1" applyBorder="1" applyAlignment="1" applyProtection="1">
      <alignment horizontal="center" vertical="center"/>
      <protection hidden="1"/>
    </xf>
    <xf numFmtId="167" fontId="84" fillId="4" borderId="44" xfId="15" applyNumberFormat="1" applyFont="1" applyFill="1" applyBorder="1" applyAlignment="1" applyProtection="1">
      <alignment horizontal="center" vertical="center"/>
      <protection hidden="1"/>
    </xf>
    <xf numFmtId="164" fontId="94" fillId="7" borderId="51" xfId="0" applyFont="1" applyFill="1" applyBorder="1" applyAlignment="1">
      <alignment horizontal="left" vertical="center" indent="3"/>
    </xf>
    <xf numFmtId="164" fontId="94" fillId="7" borderId="24" xfId="0" applyFont="1" applyFill="1" applyBorder="1" applyAlignment="1">
      <alignment horizontal="left" vertical="center" indent="3"/>
    </xf>
    <xf numFmtId="164" fontId="81" fillId="0" borderId="161" xfId="0" applyFont="1" applyBorder="1" applyAlignment="1">
      <alignment horizontal="left" vertical="center"/>
    </xf>
    <xf numFmtId="1" fontId="93" fillId="0" borderId="161" xfId="0" applyNumberFormat="1" applyFont="1" applyBorder="1" applyAlignment="1">
      <alignment horizontal="center" vertical="center"/>
    </xf>
    <xf numFmtId="49" fontId="81" fillId="0" borderId="161" xfId="0" applyNumberFormat="1" applyFont="1" applyBorder="1" applyAlignment="1">
      <alignment horizontal="center" vertical="center"/>
    </xf>
    <xf numFmtId="164" fontId="81" fillId="0" borderId="159" xfId="0" applyFont="1" applyBorder="1" applyAlignment="1">
      <alignment horizontal="left" vertical="center"/>
    </xf>
    <xf numFmtId="1" fontId="93" fillId="0" borderId="159" xfId="0" applyNumberFormat="1" applyFont="1" applyBorder="1" applyAlignment="1">
      <alignment horizontal="center" vertical="center"/>
    </xf>
    <xf numFmtId="49" fontId="81" fillId="0" borderId="159" xfId="0" applyNumberFormat="1" applyFont="1" applyBorder="1" applyAlignment="1">
      <alignment horizontal="center" vertical="center"/>
    </xf>
    <xf numFmtId="0" fontId="81" fillId="3" borderId="1" xfId="16" applyNumberFormat="1" applyFont="1" applyFill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/>
    </xf>
    <xf numFmtId="164" fontId="94" fillId="7" borderId="24" xfId="0" applyFont="1" applyFill="1" applyBorder="1" applyAlignment="1" applyProtection="1">
      <alignment horizontal="left" vertical="center" indent="3"/>
      <protection hidden="1"/>
    </xf>
    <xf numFmtId="167" fontId="81" fillId="4" borderId="13" xfId="0" applyNumberFormat="1" applyFont="1" applyFill="1" applyBorder="1" applyAlignment="1" applyProtection="1">
      <alignment horizontal="center" vertical="center"/>
      <protection hidden="1"/>
    </xf>
    <xf numFmtId="167" fontId="87" fillId="4" borderId="5" xfId="0" applyNumberFormat="1" applyFont="1" applyFill="1" applyBorder="1" applyAlignment="1" applyProtection="1">
      <alignment horizontal="center" vertical="center"/>
      <protection hidden="1"/>
    </xf>
    <xf numFmtId="167" fontId="87" fillId="4" borderId="7" xfId="0" applyNumberFormat="1" applyFont="1" applyFill="1" applyBorder="1" applyAlignment="1" applyProtection="1">
      <alignment horizontal="center" vertical="center"/>
      <protection hidden="1"/>
    </xf>
    <xf numFmtId="167" fontId="87" fillId="4" borderId="9" xfId="0" applyNumberFormat="1" applyFont="1" applyFill="1" applyBorder="1" applyAlignment="1" applyProtection="1">
      <alignment horizontal="center" vertical="center"/>
      <protection hidden="1"/>
    </xf>
    <xf numFmtId="167" fontId="81" fillId="4" borderId="5" xfId="0" applyNumberFormat="1" applyFont="1" applyFill="1" applyBorder="1" applyAlignment="1" applyProtection="1">
      <alignment horizontal="center" vertical="center"/>
      <protection hidden="1"/>
    </xf>
    <xf numFmtId="167" fontId="81" fillId="4" borderId="74" xfId="0" applyNumberFormat="1" applyFont="1" applyFill="1" applyBorder="1" applyAlignment="1" applyProtection="1">
      <alignment horizontal="center" vertical="center"/>
      <protection hidden="1"/>
    </xf>
    <xf numFmtId="167" fontId="51" fillId="4" borderId="13" xfId="0" applyNumberFormat="1" applyFont="1" applyFill="1" applyBorder="1" applyAlignment="1" applyProtection="1">
      <alignment horizontal="center" vertical="center"/>
      <protection hidden="1"/>
    </xf>
    <xf numFmtId="167" fontId="51" fillId="4" borderId="7" xfId="0" applyNumberFormat="1" applyFont="1" applyFill="1" applyBorder="1" applyAlignment="1" applyProtection="1">
      <alignment horizontal="center" vertical="center"/>
      <protection hidden="1"/>
    </xf>
    <xf numFmtId="167" fontId="51" fillId="4" borderId="28" xfId="0" applyNumberFormat="1" applyFont="1" applyFill="1" applyBorder="1" applyAlignment="1" applyProtection="1">
      <alignment horizontal="center" vertical="center"/>
      <protection hidden="1"/>
    </xf>
    <xf numFmtId="167" fontId="51" fillId="4" borderId="1" xfId="0" applyNumberFormat="1" applyFont="1" applyFill="1" applyBorder="1" applyAlignment="1" applyProtection="1">
      <alignment horizontal="center" vertical="center"/>
      <protection hidden="1"/>
    </xf>
    <xf numFmtId="167" fontId="51" fillId="4" borderId="3" xfId="0" applyNumberFormat="1" applyFont="1" applyFill="1" applyBorder="1" applyAlignment="1" applyProtection="1">
      <alignment horizontal="center" vertical="center"/>
      <protection hidden="1"/>
    </xf>
    <xf numFmtId="167" fontId="51" fillId="4" borderId="4" xfId="0" applyNumberFormat="1" applyFont="1" applyFill="1" applyBorder="1" applyAlignment="1" applyProtection="1">
      <alignment horizontal="center" vertical="center"/>
      <protection hidden="1"/>
    </xf>
    <xf numFmtId="167" fontId="81" fillId="4" borderId="89" xfId="0" applyNumberFormat="1" applyFont="1" applyFill="1" applyBorder="1" applyAlignment="1" applyProtection="1">
      <alignment horizontal="center" vertical="center"/>
      <protection hidden="1"/>
    </xf>
    <xf numFmtId="164" fontId="82" fillId="3" borderId="161" xfId="16" applyFont="1" applyFill="1" applyBorder="1" applyAlignment="1">
      <alignment horizontal="center" vertical="center" wrapText="1"/>
    </xf>
    <xf numFmtId="165" fontId="81" fillId="0" borderId="159" xfId="0" applyNumberFormat="1" applyFont="1" applyBorder="1" applyAlignment="1">
      <alignment horizontal="center" vertical="center" wrapText="1"/>
    </xf>
    <xf numFmtId="167" fontId="89" fillId="6" borderId="161" xfId="0" applyNumberFormat="1" applyFont="1" applyFill="1" applyBorder="1" applyAlignment="1" applyProtection="1">
      <alignment horizontal="center" vertical="center"/>
      <protection hidden="1"/>
    </xf>
    <xf numFmtId="167" fontId="89" fillId="6" borderId="159" xfId="0" applyNumberFormat="1" applyFont="1" applyFill="1" applyBorder="1" applyAlignment="1" applyProtection="1">
      <alignment horizontal="center" vertical="center"/>
      <protection hidden="1"/>
    </xf>
    <xf numFmtId="167" fontId="89" fillId="6" borderId="1" xfId="0" applyNumberFormat="1" applyFont="1" applyFill="1" applyBorder="1" applyAlignment="1" applyProtection="1">
      <alignment horizontal="center" vertical="center"/>
      <protection hidden="1"/>
    </xf>
    <xf numFmtId="167" fontId="89" fillId="6" borderId="78" xfId="0" applyNumberFormat="1" applyFont="1" applyFill="1" applyBorder="1" applyAlignment="1" applyProtection="1">
      <alignment horizontal="center" vertical="center"/>
      <protection hidden="1"/>
    </xf>
    <xf numFmtId="167" fontId="89" fillId="6" borderId="4" xfId="0" applyNumberFormat="1" applyFont="1" applyFill="1" applyBorder="1" applyAlignment="1" applyProtection="1">
      <alignment horizontal="center" vertical="center"/>
      <protection hidden="1"/>
    </xf>
    <xf numFmtId="167" fontId="89" fillId="6" borderId="5" xfId="0" applyNumberFormat="1" applyFont="1" applyFill="1" applyBorder="1" applyAlignment="1" applyProtection="1">
      <alignment horizontal="center" vertical="center"/>
      <protection hidden="1"/>
    </xf>
    <xf numFmtId="167" fontId="89" fillId="6" borderId="7" xfId="0" applyNumberFormat="1" applyFont="1" applyFill="1" applyBorder="1" applyAlignment="1" applyProtection="1">
      <alignment horizontal="center" vertical="center"/>
      <protection hidden="1"/>
    </xf>
    <xf numFmtId="167" fontId="87" fillId="6" borderId="7" xfId="0" applyNumberFormat="1" applyFont="1" applyFill="1" applyBorder="1" applyAlignment="1" applyProtection="1">
      <alignment horizontal="center" vertical="center"/>
      <protection hidden="1"/>
    </xf>
    <xf numFmtId="167" fontId="87" fillId="6" borderId="28" xfId="0" applyNumberFormat="1" applyFont="1" applyFill="1" applyBorder="1" applyAlignment="1" applyProtection="1">
      <alignment horizontal="center" vertical="center"/>
      <protection hidden="1"/>
    </xf>
    <xf numFmtId="176" fontId="89" fillId="6" borderId="7" xfId="0" applyNumberFormat="1" applyFont="1" applyFill="1" applyBorder="1" applyAlignment="1" applyProtection="1">
      <alignment horizontal="center" vertical="center"/>
      <protection hidden="1"/>
    </xf>
    <xf numFmtId="176" fontId="87" fillId="6" borderId="7" xfId="0" applyNumberFormat="1" applyFont="1" applyFill="1" applyBorder="1" applyAlignment="1" applyProtection="1">
      <alignment horizontal="center" vertical="center"/>
      <protection hidden="1"/>
    </xf>
    <xf numFmtId="176" fontId="89" fillId="6" borderId="79" xfId="0" applyNumberFormat="1" applyFont="1" applyFill="1" applyBorder="1" applyAlignment="1" applyProtection="1">
      <alignment horizontal="center" vertical="center"/>
      <protection hidden="1"/>
    </xf>
    <xf numFmtId="176" fontId="89" fillId="6" borderId="83" xfId="0" applyNumberFormat="1" applyFont="1" applyFill="1" applyBorder="1" applyAlignment="1" applyProtection="1">
      <alignment horizontal="center" vertical="center"/>
      <protection hidden="1"/>
    </xf>
    <xf numFmtId="176" fontId="89" fillId="6" borderId="78" xfId="0" applyNumberFormat="1" applyFont="1" applyFill="1" applyBorder="1" applyAlignment="1" applyProtection="1">
      <alignment horizontal="center" vertical="center"/>
      <protection hidden="1"/>
    </xf>
    <xf numFmtId="164" fontId="96" fillId="4" borderId="67" xfId="15" applyFont="1" applyFill="1" applyBorder="1" applyAlignment="1">
      <alignment horizontal="left" vertical="center" indent="3"/>
    </xf>
    <xf numFmtId="167" fontId="81" fillId="4" borderId="80" xfId="15" applyNumberFormat="1" applyFont="1" applyFill="1" applyBorder="1" applyAlignment="1" applyProtection="1">
      <alignment horizontal="center" vertical="center"/>
      <protection hidden="1"/>
    </xf>
    <xf numFmtId="167" fontId="36" fillId="4" borderId="20" xfId="15" applyNumberFormat="1" applyFont="1" applyFill="1" applyBorder="1" applyAlignment="1" applyProtection="1">
      <alignment horizontal="center" vertical="center"/>
      <protection hidden="1"/>
    </xf>
    <xf numFmtId="167" fontId="81" fillId="4" borderId="27" xfId="15" applyNumberFormat="1" applyFont="1" applyFill="1" applyBorder="1" applyAlignment="1" applyProtection="1">
      <alignment horizontal="center" vertical="center"/>
      <protection hidden="1"/>
    </xf>
    <xf numFmtId="167" fontId="81" fillId="4" borderId="44" xfId="15" applyNumberFormat="1" applyFont="1" applyFill="1" applyBorder="1" applyAlignment="1" applyProtection="1">
      <alignment horizontal="center" vertical="center"/>
      <protection hidden="1"/>
    </xf>
    <xf numFmtId="167" fontId="81" fillId="4" borderId="78" xfId="15" applyNumberFormat="1" applyFont="1" applyFill="1" applyBorder="1" applyAlignment="1" applyProtection="1">
      <alignment horizontal="center" vertical="center"/>
      <protection hidden="1"/>
    </xf>
    <xf numFmtId="167" fontId="81" fillId="4" borderId="31" xfId="15" applyNumberFormat="1" applyFont="1" applyFill="1" applyBorder="1" applyAlignment="1" applyProtection="1">
      <alignment horizontal="center" vertical="center"/>
      <protection hidden="1"/>
    </xf>
    <xf numFmtId="167" fontId="81" fillId="4" borderId="21" xfId="15" applyNumberFormat="1" applyFont="1" applyFill="1" applyBorder="1" applyAlignment="1" applyProtection="1">
      <alignment horizontal="center" vertical="center"/>
      <protection hidden="1"/>
    </xf>
    <xf numFmtId="167" fontId="81" fillId="4" borderId="120" xfId="15" applyNumberFormat="1" applyFont="1" applyFill="1" applyBorder="1" applyAlignment="1" applyProtection="1">
      <alignment horizontal="center" vertical="center"/>
      <protection hidden="1"/>
    </xf>
    <xf numFmtId="167" fontId="81" fillId="4" borderId="131" xfId="15" applyNumberFormat="1" applyFont="1" applyFill="1" applyBorder="1" applyAlignment="1" applyProtection="1">
      <alignment horizontal="center" vertical="center"/>
      <protection hidden="1"/>
    </xf>
    <xf numFmtId="167" fontId="81" fillId="4" borderId="32" xfId="15" applyNumberFormat="1" applyFont="1" applyFill="1" applyBorder="1" applyAlignment="1" applyProtection="1">
      <alignment horizontal="center" vertical="center"/>
      <protection hidden="1"/>
    </xf>
    <xf numFmtId="167" fontId="81" fillId="4" borderId="37" xfId="15" applyNumberFormat="1" applyFont="1" applyFill="1" applyBorder="1" applyAlignment="1" applyProtection="1">
      <alignment horizontal="center" vertical="center"/>
      <protection hidden="1"/>
    </xf>
    <xf numFmtId="164" fontId="86" fillId="0" borderId="2" xfId="0" applyFont="1" applyBorder="1" applyAlignment="1">
      <alignment horizontal="center" vertical="center" wrapText="1"/>
    </xf>
    <xf numFmtId="164" fontId="82" fillId="0" borderId="33" xfId="0" applyFont="1" applyBorder="1" applyAlignment="1">
      <alignment horizontal="center" vertical="center"/>
    </xf>
    <xf numFmtId="49" fontId="82" fillId="3" borderId="86" xfId="16" applyNumberFormat="1" applyFont="1" applyFill="1" applyBorder="1" applyAlignment="1">
      <alignment horizontal="center" vertical="center" wrapText="1"/>
    </xf>
    <xf numFmtId="164" fontId="86" fillId="0" borderId="105" xfId="0" applyFont="1" applyBorder="1" applyAlignment="1">
      <alignment horizontal="center" vertical="center" wrapText="1"/>
    </xf>
    <xf numFmtId="164" fontId="8" fillId="0" borderId="0" xfId="0" applyFont="1" applyAlignment="1">
      <alignment vertical="center"/>
    </xf>
    <xf numFmtId="164" fontId="8" fillId="0" borderId="0" xfId="0" applyFont="1" applyAlignment="1">
      <alignment horizontal="center" vertical="center"/>
    </xf>
    <xf numFmtId="164" fontId="96" fillId="4" borderId="56" xfId="0" applyFont="1" applyFill="1" applyBorder="1" applyAlignment="1">
      <alignment horizontal="left" vertical="center" indent="6"/>
    </xf>
    <xf numFmtId="164" fontId="96" fillId="4" borderId="33" xfId="0" applyFont="1" applyFill="1" applyBorder="1" applyAlignment="1">
      <alignment horizontal="left" vertical="center" indent="6"/>
    </xf>
    <xf numFmtId="164" fontId="96" fillId="7" borderId="56" xfId="0" applyFont="1" applyFill="1" applyBorder="1" applyAlignment="1">
      <alignment horizontal="left" vertical="center" indent="3"/>
    </xf>
    <xf numFmtId="1" fontId="8" fillId="7" borderId="67" xfId="0" applyNumberFormat="1" applyFont="1" applyFill="1" applyBorder="1" applyAlignment="1" applyProtection="1">
      <alignment horizontal="center" vertical="center"/>
      <protection locked="0"/>
    </xf>
    <xf numFmtId="0" fontId="89" fillId="0" borderId="2" xfId="4" applyFont="1" applyBorder="1" applyAlignment="1">
      <alignment horizontal="center" vertical="center"/>
    </xf>
    <xf numFmtId="165" fontId="8" fillId="3" borderId="2" xfId="15" applyNumberFormat="1" applyFont="1" applyFill="1" applyBorder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49" fontId="8" fillId="3" borderId="2" xfId="16" applyNumberFormat="1" applyFont="1" applyFill="1" applyBorder="1" applyAlignment="1">
      <alignment horizontal="center" vertical="center" wrapText="1"/>
    </xf>
    <xf numFmtId="167" fontId="87" fillId="4" borderId="2" xfId="15" applyNumberFormat="1" applyFont="1" applyFill="1" applyBorder="1" applyAlignment="1" applyProtection="1">
      <alignment horizontal="center" vertical="center"/>
      <protection hidden="1"/>
    </xf>
    <xf numFmtId="0" fontId="89" fillId="0" borderId="168" xfId="4" applyFont="1" applyBorder="1" applyAlignment="1">
      <alignment horizontal="center" vertical="center"/>
    </xf>
    <xf numFmtId="49" fontId="82" fillId="3" borderId="168" xfId="16" applyNumberFormat="1" applyFont="1" applyFill="1" applyBorder="1" applyAlignment="1">
      <alignment horizontal="center" vertical="center" wrapText="1"/>
    </xf>
    <xf numFmtId="165" fontId="8" fillId="3" borderId="168" xfId="15" applyNumberFormat="1" applyFont="1" applyFill="1" applyBorder="1" applyAlignment="1">
      <alignment horizontal="center" vertical="center"/>
    </xf>
    <xf numFmtId="170" fontId="8" fillId="0" borderId="23" xfId="0" applyNumberFormat="1" applyFont="1" applyBorder="1" applyAlignment="1">
      <alignment horizontal="center" vertical="center"/>
    </xf>
    <xf numFmtId="1" fontId="82" fillId="0" borderId="168" xfId="0" applyNumberFormat="1" applyFont="1" applyBorder="1" applyAlignment="1">
      <alignment horizontal="center" vertical="center"/>
    </xf>
    <xf numFmtId="49" fontId="8" fillId="3" borderId="168" xfId="16" applyNumberFormat="1" applyFont="1" applyFill="1" applyBorder="1" applyAlignment="1">
      <alignment horizontal="center" vertical="center" wrapText="1"/>
    </xf>
    <xf numFmtId="167" fontId="8" fillId="4" borderId="168" xfId="15" applyNumberFormat="1" applyFont="1" applyFill="1" applyBorder="1" applyAlignment="1" applyProtection="1">
      <alignment horizontal="center" vertical="center"/>
      <protection hidden="1"/>
    </xf>
    <xf numFmtId="165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68" xfId="0" applyNumberFormat="1" applyFont="1" applyBorder="1" applyAlignment="1">
      <alignment horizontal="center" vertical="center"/>
    </xf>
    <xf numFmtId="49" fontId="8" fillId="0" borderId="168" xfId="0" applyNumberFormat="1" applyFont="1" applyBorder="1" applyAlignment="1">
      <alignment horizontal="center" vertical="center"/>
    </xf>
    <xf numFmtId="49" fontId="82" fillId="3" borderId="172" xfId="16" applyNumberFormat="1" applyFont="1" applyFill="1" applyBorder="1" applyAlignment="1">
      <alignment horizontal="center" vertical="center" wrapText="1"/>
    </xf>
    <xf numFmtId="165" fontId="8" fillId="0" borderId="172" xfId="0" applyNumberFormat="1" applyFont="1" applyBorder="1" applyAlignment="1">
      <alignment horizontal="center" vertical="center"/>
    </xf>
    <xf numFmtId="1" fontId="82" fillId="0" borderId="172" xfId="0" applyNumberFormat="1" applyFont="1" applyBorder="1" applyAlignment="1">
      <alignment horizontal="center" vertical="center"/>
    </xf>
    <xf numFmtId="49" fontId="8" fillId="0" borderId="172" xfId="0" applyNumberFormat="1" applyFont="1" applyBorder="1" applyAlignment="1">
      <alignment horizontal="center" vertical="center"/>
    </xf>
    <xf numFmtId="0" fontId="89" fillId="0" borderId="172" xfId="4" applyFont="1" applyBorder="1" applyAlignment="1">
      <alignment horizontal="center" vertical="center"/>
    </xf>
    <xf numFmtId="167" fontId="8" fillId="4" borderId="172" xfId="15" applyNumberFormat="1" applyFont="1" applyFill="1" applyBorder="1" applyAlignment="1" applyProtection="1">
      <alignment horizontal="center" vertical="center"/>
      <protection hidden="1"/>
    </xf>
    <xf numFmtId="164" fontId="96" fillId="7" borderId="56" xfId="15" applyFont="1" applyFill="1" applyBorder="1" applyAlignment="1">
      <alignment horizontal="left" vertical="center" indent="3"/>
    </xf>
    <xf numFmtId="164" fontId="96" fillId="7" borderId="33" xfId="15" applyFont="1" applyFill="1" applyBorder="1" applyAlignment="1" applyProtection="1">
      <alignment vertical="center" wrapText="1"/>
      <protection hidden="1"/>
    </xf>
    <xf numFmtId="167" fontId="8" fillId="4" borderId="2" xfId="15" applyNumberFormat="1" applyFont="1" applyFill="1" applyBorder="1" applyAlignment="1" applyProtection="1">
      <alignment horizontal="center" vertical="center"/>
      <protection hidden="1"/>
    </xf>
    <xf numFmtId="164" fontId="0" fillId="0" borderId="168" xfId="0" applyBorder="1" applyAlignment="1">
      <alignment horizontal="center" vertical="center"/>
    </xf>
    <xf numFmtId="1" fontId="78" fillId="0" borderId="168" xfId="20" applyNumberFormat="1" applyFont="1" applyBorder="1" applyAlignment="1">
      <alignment horizontal="center" vertical="center" shrinkToFit="1"/>
    </xf>
    <xf numFmtId="49" fontId="73" fillId="0" borderId="168" xfId="11" applyNumberFormat="1" applyFont="1" applyBorder="1" applyAlignment="1" applyProtection="1">
      <alignment horizontal="center" vertical="center"/>
      <protection hidden="1"/>
    </xf>
    <xf numFmtId="164" fontId="0" fillId="0" borderId="172" xfId="0" applyBorder="1" applyAlignment="1">
      <alignment horizontal="center" vertical="center"/>
    </xf>
    <xf numFmtId="1" fontId="0" fillId="0" borderId="168" xfId="0" applyNumberFormat="1" applyBorder="1" applyAlignment="1">
      <alignment horizontal="center" vertical="center"/>
    </xf>
    <xf numFmtId="165" fontId="8" fillId="3" borderId="172" xfId="15" applyNumberFormat="1" applyFont="1" applyFill="1" applyBorder="1" applyAlignment="1">
      <alignment horizontal="center" vertical="center"/>
    </xf>
    <xf numFmtId="1" fontId="0" fillId="0" borderId="172" xfId="0" applyNumberFormat="1" applyBorder="1" applyAlignment="1">
      <alignment horizontal="center" vertical="center"/>
    </xf>
    <xf numFmtId="1" fontId="78" fillId="0" borderId="172" xfId="20" applyNumberFormat="1" applyFont="1" applyBorder="1" applyAlignment="1">
      <alignment horizontal="center" vertical="center" shrinkToFit="1"/>
    </xf>
    <xf numFmtId="49" fontId="73" fillId="0" borderId="172" xfId="11" applyNumberFormat="1" applyFont="1" applyBorder="1" applyAlignment="1" applyProtection="1">
      <alignment horizontal="center" vertical="center"/>
      <protection hidden="1"/>
    </xf>
    <xf numFmtId="165" fontId="8" fillId="0" borderId="2" xfId="0" applyNumberFormat="1" applyFont="1" applyBorder="1" applyAlignment="1">
      <alignment horizontal="center" vertical="center"/>
    </xf>
    <xf numFmtId="0" fontId="73" fillId="0" borderId="168" xfId="0" applyNumberFormat="1" applyFont="1" applyBorder="1" applyAlignment="1" applyProtection="1">
      <alignment horizontal="center" vertical="center"/>
      <protection hidden="1"/>
    </xf>
    <xf numFmtId="0" fontId="73" fillId="0" borderId="172" xfId="0" applyNumberFormat="1" applyFont="1" applyBorder="1" applyAlignment="1" applyProtection="1">
      <alignment horizontal="center" vertical="center"/>
      <protection hidden="1"/>
    </xf>
    <xf numFmtId="1" fontId="78" fillId="0" borderId="168" xfId="0" applyNumberFormat="1" applyFont="1" applyBorder="1" applyAlignment="1" applyProtection="1">
      <alignment horizontal="center" vertical="center"/>
      <protection hidden="1"/>
    </xf>
    <xf numFmtId="0" fontId="78" fillId="0" borderId="172" xfId="0" applyNumberFormat="1" applyFont="1" applyBorder="1" applyAlignment="1" applyProtection="1">
      <alignment horizontal="center" vertical="center"/>
      <protection hidden="1"/>
    </xf>
    <xf numFmtId="164" fontId="96" fillId="7" borderId="33" xfId="15" applyFont="1" applyFill="1" applyBorder="1">
      <alignment vertical="center"/>
    </xf>
    <xf numFmtId="49" fontId="8" fillId="0" borderId="2" xfId="16" applyNumberFormat="1" applyFont="1" applyBorder="1" applyAlignment="1">
      <alignment horizontal="center" vertical="center" wrapText="1"/>
    </xf>
    <xf numFmtId="164" fontId="73" fillId="0" borderId="168" xfId="0" applyFont="1" applyBorder="1" applyAlignment="1">
      <alignment horizontal="center" vertical="center"/>
    </xf>
    <xf numFmtId="49" fontId="8" fillId="0" borderId="168" xfId="16" applyNumberFormat="1" applyFont="1" applyBorder="1" applyAlignment="1">
      <alignment horizontal="center" vertical="center" wrapText="1"/>
    </xf>
    <xf numFmtId="164" fontId="73" fillId="0" borderId="172" xfId="0" applyFont="1" applyBorder="1" applyAlignment="1">
      <alignment horizontal="center" vertical="center"/>
    </xf>
    <xf numFmtId="49" fontId="8" fillId="0" borderId="172" xfId="16" applyNumberFormat="1" applyFont="1" applyBorder="1" applyAlignment="1">
      <alignment horizontal="center" vertical="center" wrapText="1"/>
    </xf>
    <xf numFmtId="164" fontId="96" fillId="7" borderId="33" xfId="15" applyFont="1" applyFill="1" applyBorder="1" applyProtection="1">
      <alignment vertical="center"/>
      <protection hidden="1"/>
    </xf>
    <xf numFmtId="164" fontId="0" fillId="0" borderId="168" xfId="0" applyBorder="1" applyAlignment="1">
      <alignment horizontal="left"/>
    </xf>
    <xf numFmtId="164" fontId="0" fillId="0" borderId="172" xfId="0" applyBorder="1" applyAlignment="1">
      <alignment horizontal="left"/>
    </xf>
    <xf numFmtId="1" fontId="73" fillId="0" borderId="168" xfId="0" applyNumberFormat="1" applyFont="1" applyBorder="1" applyAlignment="1">
      <alignment horizontal="center" vertical="center"/>
    </xf>
    <xf numFmtId="0" fontId="73" fillId="0" borderId="168" xfId="11" applyNumberFormat="1" applyFont="1" applyBorder="1" applyAlignment="1" applyProtection="1">
      <alignment horizontal="center" vertical="center"/>
      <protection hidden="1"/>
    </xf>
    <xf numFmtId="164" fontId="96" fillId="7" borderId="49" xfId="0" applyFont="1" applyFill="1" applyBorder="1" applyAlignment="1">
      <alignment horizontal="left" vertical="center" indent="3"/>
    </xf>
    <xf numFmtId="164" fontId="96" fillId="7" borderId="23" xfId="0" applyFont="1" applyFill="1" applyBorder="1" applyAlignment="1">
      <alignment vertical="center"/>
    </xf>
    <xf numFmtId="164" fontId="96" fillId="7" borderId="23" xfId="0" applyFont="1" applyFill="1" applyBorder="1" applyAlignment="1" applyProtection="1">
      <alignment vertical="center"/>
      <protection hidden="1"/>
    </xf>
    <xf numFmtId="49" fontId="8" fillId="0" borderId="1" xfId="16" applyNumberFormat="1" applyFont="1" applyBorder="1" applyAlignment="1">
      <alignment horizontal="center" vertical="center" wrapText="1"/>
    </xf>
    <xf numFmtId="175" fontId="74" fillId="0" borderId="172" xfId="33" applyNumberFormat="1" applyFont="1" applyBorder="1" applyAlignment="1">
      <alignment horizontal="center" vertical="center" wrapText="1"/>
    </xf>
    <xf numFmtId="175" fontId="74" fillId="0" borderId="168" xfId="33" applyNumberFormat="1" applyFont="1" applyBorder="1" applyAlignment="1">
      <alignment horizontal="center" vertical="center" wrapText="1"/>
    </xf>
    <xf numFmtId="164" fontId="8" fillId="3" borderId="26" xfId="15" applyFont="1" applyFill="1" applyBorder="1">
      <alignment vertical="center"/>
    </xf>
    <xf numFmtId="1" fontId="74" fillId="0" borderId="168" xfId="33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horizontal="center" vertical="center"/>
    </xf>
    <xf numFmtId="165" fontId="8" fillId="3" borderId="1" xfId="15" applyNumberFormat="1" applyFont="1" applyFill="1" applyBorder="1" applyAlignment="1">
      <alignment horizontal="center" vertical="center"/>
    </xf>
    <xf numFmtId="49" fontId="8" fillId="3" borderId="1" xfId="16" applyNumberFormat="1" applyFont="1" applyFill="1" applyBorder="1" applyAlignment="1">
      <alignment horizontal="center" vertical="center" wrapText="1"/>
    </xf>
    <xf numFmtId="1" fontId="8" fillId="7" borderId="89" xfId="0" applyNumberFormat="1" applyFont="1" applyFill="1" applyBorder="1" applyAlignment="1" applyProtection="1">
      <alignment horizontal="center" vertical="center"/>
      <protection locked="0"/>
    </xf>
    <xf numFmtId="165" fontId="8" fillId="3" borderId="85" xfId="15" applyNumberFormat="1" applyFont="1" applyFill="1" applyBorder="1" applyAlignment="1">
      <alignment horizontal="center" vertical="center"/>
    </xf>
    <xf numFmtId="49" fontId="8" fillId="3" borderId="85" xfId="16" applyNumberFormat="1" applyFont="1" applyFill="1" applyBorder="1" applyAlignment="1">
      <alignment horizontal="center" vertical="center" wrapText="1"/>
    </xf>
    <xf numFmtId="167" fontId="87" fillId="4" borderId="44" xfId="15" applyNumberFormat="1" applyFont="1" applyFill="1" applyBorder="1" applyAlignment="1" applyProtection="1">
      <alignment horizontal="center" vertical="center"/>
      <protection hidden="1"/>
    </xf>
    <xf numFmtId="1" fontId="8" fillId="7" borderId="72" xfId="0" applyNumberFormat="1" applyFont="1" applyFill="1" applyBorder="1" applyAlignment="1" applyProtection="1">
      <alignment horizontal="center" vertical="center"/>
      <protection locked="0"/>
    </xf>
    <xf numFmtId="170" fontId="8" fillId="0" borderId="46" xfId="0" applyNumberFormat="1" applyFont="1" applyBorder="1" applyAlignment="1">
      <alignment horizontal="center" vertical="center"/>
    </xf>
    <xf numFmtId="0" fontId="0" fillId="0" borderId="177" xfId="0" applyNumberFormat="1" applyBorder="1" applyAlignment="1">
      <alignment horizontal="left" vertical="center"/>
    </xf>
    <xf numFmtId="49" fontId="82" fillId="3" borderId="178" xfId="16" applyNumberFormat="1" applyFont="1" applyFill="1" applyBorder="1" applyAlignment="1">
      <alignment horizontal="center" vertical="center" wrapText="1"/>
    </xf>
    <xf numFmtId="165" fontId="8" fillId="0" borderId="168" xfId="15" applyNumberFormat="1" applyFont="1" applyBorder="1" applyAlignment="1">
      <alignment horizontal="center" vertical="center"/>
    </xf>
    <xf numFmtId="170" fontId="8" fillId="0" borderId="179" xfId="0" applyNumberFormat="1" applyFont="1" applyBorder="1" applyAlignment="1">
      <alignment horizontal="center" vertical="center"/>
    </xf>
    <xf numFmtId="167" fontId="87" fillId="4" borderId="169" xfId="15" applyNumberFormat="1" applyFont="1" applyFill="1" applyBorder="1" applyAlignment="1" applyProtection="1">
      <alignment horizontal="center" vertical="center"/>
      <protection hidden="1"/>
    </xf>
    <xf numFmtId="1" fontId="8" fillId="7" borderId="170" xfId="0" applyNumberFormat="1" applyFont="1" applyFill="1" applyBorder="1" applyAlignment="1" applyProtection="1">
      <alignment horizontal="center" vertical="center"/>
      <protection locked="0"/>
    </xf>
    <xf numFmtId="165" fontId="8" fillId="0" borderId="159" xfId="0" applyNumberFormat="1" applyFont="1" applyBorder="1" applyAlignment="1">
      <alignment horizontal="center" vertical="center"/>
    </xf>
    <xf numFmtId="165" fontId="8" fillId="0" borderId="159" xfId="15" applyNumberFormat="1" applyFont="1" applyBorder="1" applyAlignment="1">
      <alignment horizontal="center" vertical="center"/>
    </xf>
    <xf numFmtId="170" fontId="8" fillId="0" borderId="142" xfId="0" applyNumberFormat="1" applyFont="1" applyBorder="1" applyAlignment="1">
      <alignment horizontal="center" vertical="center"/>
    </xf>
    <xf numFmtId="49" fontId="8" fillId="0" borderId="159" xfId="16" applyNumberFormat="1" applyFont="1" applyBorder="1" applyAlignment="1">
      <alignment horizontal="center" vertical="center" wrapText="1"/>
    </xf>
    <xf numFmtId="167" fontId="87" fillId="4" borderId="148" xfId="15" applyNumberFormat="1" applyFont="1" applyFill="1" applyBorder="1" applyAlignment="1" applyProtection="1">
      <alignment horizontal="center" vertical="center"/>
      <protection hidden="1"/>
    </xf>
    <xf numFmtId="1" fontId="8" fillId="7" borderId="160" xfId="0" applyNumberFormat="1" applyFont="1" applyFill="1" applyBorder="1" applyAlignment="1" applyProtection="1">
      <alignment horizontal="center" vertical="center"/>
      <protection locked="0"/>
    </xf>
    <xf numFmtId="1" fontId="8" fillId="7" borderId="88" xfId="0" applyNumberFormat="1" applyFont="1" applyFill="1" applyBorder="1" applyAlignment="1" applyProtection="1">
      <alignment horizontal="center" vertical="center"/>
      <protection locked="0"/>
    </xf>
    <xf numFmtId="165" fontId="8" fillId="3" borderId="87" xfId="15" applyNumberFormat="1" applyFont="1" applyFill="1" applyBorder="1" applyAlignment="1">
      <alignment horizontal="center" vertical="center"/>
    </xf>
    <xf numFmtId="170" fontId="8" fillId="0" borderId="24" xfId="0" applyNumberFormat="1" applyFont="1" applyBorder="1" applyAlignment="1">
      <alignment horizontal="center" vertical="center"/>
    </xf>
    <xf numFmtId="49" fontId="8" fillId="3" borderId="87" xfId="16" applyNumberFormat="1" applyFont="1" applyFill="1" applyBorder="1" applyAlignment="1">
      <alignment horizontal="center" vertical="center" wrapText="1"/>
    </xf>
    <xf numFmtId="1" fontId="8" fillId="7" borderId="39" xfId="0" applyNumberFormat="1" applyFont="1" applyFill="1" applyBorder="1" applyAlignment="1" applyProtection="1">
      <alignment horizontal="center" vertical="center"/>
      <protection locked="0"/>
    </xf>
    <xf numFmtId="164" fontId="8" fillId="3" borderId="172" xfId="15" applyFont="1" applyFill="1" applyBorder="1" applyAlignment="1">
      <alignment horizontal="left" vertical="center"/>
    </xf>
    <xf numFmtId="167" fontId="87" fillId="4" borderId="173" xfId="15" applyNumberFormat="1" applyFont="1" applyFill="1" applyBorder="1" applyAlignment="1" applyProtection="1">
      <alignment horizontal="center" vertical="center"/>
      <protection hidden="1"/>
    </xf>
    <xf numFmtId="1" fontId="8" fillId="7" borderId="180" xfId="0" applyNumberFormat="1" applyFont="1" applyFill="1" applyBorder="1" applyAlignment="1" applyProtection="1">
      <alignment horizontal="center" vertical="center"/>
      <protection locked="0"/>
    </xf>
    <xf numFmtId="164" fontId="8" fillId="3" borderId="54" xfId="15" applyFont="1" applyFill="1" applyBorder="1" applyAlignment="1">
      <alignment vertical="center" wrapText="1"/>
    </xf>
    <xf numFmtId="165" fontId="8" fillId="0" borderId="86" xfId="0" applyNumberFormat="1" applyFont="1" applyBorder="1" applyAlignment="1">
      <alignment horizontal="center" vertical="center"/>
    </xf>
    <xf numFmtId="165" fontId="8" fillId="3" borderId="86" xfId="15" applyNumberFormat="1" applyFont="1" applyFill="1" applyBorder="1" applyAlignment="1">
      <alignment horizontal="center" vertical="center"/>
    </xf>
    <xf numFmtId="170" fontId="8" fillId="0" borderId="86" xfId="0" applyNumberFormat="1" applyFont="1" applyBorder="1" applyAlignment="1">
      <alignment horizontal="center" vertical="center"/>
    </xf>
    <xf numFmtId="49" fontId="8" fillId="0" borderId="86" xfId="16" applyNumberFormat="1" applyFont="1" applyBorder="1" applyAlignment="1">
      <alignment horizontal="center" vertical="center" wrapText="1"/>
    </xf>
    <xf numFmtId="167" fontId="87" fillId="4" borderId="86" xfId="15" applyNumberFormat="1" applyFont="1" applyFill="1" applyBorder="1" applyAlignment="1" applyProtection="1">
      <alignment horizontal="center" vertical="center"/>
      <protection hidden="1"/>
    </xf>
    <xf numFmtId="1" fontId="8" fillId="7" borderId="66" xfId="0" applyNumberFormat="1" applyFont="1" applyFill="1" applyBorder="1" applyAlignment="1" applyProtection="1">
      <alignment horizontal="center" vertical="center"/>
      <protection locked="0"/>
    </xf>
    <xf numFmtId="3" fontId="8" fillId="0" borderId="86" xfId="15" applyNumberFormat="1" applyFont="1" applyBorder="1" applyAlignment="1">
      <alignment horizontal="center" vertical="center"/>
    </xf>
    <xf numFmtId="49" fontId="8" fillId="3" borderId="86" xfId="16" applyNumberFormat="1" applyFont="1" applyFill="1" applyBorder="1" applyAlignment="1">
      <alignment horizontal="center" vertical="center" wrapText="1"/>
    </xf>
    <xf numFmtId="0" fontId="0" fillId="0" borderId="168" xfId="0" applyNumberFormat="1" applyBorder="1" applyAlignment="1">
      <alignment horizontal="left" vertical="center"/>
    </xf>
    <xf numFmtId="165" fontId="8" fillId="0" borderId="168" xfId="0" applyNumberFormat="1" applyFont="1" applyBorder="1" applyAlignment="1">
      <alignment horizontal="center" vertical="center" wrapText="1"/>
    </xf>
    <xf numFmtId="3" fontId="8" fillId="0" borderId="168" xfId="15" applyNumberFormat="1" applyFont="1" applyBorder="1" applyAlignment="1">
      <alignment horizontal="center" vertical="center"/>
    </xf>
    <xf numFmtId="170" fontId="8" fillId="0" borderId="168" xfId="0" applyNumberFormat="1" applyFont="1" applyBorder="1" applyAlignment="1">
      <alignment horizontal="center" vertical="center"/>
    </xf>
    <xf numFmtId="167" fontId="87" fillId="4" borderId="168" xfId="15" applyNumberFormat="1" applyFont="1" applyFill="1" applyBorder="1" applyAlignment="1" applyProtection="1">
      <alignment horizontal="center" vertical="center"/>
      <protection hidden="1"/>
    </xf>
    <xf numFmtId="0" fontId="0" fillId="0" borderId="172" xfId="0" applyNumberFormat="1" applyBorder="1" applyAlignment="1">
      <alignment horizontal="left" vertical="center"/>
    </xf>
    <xf numFmtId="165" fontId="8" fillId="0" borderId="172" xfId="0" applyNumberFormat="1" applyFont="1" applyBorder="1" applyAlignment="1">
      <alignment horizontal="center" vertical="center" wrapText="1"/>
    </xf>
    <xf numFmtId="3" fontId="8" fillId="0" borderId="172" xfId="15" applyNumberFormat="1" applyFont="1" applyBorder="1" applyAlignment="1">
      <alignment horizontal="center" vertical="center"/>
    </xf>
    <xf numFmtId="170" fontId="8" fillId="0" borderId="172" xfId="0" applyNumberFormat="1" applyFont="1" applyBorder="1" applyAlignment="1">
      <alignment horizontal="center" vertical="center"/>
    </xf>
    <xf numFmtId="49" fontId="8" fillId="3" borderId="172" xfId="16" applyNumberFormat="1" applyFont="1" applyFill="1" applyBorder="1" applyAlignment="1">
      <alignment horizontal="center" vertical="center" wrapText="1"/>
    </xf>
    <xf numFmtId="167" fontId="87" fillId="4" borderId="172" xfId="15" applyNumberFormat="1" applyFont="1" applyFill="1" applyBorder="1" applyAlignment="1" applyProtection="1">
      <alignment horizontal="center" vertical="center"/>
      <protection hidden="1"/>
    </xf>
    <xf numFmtId="165" fontId="8" fillId="0" borderId="1" xfId="0" applyNumberFormat="1" applyFont="1" applyBorder="1" applyAlignment="1">
      <alignment horizontal="center" vertical="center" wrapText="1"/>
    </xf>
    <xf numFmtId="3" fontId="8" fillId="0" borderId="1" xfId="15" applyNumberFormat="1" applyFont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 vertical="center"/>
    </xf>
    <xf numFmtId="164" fontId="8" fillId="3" borderId="159" xfId="15" applyFont="1" applyFill="1" applyBorder="1" applyAlignment="1">
      <alignment horizontal="left" vertical="center"/>
    </xf>
    <xf numFmtId="165" fontId="8" fillId="0" borderId="159" xfId="0" applyNumberFormat="1" applyFont="1" applyBorder="1" applyAlignment="1">
      <alignment horizontal="center" vertical="center" wrapText="1"/>
    </xf>
    <xf numFmtId="3" fontId="8" fillId="0" borderId="159" xfId="15" applyNumberFormat="1" applyFont="1" applyBorder="1" applyAlignment="1">
      <alignment horizontal="center" vertical="center"/>
    </xf>
    <xf numFmtId="170" fontId="8" fillId="0" borderId="159" xfId="0" applyNumberFormat="1" applyFont="1" applyBorder="1" applyAlignment="1">
      <alignment horizontal="center" vertical="center"/>
    </xf>
    <xf numFmtId="167" fontId="87" fillId="4" borderId="159" xfId="15" applyNumberFormat="1" applyFont="1" applyFill="1" applyBorder="1" applyAlignment="1" applyProtection="1">
      <alignment horizontal="center" vertical="center"/>
      <protection hidden="1"/>
    </xf>
    <xf numFmtId="164" fontId="8" fillId="3" borderId="1" xfId="15" applyFont="1" applyFill="1" applyBorder="1" applyAlignment="1">
      <alignment horizontal="left" vertical="center"/>
    </xf>
    <xf numFmtId="165" fontId="8" fillId="3" borderId="1" xfId="0" applyNumberFormat="1" applyFont="1" applyFill="1" applyBorder="1" applyAlignment="1">
      <alignment horizontal="center" vertical="center"/>
    </xf>
    <xf numFmtId="167" fontId="8" fillId="4" borderId="89" xfId="15" applyNumberFormat="1" applyFont="1" applyFill="1" applyBorder="1" applyAlignment="1" applyProtection="1">
      <alignment horizontal="center" vertical="center"/>
      <protection hidden="1"/>
    </xf>
    <xf numFmtId="164" fontId="8" fillId="0" borderId="168" xfId="0" applyFont="1" applyBorder="1" applyAlignment="1">
      <alignment horizontal="left" vertical="center"/>
    </xf>
    <xf numFmtId="164" fontId="82" fillId="0" borderId="168" xfId="0" applyFont="1" applyBorder="1" applyAlignment="1">
      <alignment horizontal="center" vertical="center"/>
    </xf>
    <xf numFmtId="3" fontId="8" fillId="0" borderId="168" xfId="0" applyNumberFormat="1" applyFont="1" applyBorder="1" applyAlignment="1">
      <alignment horizontal="center" vertical="center"/>
    </xf>
    <xf numFmtId="167" fontId="8" fillId="4" borderId="170" xfId="0" applyNumberFormat="1" applyFont="1" applyFill="1" applyBorder="1" applyAlignment="1" applyProtection="1">
      <alignment horizontal="center" vertical="center"/>
      <protection hidden="1"/>
    </xf>
    <xf numFmtId="167" fontId="8" fillId="4" borderId="160" xfId="0" applyNumberFormat="1" applyFont="1" applyFill="1" applyBorder="1" applyAlignment="1" applyProtection="1">
      <alignment horizontal="center" vertical="center"/>
      <protection hidden="1"/>
    </xf>
    <xf numFmtId="164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right"/>
    </xf>
    <xf numFmtId="49" fontId="8" fillId="0" borderId="0" xfId="0" applyNumberFormat="1" applyFont="1"/>
    <xf numFmtId="164" fontId="94" fillId="7" borderId="49" xfId="15" applyFont="1" applyFill="1" applyBorder="1" applyAlignment="1">
      <alignment horizontal="left" vertical="center" indent="2"/>
    </xf>
    <xf numFmtId="164" fontId="94" fillId="7" borderId="23" xfId="15" applyFont="1" applyFill="1" applyBorder="1" applyAlignment="1">
      <alignment horizontal="left" vertical="center" indent="2"/>
    </xf>
    <xf numFmtId="1" fontId="8" fillId="7" borderId="35" xfId="0" applyNumberFormat="1" applyFont="1" applyFill="1" applyBorder="1" applyAlignment="1" applyProtection="1">
      <alignment horizontal="center" vertical="center"/>
      <protection locked="0"/>
    </xf>
    <xf numFmtId="0" fontId="82" fillId="0" borderId="168" xfId="0" applyNumberFormat="1" applyFont="1" applyBorder="1" applyAlignment="1">
      <alignment horizontal="center" vertical="center"/>
    </xf>
    <xf numFmtId="0" fontId="69" fillId="0" borderId="168" xfId="0" applyNumberFormat="1" applyFont="1" applyBorder="1" applyAlignment="1">
      <alignment horizontal="center" vertical="center"/>
    </xf>
    <xf numFmtId="49" fontId="68" fillId="11" borderId="168" xfId="0" applyNumberFormat="1" applyFont="1" applyFill="1" applyBorder="1" applyAlignment="1">
      <alignment horizontal="center" vertical="center" wrapText="1"/>
    </xf>
    <xf numFmtId="165" fontId="68" fillId="0" borderId="168" xfId="0" applyNumberFormat="1" applyFont="1" applyBorder="1" applyAlignment="1">
      <alignment horizontal="center" vertical="center"/>
    </xf>
    <xf numFmtId="165" fontId="68" fillId="11" borderId="168" xfId="0" applyNumberFormat="1" applyFont="1" applyFill="1" applyBorder="1" applyAlignment="1">
      <alignment horizontal="center" vertical="center"/>
    </xf>
    <xf numFmtId="49" fontId="8" fillId="3" borderId="159" xfId="16" applyNumberFormat="1" applyFont="1" applyFill="1" applyBorder="1" applyAlignment="1">
      <alignment horizontal="center" vertical="center" wrapText="1"/>
    </xf>
    <xf numFmtId="165" fontId="8" fillId="0" borderId="2" xfId="15" applyNumberFormat="1" applyFont="1" applyBorder="1" applyAlignment="1">
      <alignment horizontal="center" vertical="center"/>
    </xf>
    <xf numFmtId="164" fontId="0" fillId="0" borderId="169" xfId="0" applyBorder="1" applyAlignment="1">
      <alignment horizontal="center" vertical="center"/>
    </xf>
    <xf numFmtId="164" fontId="0" fillId="0" borderId="148" xfId="0" applyBorder="1" applyAlignment="1">
      <alignment horizontal="center" vertical="center"/>
    </xf>
    <xf numFmtId="165" fontId="8" fillId="0" borderId="85" xfId="0" applyNumberFormat="1" applyFont="1" applyBorder="1" applyAlignment="1">
      <alignment horizontal="center" vertical="center"/>
    </xf>
    <xf numFmtId="164" fontId="94" fillId="7" borderId="33" xfId="15" applyFont="1" applyFill="1" applyBorder="1" applyAlignment="1">
      <alignment horizontal="left" vertical="center" wrapText="1" indent="3"/>
    </xf>
    <xf numFmtId="1" fontId="8" fillId="7" borderId="67" xfId="0" applyNumberFormat="1" applyFont="1" applyFill="1" applyBorder="1" applyAlignment="1" applyProtection="1">
      <alignment horizontal="left" vertical="center" indent="3"/>
      <protection locked="0"/>
    </xf>
    <xf numFmtId="164" fontId="82" fillId="3" borderId="168" xfId="15" applyFont="1" applyFill="1" applyBorder="1" applyAlignment="1">
      <alignment horizontal="center" vertical="center"/>
    </xf>
    <xf numFmtId="165" fontId="8" fillId="0" borderId="1" xfId="15" applyNumberFormat="1" applyFont="1" applyBorder="1" applyAlignment="1">
      <alignment horizontal="center" vertical="center"/>
    </xf>
    <xf numFmtId="0" fontId="0" fillId="0" borderId="159" xfId="0" applyNumberFormat="1" applyBorder="1" applyAlignment="1">
      <alignment horizontal="left" vertical="center"/>
    </xf>
    <xf numFmtId="164" fontId="86" fillId="3" borderId="168" xfId="15" applyFont="1" applyFill="1" applyBorder="1" applyAlignment="1">
      <alignment horizontal="center" vertical="center"/>
    </xf>
    <xf numFmtId="49" fontId="87" fillId="3" borderId="168" xfId="16" applyNumberFormat="1" applyFont="1" applyFill="1" applyBorder="1" applyAlignment="1">
      <alignment horizontal="center" vertical="center" wrapText="1"/>
    </xf>
    <xf numFmtId="165" fontId="87" fillId="0" borderId="168" xfId="0" applyNumberFormat="1" applyFont="1" applyBorder="1" applyAlignment="1">
      <alignment horizontal="center" vertical="center"/>
    </xf>
    <xf numFmtId="164" fontId="86" fillId="3" borderId="172" xfId="15" applyFont="1" applyFill="1" applyBorder="1" applyAlignment="1">
      <alignment horizontal="center" vertical="center"/>
    </xf>
    <xf numFmtId="49" fontId="87" fillId="3" borderId="172" xfId="16" applyNumberFormat="1" applyFont="1" applyFill="1" applyBorder="1" applyAlignment="1">
      <alignment horizontal="center" vertical="center" wrapText="1"/>
    </xf>
    <xf numFmtId="165" fontId="87" fillId="0" borderId="172" xfId="0" applyNumberFormat="1" applyFont="1" applyBorder="1" applyAlignment="1">
      <alignment horizontal="center" vertical="center"/>
    </xf>
    <xf numFmtId="164" fontId="86" fillId="3" borderId="159" xfId="15" applyFont="1" applyFill="1" applyBorder="1" applyAlignment="1">
      <alignment horizontal="center" vertical="center"/>
    </xf>
    <xf numFmtId="49" fontId="87" fillId="3" borderId="159" xfId="16" applyNumberFormat="1" applyFont="1" applyFill="1" applyBorder="1" applyAlignment="1">
      <alignment horizontal="center" vertical="center" wrapText="1"/>
    </xf>
    <xf numFmtId="165" fontId="87" fillId="0" borderId="159" xfId="0" applyNumberFormat="1" applyFont="1" applyBorder="1" applyAlignment="1">
      <alignment horizontal="center" vertical="center"/>
    </xf>
    <xf numFmtId="164" fontId="82" fillId="3" borderId="172" xfId="15" applyFont="1" applyFill="1" applyBorder="1" applyAlignment="1">
      <alignment horizontal="center" vertical="center"/>
    </xf>
    <xf numFmtId="49" fontId="8" fillId="3" borderId="0" xfId="16" applyNumberFormat="1" applyFont="1" applyFill="1" applyAlignment="1">
      <alignment horizontal="center" vertical="center" wrapText="1"/>
    </xf>
    <xf numFmtId="164" fontId="0" fillId="0" borderId="182" xfId="0" applyBorder="1" applyAlignment="1">
      <alignment horizontal="center" vertical="center"/>
    </xf>
    <xf numFmtId="1" fontId="74" fillId="0" borderId="159" xfId="33" applyNumberFormat="1" applyFont="1" applyBorder="1" applyAlignment="1">
      <alignment horizontal="center" vertical="center" wrapText="1"/>
    </xf>
    <xf numFmtId="1" fontId="0" fillId="0" borderId="182" xfId="0" applyNumberFormat="1" applyBorder="1" applyAlignment="1">
      <alignment horizontal="center" vertical="center"/>
    </xf>
    <xf numFmtId="170" fontId="8" fillId="0" borderId="33" xfId="0" applyNumberFormat="1" applyFont="1" applyBorder="1" applyAlignment="1">
      <alignment horizontal="center" vertical="center"/>
    </xf>
    <xf numFmtId="1" fontId="78" fillId="0" borderId="87" xfId="20" applyNumberFormat="1" applyFont="1" applyBorder="1" applyAlignment="1">
      <alignment horizontal="center" vertical="center" shrinkToFit="1"/>
    </xf>
    <xf numFmtId="0" fontId="73" fillId="0" borderId="87" xfId="11" applyNumberFormat="1" applyFont="1" applyBorder="1" applyAlignment="1" applyProtection="1">
      <alignment horizontal="center" vertical="center"/>
      <protection hidden="1"/>
    </xf>
    <xf numFmtId="167" fontId="8" fillId="4" borderId="159" xfId="15" applyNumberFormat="1" applyFont="1" applyFill="1" applyBorder="1" applyAlignment="1" applyProtection="1">
      <alignment horizontal="center" vertical="center"/>
      <protection hidden="1"/>
    </xf>
    <xf numFmtId="0" fontId="44" fillId="3" borderId="2" xfId="16" applyNumberFormat="1" applyFont="1" applyFill="1" applyBorder="1" applyAlignment="1">
      <alignment horizontal="center" vertical="center" wrapText="1"/>
    </xf>
    <xf numFmtId="164" fontId="96" fillId="4" borderId="56" xfId="0" applyFont="1" applyFill="1" applyBorder="1" applyAlignment="1">
      <alignment horizontal="left" vertical="center" indent="3"/>
    </xf>
    <xf numFmtId="164" fontId="96" fillId="4" borderId="33" xfId="0" applyFont="1" applyFill="1" applyBorder="1" applyAlignment="1">
      <alignment horizontal="left" vertical="center" indent="3"/>
    </xf>
    <xf numFmtId="164" fontId="96" fillId="7" borderId="50" xfId="15" applyFont="1" applyFill="1" applyBorder="1" applyAlignment="1">
      <alignment horizontal="left" vertical="center" wrapText="1" indent="3"/>
    </xf>
    <xf numFmtId="164" fontId="96" fillId="7" borderId="0" xfId="15" applyFont="1" applyFill="1" applyAlignment="1">
      <alignment horizontal="left" vertical="center" wrapText="1" indent="3"/>
    </xf>
    <xf numFmtId="164" fontId="96" fillId="7" borderId="33" xfId="15" applyFont="1" applyFill="1" applyBorder="1" applyAlignment="1">
      <alignment horizontal="left" vertical="center" wrapText="1" indent="3"/>
    </xf>
    <xf numFmtId="164" fontId="96" fillId="7" borderId="23" xfId="0" applyFont="1" applyFill="1" applyBorder="1" applyAlignment="1">
      <alignment horizontal="left" vertical="center" indent="3"/>
    </xf>
    <xf numFmtId="164" fontId="96" fillId="7" borderId="51" xfId="15" applyFont="1" applyFill="1" applyBorder="1" applyAlignment="1">
      <alignment horizontal="left" vertical="center" wrapText="1" indent="3"/>
    </xf>
    <xf numFmtId="164" fontId="96" fillId="7" borderId="24" xfId="15" applyFont="1" applyFill="1" applyBorder="1" applyAlignment="1">
      <alignment horizontal="left" vertical="center" wrapText="1" indent="3"/>
    </xf>
    <xf numFmtId="0" fontId="73" fillId="0" borderId="172" xfId="0" applyNumberFormat="1" applyFont="1" applyBorder="1" applyAlignment="1" applyProtection="1">
      <alignment horizontal="left" vertical="center"/>
      <protection hidden="1"/>
    </xf>
    <xf numFmtId="165" fontId="81" fillId="3" borderId="172" xfId="15" applyNumberFormat="1" applyFont="1" applyFill="1" applyBorder="1" applyAlignment="1">
      <alignment horizontal="center" vertical="center"/>
    </xf>
    <xf numFmtId="172" fontId="73" fillId="7" borderId="172" xfId="20" applyNumberFormat="1" applyFont="1" applyFill="1" applyBorder="1" applyAlignment="1">
      <alignment horizontal="center" vertical="center" shrinkToFit="1"/>
    </xf>
    <xf numFmtId="164" fontId="96" fillId="7" borderId="56" xfId="15" applyFont="1" applyFill="1" applyBorder="1" applyAlignment="1">
      <alignment horizontal="left" vertical="center" wrapText="1" indent="3"/>
    </xf>
    <xf numFmtId="164" fontId="96" fillId="7" borderId="33" xfId="15" applyFont="1" applyFill="1" applyBorder="1" applyAlignment="1">
      <alignment horizontal="left" vertical="center" indent="3"/>
    </xf>
    <xf numFmtId="164" fontId="88" fillId="5" borderId="8" xfId="15" applyFont="1" applyFill="1" applyBorder="1" applyAlignment="1" applyProtection="1">
      <alignment horizontal="center" vertical="center"/>
      <protection hidden="1"/>
    </xf>
    <xf numFmtId="164" fontId="96" fillId="7" borderId="33" xfId="15" applyFont="1" applyFill="1" applyBorder="1" applyAlignment="1" applyProtection="1">
      <alignment horizontal="left" vertical="center" wrapText="1" indent="3"/>
      <protection hidden="1"/>
    </xf>
    <xf numFmtId="164" fontId="88" fillId="5" borderId="26" xfId="15" applyFont="1" applyFill="1" applyBorder="1" applyAlignment="1" applyProtection="1">
      <alignment horizontal="center" vertical="center"/>
      <protection hidden="1"/>
    </xf>
    <xf numFmtId="164" fontId="88" fillId="5" borderId="18" xfId="15" applyFont="1" applyFill="1" applyBorder="1" applyAlignment="1" applyProtection="1">
      <alignment horizontal="center" vertical="center"/>
      <protection hidden="1"/>
    </xf>
    <xf numFmtId="164" fontId="88" fillId="5" borderId="19" xfId="15" applyFont="1" applyFill="1" applyBorder="1" applyAlignment="1" applyProtection="1">
      <alignment horizontal="center" vertical="center"/>
      <protection hidden="1"/>
    </xf>
    <xf numFmtId="164" fontId="88" fillId="5" borderId="17" xfId="15" applyFont="1" applyFill="1" applyBorder="1" applyAlignment="1" applyProtection="1">
      <alignment horizontal="center" vertical="center"/>
      <protection hidden="1"/>
    </xf>
    <xf numFmtId="167" fontId="60" fillId="4" borderId="28" xfId="0" applyNumberFormat="1" applyFont="1" applyFill="1" applyBorder="1" applyAlignment="1" applyProtection="1">
      <alignment horizontal="center" vertical="center"/>
      <protection hidden="1"/>
    </xf>
    <xf numFmtId="167" fontId="60" fillId="4" borderId="3" xfId="0" applyNumberFormat="1" applyFont="1" applyFill="1" applyBorder="1" applyAlignment="1" applyProtection="1">
      <alignment horizontal="center" vertical="center"/>
      <protection hidden="1"/>
    </xf>
    <xf numFmtId="167" fontId="60" fillId="4" borderId="39" xfId="0" applyNumberFormat="1" applyFont="1" applyFill="1" applyBorder="1" applyAlignment="1" applyProtection="1">
      <alignment horizontal="center" vertical="center"/>
      <protection hidden="1"/>
    </xf>
    <xf numFmtId="167" fontId="60" fillId="4" borderId="7" xfId="15" applyNumberFormat="1" applyFont="1" applyFill="1" applyBorder="1" applyAlignment="1" applyProtection="1">
      <alignment horizontal="center" vertical="center"/>
      <protection hidden="1"/>
    </xf>
    <xf numFmtId="164" fontId="88" fillId="5" borderId="22" xfId="15" applyFont="1" applyFill="1" applyBorder="1" applyAlignment="1" applyProtection="1">
      <alignment horizontal="center" vertical="center"/>
      <protection hidden="1"/>
    </xf>
    <xf numFmtId="167" fontId="81" fillId="4" borderId="39" xfId="15" applyNumberFormat="1" applyFont="1" applyFill="1" applyBorder="1" applyAlignment="1" applyProtection="1">
      <alignment horizontal="center" vertical="center"/>
      <protection hidden="1"/>
    </xf>
    <xf numFmtId="164" fontId="88" fillId="5" borderId="38" xfId="15" applyFont="1" applyFill="1" applyBorder="1" applyAlignment="1" applyProtection="1">
      <alignment horizontal="center" vertical="center"/>
      <protection hidden="1"/>
    </xf>
    <xf numFmtId="167" fontId="60" fillId="4" borderId="7" xfId="0" applyNumberFormat="1" applyFont="1" applyFill="1" applyBorder="1" applyAlignment="1" applyProtection="1">
      <alignment horizontal="center" vertical="center"/>
      <protection hidden="1"/>
    </xf>
    <xf numFmtId="164" fontId="96" fillId="7" borderId="33" xfId="15" applyFont="1" applyFill="1" applyBorder="1" applyAlignment="1" applyProtection="1">
      <alignment horizontal="left" vertical="center" indent="3"/>
      <protection hidden="1"/>
    </xf>
    <xf numFmtId="167" fontId="60" fillId="4" borderId="13" xfId="15" applyNumberFormat="1" applyFont="1" applyFill="1" applyBorder="1" applyAlignment="1" applyProtection="1">
      <alignment horizontal="center" vertical="center"/>
      <protection hidden="1"/>
    </xf>
    <xf numFmtId="167" fontId="60" fillId="4" borderId="5" xfId="0" applyNumberFormat="1" applyFont="1" applyFill="1" applyBorder="1" applyAlignment="1" applyProtection="1">
      <alignment horizontal="center" vertical="center"/>
      <protection hidden="1"/>
    </xf>
    <xf numFmtId="167" fontId="60" fillId="4" borderId="13" xfId="0" applyNumberFormat="1" applyFont="1" applyFill="1" applyBorder="1" applyAlignment="1" applyProtection="1">
      <alignment horizontal="center" vertical="center"/>
      <protection hidden="1"/>
    </xf>
    <xf numFmtId="164" fontId="88" fillId="5" borderId="12" xfId="15" applyFont="1" applyFill="1" applyBorder="1" applyAlignment="1" applyProtection="1">
      <alignment horizontal="center" vertical="center"/>
      <protection hidden="1"/>
    </xf>
    <xf numFmtId="164" fontId="88" fillId="5" borderId="6" xfId="15" applyFont="1" applyFill="1" applyBorder="1" applyAlignment="1" applyProtection="1">
      <alignment horizontal="center" vertical="center"/>
      <protection hidden="1"/>
    </xf>
    <xf numFmtId="167" fontId="81" fillId="4" borderId="39" xfId="0" applyNumberFormat="1" applyFont="1" applyFill="1" applyBorder="1" applyAlignment="1" applyProtection="1">
      <alignment horizontal="center" vertical="center"/>
      <protection hidden="1"/>
    </xf>
    <xf numFmtId="164" fontId="88" fillId="5" borderId="10" xfId="15" applyFont="1" applyFill="1" applyBorder="1" applyAlignment="1" applyProtection="1">
      <alignment horizontal="center" vertical="center"/>
      <protection hidden="1"/>
    </xf>
    <xf numFmtId="171" fontId="97" fillId="4" borderId="5" xfId="15" applyNumberFormat="1" applyFont="1" applyFill="1" applyBorder="1" applyAlignment="1" applyProtection="1">
      <alignment horizontal="center" vertical="center"/>
      <protection hidden="1"/>
    </xf>
    <xf numFmtId="171" fontId="81" fillId="4" borderId="7" xfId="15" applyNumberFormat="1" applyFont="1" applyFill="1" applyBorder="1" applyAlignment="1" applyProtection="1">
      <alignment horizontal="center" vertical="center"/>
      <protection hidden="1"/>
    </xf>
    <xf numFmtId="171" fontId="81" fillId="4" borderId="28" xfId="15" applyNumberFormat="1" applyFont="1" applyFill="1" applyBorder="1" applyAlignment="1" applyProtection="1">
      <alignment horizontal="center" vertical="center"/>
      <protection hidden="1"/>
    </xf>
    <xf numFmtId="171" fontId="97" fillId="4" borderId="7" xfId="15" applyNumberFormat="1" applyFont="1" applyFill="1" applyBorder="1" applyAlignment="1" applyProtection="1">
      <alignment horizontal="center" vertical="center"/>
      <protection hidden="1"/>
    </xf>
    <xf numFmtId="171" fontId="97" fillId="4" borderId="9" xfId="15" applyNumberFormat="1" applyFont="1" applyFill="1" applyBorder="1" applyAlignment="1" applyProtection="1">
      <alignment horizontal="center" vertical="center"/>
      <protection hidden="1"/>
    </xf>
    <xf numFmtId="171" fontId="97" fillId="4" borderId="13" xfId="15" applyNumberFormat="1" applyFont="1" applyFill="1" applyBorder="1" applyAlignment="1" applyProtection="1">
      <alignment horizontal="center" vertical="center"/>
      <protection hidden="1"/>
    </xf>
    <xf numFmtId="164" fontId="94" fillId="7" borderId="50" xfId="15" applyFont="1" applyFill="1" applyBorder="1" applyAlignment="1">
      <alignment horizontal="left" vertical="center" indent="3"/>
    </xf>
    <xf numFmtId="164" fontId="94" fillId="7" borderId="0" xfId="15" applyFont="1" applyFill="1" applyAlignment="1">
      <alignment horizontal="left" vertical="center" indent="3"/>
    </xf>
    <xf numFmtId="165" fontId="8" fillId="0" borderId="172" xfId="15" applyNumberFormat="1" applyFont="1" applyBorder="1" applyAlignment="1">
      <alignment horizontal="center" vertical="center"/>
    </xf>
    <xf numFmtId="164" fontId="8" fillId="0" borderId="168" xfId="0" applyFont="1" applyBorder="1" applyAlignment="1">
      <alignment horizontal="center" vertical="center"/>
    </xf>
    <xf numFmtId="164" fontId="8" fillId="0" borderId="1" xfId="0" applyFont="1" applyBorder="1" applyAlignment="1">
      <alignment horizontal="center" vertical="center"/>
    </xf>
    <xf numFmtId="164" fontId="64" fillId="3" borderId="2" xfId="15" applyFont="1" applyFill="1" applyBorder="1" applyAlignment="1">
      <alignment horizontal="left" vertical="center"/>
    </xf>
    <xf numFmtId="164" fontId="88" fillId="5" borderId="11" xfId="15" applyFont="1" applyFill="1" applyBorder="1" applyAlignment="1" applyProtection="1">
      <alignment horizontal="center" vertical="center"/>
      <protection hidden="1"/>
    </xf>
    <xf numFmtId="164" fontId="88" fillId="5" borderId="1" xfId="15" applyFont="1" applyFill="1" applyBorder="1" applyAlignment="1" applyProtection="1">
      <alignment horizontal="center" vertical="center"/>
      <protection hidden="1"/>
    </xf>
    <xf numFmtId="164" fontId="88" fillId="5" borderId="168" xfId="15" applyFont="1" applyFill="1" applyBorder="1" applyAlignment="1" applyProtection="1">
      <alignment horizontal="center" vertical="center"/>
      <protection hidden="1"/>
    </xf>
    <xf numFmtId="167" fontId="120" fillId="10" borderId="168" xfId="0" applyNumberFormat="1" applyFont="1" applyFill="1" applyBorder="1" applyAlignment="1" applyProtection="1">
      <alignment horizontal="center" vertical="center"/>
      <protection hidden="1"/>
    </xf>
    <xf numFmtId="164" fontId="88" fillId="5" borderId="159" xfId="15" applyFont="1" applyFill="1" applyBorder="1" applyAlignment="1" applyProtection="1">
      <alignment horizontal="center" vertical="center"/>
      <protection hidden="1"/>
    </xf>
    <xf numFmtId="164" fontId="88" fillId="5" borderId="174" xfId="15" applyFont="1" applyFill="1" applyBorder="1" applyAlignment="1" applyProtection="1">
      <alignment horizontal="center" vertical="center"/>
      <protection hidden="1"/>
    </xf>
    <xf numFmtId="164" fontId="88" fillId="5" borderId="2" xfId="15" applyFont="1" applyFill="1" applyBorder="1" applyAlignment="1" applyProtection="1">
      <alignment horizontal="center" vertical="center"/>
      <protection hidden="1"/>
    </xf>
    <xf numFmtId="164" fontId="88" fillId="5" borderId="172" xfId="15" applyFont="1" applyFill="1" applyBorder="1" applyAlignment="1" applyProtection="1">
      <alignment horizontal="center" vertical="center"/>
      <protection hidden="1"/>
    </xf>
    <xf numFmtId="164" fontId="94" fillId="7" borderId="33" xfId="15" applyFont="1" applyFill="1" applyBorder="1" applyAlignment="1" applyProtection="1">
      <alignment horizontal="left" vertical="center" wrapText="1" indent="3"/>
      <protection hidden="1"/>
    </xf>
    <xf numFmtId="164" fontId="96" fillId="7" borderId="0" xfId="15" applyFont="1" applyFill="1" applyAlignment="1" applyProtection="1">
      <alignment horizontal="left" vertical="center" wrapText="1" indent="3"/>
      <protection hidden="1"/>
    </xf>
    <xf numFmtId="164" fontId="96" fillId="7" borderId="23" xfId="0" applyFont="1" applyFill="1" applyBorder="1" applyAlignment="1" applyProtection="1">
      <alignment horizontal="left" vertical="center" indent="3"/>
      <protection hidden="1"/>
    </xf>
    <xf numFmtId="164" fontId="96" fillId="7" borderId="33" xfId="0" applyFont="1" applyFill="1" applyBorder="1" applyAlignment="1" applyProtection="1">
      <alignment horizontal="left" vertical="center" indent="3"/>
      <protection hidden="1"/>
    </xf>
    <xf numFmtId="164" fontId="96" fillId="7" borderId="24" xfId="15" applyFont="1" applyFill="1" applyBorder="1" applyAlignment="1" applyProtection="1">
      <alignment horizontal="left" vertical="center" wrapText="1" indent="3"/>
      <protection hidden="1"/>
    </xf>
    <xf numFmtId="167" fontId="81" fillId="4" borderId="180" xfId="15" applyNumberFormat="1" applyFont="1" applyFill="1" applyBorder="1" applyAlignment="1" applyProtection="1">
      <alignment horizontal="center" vertical="center"/>
      <protection hidden="1"/>
    </xf>
    <xf numFmtId="164" fontId="96" fillId="7" borderId="67" xfId="15" applyFont="1" applyFill="1" applyBorder="1" applyAlignment="1" applyProtection="1">
      <alignment horizontal="left" vertical="center" wrapText="1" indent="3"/>
      <protection hidden="1"/>
    </xf>
    <xf numFmtId="164" fontId="88" fillId="5" borderId="34" xfId="15" applyFont="1" applyFill="1" applyBorder="1" applyAlignment="1" applyProtection="1">
      <alignment horizontal="center" vertical="center"/>
      <protection hidden="1"/>
    </xf>
    <xf numFmtId="164" fontId="88" fillId="5" borderId="86" xfId="15" applyFont="1" applyFill="1" applyBorder="1" applyAlignment="1" applyProtection="1">
      <alignment horizontal="center" vertical="center"/>
      <protection hidden="1"/>
    </xf>
    <xf numFmtId="164" fontId="88" fillId="5" borderId="171" xfId="0" applyFont="1" applyFill="1" applyBorder="1" applyAlignment="1" applyProtection="1">
      <alignment horizontal="center" vertical="center"/>
      <protection hidden="1"/>
    </xf>
    <xf numFmtId="164" fontId="88" fillId="5" borderId="10" xfId="0" applyFont="1" applyFill="1" applyBorder="1" applyAlignment="1" applyProtection="1">
      <alignment horizontal="center" vertical="center"/>
      <protection hidden="1"/>
    </xf>
    <xf numFmtId="164" fontId="88" fillId="5" borderId="171" xfId="15" applyFont="1" applyFill="1" applyBorder="1" applyAlignment="1" applyProtection="1">
      <alignment horizontal="center" vertical="center"/>
      <protection hidden="1"/>
    </xf>
    <xf numFmtId="164" fontId="88" fillId="5" borderId="54" xfId="15" applyFont="1" applyFill="1" applyBorder="1" applyAlignment="1" applyProtection="1">
      <alignment horizontal="center" vertical="center"/>
      <protection hidden="1"/>
    </xf>
    <xf numFmtId="164" fontId="88" fillId="5" borderId="55" xfId="15" applyFont="1" applyFill="1" applyBorder="1" applyAlignment="1" applyProtection="1">
      <alignment horizontal="center" vertical="center"/>
      <protection hidden="1"/>
    </xf>
    <xf numFmtId="164" fontId="88" fillId="5" borderId="78" xfId="15" applyFont="1" applyFill="1" applyBorder="1" applyAlignment="1" applyProtection="1">
      <alignment horizontal="center" vertical="center"/>
      <protection hidden="1"/>
    </xf>
    <xf numFmtId="164" fontId="88" fillId="5" borderId="81" xfId="15" applyFont="1" applyFill="1" applyBorder="1" applyAlignment="1" applyProtection="1">
      <alignment horizontal="center" vertical="center"/>
      <protection hidden="1"/>
    </xf>
    <xf numFmtId="164" fontId="88" fillId="5" borderId="31" xfId="15" applyFont="1" applyFill="1" applyBorder="1" applyAlignment="1" applyProtection="1">
      <alignment horizontal="center" vertical="center"/>
      <protection hidden="1"/>
    </xf>
    <xf numFmtId="164" fontId="88" fillId="5" borderId="128" xfId="15" applyFont="1" applyFill="1" applyBorder="1" applyAlignment="1" applyProtection="1">
      <alignment horizontal="center" vertical="center"/>
      <protection hidden="1"/>
    </xf>
    <xf numFmtId="164" fontId="88" fillId="5" borderId="4" xfId="15" applyFont="1" applyFill="1" applyBorder="1" applyAlignment="1" applyProtection="1">
      <alignment horizontal="center" vertical="center"/>
      <protection hidden="1"/>
    </xf>
    <xf numFmtId="164" fontId="88" fillId="5" borderId="3" xfId="15" applyFont="1" applyFill="1" applyBorder="1" applyAlignment="1" applyProtection="1">
      <alignment horizontal="center" vertical="center"/>
      <protection hidden="1"/>
    </xf>
    <xf numFmtId="164" fontId="88" fillId="5" borderId="101" xfId="15" applyFont="1" applyFill="1" applyBorder="1" applyAlignment="1" applyProtection="1">
      <alignment horizontal="center" vertical="center"/>
      <protection hidden="1"/>
    </xf>
    <xf numFmtId="164" fontId="0" fillId="0" borderId="172" xfId="0" applyBorder="1" applyAlignment="1">
      <alignment horizontal="left" vertical="center"/>
    </xf>
    <xf numFmtId="164" fontId="82" fillId="0" borderId="172" xfId="0" applyFont="1" applyBorder="1" applyAlignment="1">
      <alignment horizontal="center" vertical="center"/>
    </xf>
    <xf numFmtId="165" fontId="108" fillId="0" borderId="172" xfId="0" applyNumberFormat="1" applyFont="1" applyBorder="1" applyAlignment="1">
      <alignment horizontal="center" vertical="center"/>
    </xf>
    <xf numFmtId="165" fontId="50" fillId="0" borderId="172" xfId="0" applyNumberFormat="1" applyFont="1" applyBorder="1" applyAlignment="1">
      <alignment horizontal="center" vertical="center"/>
    </xf>
    <xf numFmtId="170" fontId="50" fillId="0" borderId="172" xfId="0" applyNumberFormat="1" applyFont="1" applyBorder="1" applyAlignment="1">
      <alignment horizontal="center" vertical="center"/>
    </xf>
    <xf numFmtId="176" fontId="89" fillId="6" borderId="180" xfId="0" applyNumberFormat="1" applyFont="1" applyFill="1" applyBorder="1" applyAlignment="1" applyProtection="1">
      <alignment horizontal="center" vertical="center"/>
      <protection hidden="1"/>
    </xf>
    <xf numFmtId="1" fontId="50" fillId="7" borderId="172" xfId="0" applyNumberFormat="1" applyFont="1" applyFill="1" applyBorder="1" applyAlignment="1" applyProtection="1">
      <alignment horizontal="center" vertical="center"/>
      <protection locked="0"/>
    </xf>
    <xf numFmtId="165" fontId="43" fillId="0" borderId="2" xfId="0" applyNumberFormat="1" applyFont="1" applyBorder="1" applyAlignment="1">
      <alignment horizontal="center" vertical="center"/>
    </xf>
    <xf numFmtId="170" fontId="43" fillId="0" borderId="2" xfId="0" applyNumberFormat="1" applyFont="1" applyBorder="1" applyAlignment="1">
      <alignment horizontal="center" vertical="center"/>
    </xf>
    <xf numFmtId="176" fontId="89" fillId="6" borderId="27" xfId="0" applyNumberFormat="1" applyFont="1" applyFill="1" applyBorder="1" applyAlignment="1" applyProtection="1">
      <alignment horizontal="center" vertical="center"/>
      <protection hidden="1"/>
    </xf>
    <xf numFmtId="1" fontId="43" fillId="7" borderId="2" xfId="0" applyNumberFormat="1" applyFont="1" applyFill="1" applyBorder="1" applyAlignment="1" applyProtection="1">
      <alignment horizontal="center" vertical="center"/>
      <protection locked="0"/>
    </xf>
    <xf numFmtId="1" fontId="43" fillId="7" borderId="67" xfId="0" applyNumberFormat="1" applyFont="1" applyFill="1" applyBorder="1" applyAlignment="1" applyProtection="1">
      <alignment horizontal="center" vertical="center"/>
      <protection locked="0"/>
    </xf>
    <xf numFmtId="176" fontId="89" fillId="6" borderId="88" xfId="0" applyNumberFormat="1" applyFont="1" applyFill="1" applyBorder="1" applyAlignment="1" applyProtection="1">
      <alignment horizontal="center" vertical="center"/>
      <protection hidden="1"/>
    </xf>
    <xf numFmtId="1" fontId="50" fillId="7" borderId="67" xfId="0" applyNumberFormat="1" applyFont="1" applyFill="1" applyBorder="1" applyAlignment="1" applyProtection="1">
      <alignment horizontal="center" vertical="center"/>
      <protection locked="0"/>
    </xf>
    <xf numFmtId="178" fontId="18" fillId="13" borderId="27" xfId="0" applyNumberFormat="1" applyFont="1" applyFill="1" applyBorder="1" applyAlignment="1" applyProtection="1">
      <alignment horizontal="center" vertical="center"/>
      <protection hidden="1"/>
    </xf>
    <xf numFmtId="2" fontId="160" fillId="7" borderId="33" xfId="0" applyNumberFormat="1" applyFont="1" applyFill="1" applyBorder="1" applyAlignment="1" applyProtection="1">
      <alignment horizontal="left" vertical="center" indent="3"/>
      <protection hidden="1"/>
    </xf>
    <xf numFmtId="164" fontId="160" fillId="7" borderId="33" xfId="0" applyFont="1" applyFill="1" applyBorder="1" applyAlignment="1" applyProtection="1">
      <alignment vertical="center"/>
      <protection hidden="1"/>
    </xf>
    <xf numFmtId="164" fontId="161" fillId="7" borderId="33" xfId="15" applyFont="1" applyFill="1" applyBorder="1" applyAlignment="1" applyProtection="1">
      <alignment vertical="center" wrapText="1"/>
      <protection hidden="1"/>
    </xf>
    <xf numFmtId="178" fontId="146" fillId="13" borderId="127" xfId="0" applyNumberFormat="1" applyFont="1" applyFill="1" applyBorder="1" applyAlignment="1" applyProtection="1">
      <alignment horizontal="center" vertical="center"/>
      <protection hidden="1"/>
    </xf>
    <xf numFmtId="178" fontId="146" fillId="13" borderId="150" xfId="0" applyNumberFormat="1" applyFont="1" applyFill="1" applyBorder="1" applyAlignment="1" applyProtection="1">
      <alignment horizontal="center" vertical="center"/>
      <protection hidden="1"/>
    </xf>
    <xf numFmtId="178" fontId="16" fillId="13" borderId="15" xfId="0" applyNumberFormat="1" applyFont="1" applyFill="1" applyBorder="1" applyAlignment="1" applyProtection="1">
      <alignment horizontal="center" vertical="center"/>
      <protection hidden="1"/>
    </xf>
    <xf numFmtId="178" fontId="16" fillId="13" borderId="155" xfId="0" applyNumberFormat="1" applyFont="1" applyFill="1" applyBorder="1" applyAlignment="1" applyProtection="1">
      <alignment horizontal="center" vertical="center"/>
      <protection hidden="1"/>
    </xf>
    <xf numFmtId="178" fontId="16" fillId="13" borderId="150" xfId="0" applyNumberFormat="1" applyFont="1" applyFill="1" applyBorder="1" applyAlignment="1" applyProtection="1">
      <alignment horizontal="center" vertical="center"/>
      <protection hidden="1"/>
    </xf>
    <xf numFmtId="178" fontId="16" fillId="13" borderId="148" xfId="0" applyNumberFormat="1" applyFont="1" applyFill="1" applyBorder="1" applyAlignment="1" applyProtection="1">
      <alignment horizontal="center" vertical="center"/>
      <protection hidden="1"/>
    </xf>
    <xf numFmtId="178" fontId="16" fillId="13" borderId="27" xfId="0" applyNumberFormat="1" applyFont="1" applyFill="1" applyBorder="1" applyAlignment="1" applyProtection="1">
      <alignment horizontal="center" vertical="center"/>
      <protection hidden="1"/>
    </xf>
    <xf numFmtId="178" fontId="16" fillId="13" borderId="127" xfId="0" applyNumberFormat="1" applyFont="1" applyFill="1" applyBorder="1" applyAlignment="1" applyProtection="1">
      <alignment horizontal="center" vertical="center"/>
      <protection hidden="1"/>
    </xf>
    <xf numFmtId="178" fontId="16" fillId="13" borderId="20" xfId="0" applyNumberFormat="1" applyFont="1" applyFill="1" applyBorder="1" applyAlignment="1" applyProtection="1">
      <alignment horizontal="center" vertical="center"/>
      <protection hidden="1"/>
    </xf>
    <xf numFmtId="178" fontId="16" fillId="13" borderId="157" xfId="0" applyNumberFormat="1" applyFont="1" applyFill="1" applyBorder="1" applyAlignment="1" applyProtection="1">
      <alignment horizontal="center" vertical="center"/>
      <protection hidden="1"/>
    </xf>
    <xf numFmtId="178" fontId="16" fillId="13" borderId="154" xfId="0" applyNumberFormat="1" applyFont="1" applyFill="1" applyBorder="1" applyAlignment="1" applyProtection="1">
      <alignment horizontal="center" vertical="center"/>
      <protection hidden="1"/>
    </xf>
    <xf numFmtId="178" fontId="16" fillId="13" borderId="151" xfId="0" applyNumberFormat="1" applyFont="1" applyFill="1" applyBorder="1" applyAlignment="1" applyProtection="1">
      <alignment horizontal="center" vertical="center"/>
      <protection hidden="1"/>
    </xf>
    <xf numFmtId="178" fontId="16" fillId="13" borderId="1" xfId="0" applyNumberFormat="1" applyFont="1" applyFill="1" applyBorder="1" applyAlignment="1" applyProtection="1">
      <alignment horizontal="center" vertical="center"/>
      <protection hidden="1"/>
    </xf>
    <xf numFmtId="178" fontId="16" fillId="13" borderId="139" xfId="0" applyNumberFormat="1" applyFont="1" applyFill="1" applyBorder="1" applyAlignment="1" applyProtection="1">
      <alignment horizontal="center" vertical="center"/>
      <protection hidden="1"/>
    </xf>
    <xf numFmtId="178" fontId="16" fillId="13" borderId="2" xfId="0" applyNumberFormat="1" applyFont="1" applyFill="1" applyBorder="1" applyAlignment="1" applyProtection="1">
      <alignment horizontal="center" vertical="center"/>
      <protection hidden="1"/>
    </xf>
    <xf numFmtId="178" fontId="16" fillId="13" borderId="146" xfId="0" applyNumberFormat="1" applyFont="1" applyFill="1" applyBorder="1" applyAlignment="1" applyProtection="1">
      <alignment horizontal="center" vertical="center"/>
      <protection hidden="1"/>
    </xf>
    <xf numFmtId="164" fontId="160" fillId="7" borderId="33" xfId="15" applyFont="1" applyFill="1" applyBorder="1" applyAlignment="1" applyProtection="1">
      <alignment vertical="center" wrapText="1"/>
      <protection hidden="1"/>
    </xf>
    <xf numFmtId="164" fontId="160" fillId="7" borderId="33" xfId="15" applyFont="1" applyFill="1" applyBorder="1" applyAlignment="1" applyProtection="1">
      <alignment horizontal="left" vertical="center" indent="3"/>
      <protection hidden="1"/>
    </xf>
    <xf numFmtId="164" fontId="88" fillId="5" borderId="101" xfId="0" applyFont="1" applyFill="1" applyBorder="1" applyAlignment="1" applyProtection="1">
      <alignment horizontal="center" vertical="center"/>
      <protection hidden="1"/>
    </xf>
    <xf numFmtId="164" fontId="88" fillId="5" borderId="8" xfId="0" applyFont="1" applyFill="1" applyBorder="1" applyAlignment="1" applyProtection="1">
      <alignment horizontal="center" vertical="center"/>
      <protection hidden="1"/>
    </xf>
    <xf numFmtId="164" fontId="88" fillId="5" borderId="12" xfId="0" applyFont="1" applyFill="1" applyBorder="1" applyAlignment="1" applyProtection="1">
      <alignment horizontal="center" vertical="center"/>
      <protection hidden="1"/>
    </xf>
    <xf numFmtId="164" fontId="159" fillId="7" borderId="33" xfId="15" applyFont="1" applyFill="1" applyBorder="1" applyAlignment="1" applyProtection="1">
      <alignment vertical="center" wrapText="1"/>
      <protection hidden="1"/>
    </xf>
    <xf numFmtId="164" fontId="160" fillId="7" borderId="33" xfId="15" applyFont="1" applyFill="1" applyBorder="1" applyProtection="1">
      <alignment vertical="center"/>
      <protection hidden="1"/>
    </xf>
    <xf numFmtId="164" fontId="160" fillId="7" borderId="33" xfId="0" applyFont="1" applyFill="1" applyBorder="1" applyAlignment="1" applyProtection="1">
      <alignment horizontal="left" vertical="center" indent="2"/>
      <protection hidden="1"/>
    </xf>
    <xf numFmtId="164" fontId="160" fillId="7" borderId="33" xfId="0" applyFont="1" applyFill="1" applyBorder="1" applyAlignment="1" applyProtection="1">
      <alignment horizontal="left" vertical="center" indent="3"/>
      <protection hidden="1"/>
    </xf>
    <xf numFmtId="164" fontId="88" fillId="5" borderId="8" xfId="0" applyFont="1" applyFill="1" applyBorder="1" applyAlignment="1" applyProtection="1">
      <alignment vertical="center"/>
      <protection hidden="1"/>
    </xf>
    <xf numFmtId="164" fontId="88" fillId="5" borderId="10" xfId="0" applyFont="1" applyFill="1" applyBorder="1" applyAlignment="1" applyProtection="1">
      <alignment vertical="center"/>
      <protection hidden="1"/>
    </xf>
    <xf numFmtId="164" fontId="88" fillId="5" borderId="22" xfId="0" applyFont="1" applyFill="1" applyBorder="1" applyAlignment="1" applyProtection="1">
      <alignment vertical="center"/>
      <protection hidden="1"/>
    </xf>
    <xf numFmtId="164" fontId="88" fillId="5" borderId="22" xfId="0" applyFont="1" applyFill="1" applyBorder="1" applyAlignment="1" applyProtection="1">
      <alignment horizontal="center" vertical="center"/>
      <protection hidden="1"/>
    </xf>
    <xf numFmtId="164" fontId="160" fillId="7" borderId="23" xfId="0" applyFont="1" applyFill="1" applyBorder="1" applyAlignment="1" applyProtection="1">
      <alignment vertical="center"/>
      <protection hidden="1"/>
    </xf>
    <xf numFmtId="164" fontId="160" fillId="7" borderId="0" xfId="0" applyFont="1" applyFill="1" applyAlignment="1" applyProtection="1">
      <alignment horizontal="left" vertical="center" indent="3"/>
      <protection hidden="1"/>
    </xf>
    <xf numFmtId="164" fontId="88" fillId="5" borderId="99" xfId="15" applyFont="1" applyFill="1" applyBorder="1" applyAlignment="1" applyProtection="1">
      <alignment horizontal="center" vertical="center"/>
      <protection hidden="1"/>
    </xf>
    <xf numFmtId="164" fontId="88" fillId="5" borderId="108" xfId="15" applyFont="1" applyFill="1" applyBorder="1" applyAlignment="1" applyProtection="1">
      <alignment horizontal="center" vertical="center"/>
      <protection hidden="1"/>
    </xf>
    <xf numFmtId="164" fontId="162" fillId="7" borderId="23" xfId="32" applyFont="1" applyFill="1" applyBorder="1" applyAlignment="1" applyProtection="1">
      <alignment horizontal="left" vertical="center" indent="3"/>
      <protection hidden="1"/>
    </xf>
    <xf numFmtId="164" fontId="88" fillId="5" borderId="156" xfId="15" applyFont="1" applyFill="1" applyBorder="1" applyAlignment="1" applyProtection="1">
      <alignment horizontal="center" vertical="center"/>
      <protection hidden="1"/>
    </xf>
    <xf numFmtId="164" fontId="88" fillId="5" borderId="18" xfId="0" applyFont="1" applyFill="1" applyBorder="1" applyAlignment="1" applyProtection="1">
      <alignment vertical="center"/>
      <protection hidden="1"/>
    </xf>
    <xf numFmtId="164" fontId="88" fillId="5" borderId="19" xfId="0" applyFont="1" applyFill="1" applyBorder="1" applyAlignment="1" applyProtection="1">
      <alignment vertical="center"/>
      <protection hidden="1"/>
    </xf>
    <xf numFmtId="164" fontId="88" fillId="5" borderId="161" xfId="15" applyFont="1" applyFill="1" applyBorder="1" applyAlignment="1" applyProtection="1">
      <alignment horizontal="center" vertical="center"/>
      <protection hidden="1"/>
    </xf>
    <xf numFmtId="164" fontId="88" fillId="5" borderId="164" xfId="15" applyFont="1" applyFill="1" applyBorder="1" applyAlignment="1" applyProtection="1">
      <alignment horizontal="center" vertical="center"/>
      <protection hidden="1"/>
    </xf>
    <xf numFmtId="164" fontId="88" fillId="5" borderId="163" xfId="15" applyFont="1" applyFill="1" applyBorder="1" applyAlignment="1" applyProtection="1">
      <alignment horizontal="center" vertical="center"/>
      <protection hidden="1"/>
    </xf>
    <xf numFmtId="164" fontId="88" fillId="5" borderId="137" xfId="15" applyFont="1" applyFill="1" applyBorder="1" applyAlignment="1" applyProtection="1">
      <alignment horizontal="center" vertical="center"/>
      <protection hidden="1"/>
    </xf>
    <xf numFmtId="164" fontId="88" fillId="0" borderId="134" xfId="0" applyFont="1" applyBorder="1" applyAlignment="1" applyProtection="1">
      <alignment vertical="center"/>
      <protection hidden="1"/>
    </xf>
    <xf numFmtId="164" fontId="88" fillId="0" borderId="139" xfId="0" applyFont="1" applyBorder="1" applyAlignment="1" applyProtection="1">
      <alignment vertical="center"/>
      <protection hidden="1"/>
    </xf>
    <xf numFmtId="164" fontId="88" fillId="5" borderId="166" xfId="15" applyFont="1" applyFill="1" applyBorder="1" applyAlignment="1" applyProtection="1">
      <alignment horizontal="center" vertical="center"/>
      <protection hidden="1"/>
    </xf>
    <xf numFmtId="164" fontId="88" fillId="5" borderId="6" xfId="0" applyFont="1" applyFill="1" applyBorder="1" applyAlignment="1" applyProtection="1">
      <alignment horizontal="center" vertical="center"/>
      <protection hidden="1"/>
    </xf>
    <xf numFmtId="164" fontId="88" fillId="5" borderId="59" xfId="15" applyFont="1" applyFill="1" applyBorder="1" applyAlignment="1" applyProtection="1">
      <alignment horizontal="center" vertical="center"/>
      <protection hidden="1"/>
    </xf>
    <xf numFmtId="164" fontId="88" fillId="5" borderId="52" xfId="15" applyFont="1" applyFill="1" applyBorder="1" applyAlignment="1" applyProtection="1">
      <alignment horizontal="center" vertical="center"/>
      <protection hidden="1"/>
    </xf>
    <xf numFmtId="164" fontId="94" fillId="7" borderId="0" xfId="15" applyFont="1" applyFill="1" applyAlignment="1" applyProtection="1">
      <alignment horizontal="left" vertical="center" indent="3"/>
      <protection hidden="1"/>
    </xf>
    <xf numFmtId="167" fontId="34" fillId="4" borderId="1" xfId="15" applyNumberFormat="1" applyFont="1" applyFill="1" applyBorder="1" applyAlignment="1" applyProtection="1">
      <alignment horizontal="center" vertical="center"/>
      <protection hidden="1"/>
    </xf>
    <xf numFmtId="164" fontId="105" fillId="5" borderId="1" xfId="15" applyFont="1" applyFill="1" applyBorder="1" applyAlignment="1" applyProtection="1">
      <alignment horizontal="center" vertical="center"/>
      <protection hidden="1"/>
    </xf>
    <xf numFmtId="167" fontId="32" fillId="4" borderId="1" xfId="15" applyNumberFormat="1" applyFont="1" applyFill="1" applyBorder="1" applyAlignment="1" applyProtection="1">
      <alignment horizontal="center" vertical="center"/>
      <protection hidden="1"/>
    </xf>
    <xf numFmtId="187" fontId="8" fillId="0" borderId="0" xfId="37" applyNumberFormat="1" applyFont="1" applyAlignment="1">
      <alignment horizontal="center" vertical="center"/>
    </xf>
    <xf numFmtId="2" fontId="165" fillId="0" borderId="0" xfId="0" applyNumberFormat="1" applyFont="1" applyAlignment="1">
      <alignment horizontal="left"/>
    </xf>
    <xf numFmtId="164" fontId="165" fillId="0" borderId="0" xfId="0" applyFont="1" applyAlignment="1">
      <alignment horizontal="right" indent="1"/>
    </xf>
    <xf numFmtId="164" fontId="81" fillId="0" borderId="0" xfId="0" applyFont="1" applyAlignment="1" applyProtection="1">
      <alignment horizontal="center" vertical="center"/>
      <protection hidden="1"/>
    </xf>
    <xf numFmtId="170" fontId="82" fillId="3" borderId="29" xfId="15" applyNumberFormat="1" applyFont="1" applyFill="1" applyBorder="1" applyAlignment="1" applyProtection="1">
      <alignment horizontal="center" vertical="center" wrapText="1"/>
      <protection hidden="1"/>
    </xf>
    <xf numFmtId="1" fontId="82" fillId="3" borderId="30" xfId="15" applyNumberFormat="1" applyFont="1" applyFill="1" applyBorder="1" applyAlignment="1" applyProtection="1">
      <alignment horizontal="center" vertical="center" wrapText="1"/>
      <protection hidden="1"/>
    </xf>
    <xf numFmtId="164" fontId="82" fillId="3" borderId="32" xfId="15" applyFont="1" applyFill="1" applyBorder="1" applyAlignment="1" applyProtection="1">
      <alignment horizontal="center" vertical="center" wrapText="1"/>
      <protection hidden="1"/>
    </xf>
    <xf numFmtId="164" fontId="96" fillId="4" borderId="56" xfId="15" applyFont="1" applyFill="1" applyBorder="1" applyAlignment="1" applyProtection="1">
      <alignment horizontal="left" vertical="center" indent="6"/>
      <protection hidden="1"/>
    </xf>
    <xf numFmtId="164" fontId="96" fillId="4" borderId="33" xfId="15" applyFont="1" applyFill="1" applyBorder="1" applyProtection="1">
      <alignment vertical="center"/>
      <protection hidden="1"/>
    </xf>
    <xf numFmtId="164" fontId="94" fillId="7" borderId="56" xfId="15" applyFont="1" applyFill="1" applyBorder="1" applyAlignment="1" applyProtection="1">
      <alignment horizontal="left" vertical="center" indent="3"/>
      <protection hidden="1"/>
    </xf>
    <xf numFmtId="164" fontId="94" fillId="7" borderId="33" xfId="15" applyFont="1" applyFill="1" applyBorder="1" applyAlignment="1" applyProtection="1">
      <alignment vertical="center" wrapText="1"/>
      <protection hidden="1"/>
    </xf>
    <xf numFmtId="164" fontId="31" fillId="3" borderId="1" xfId="15" applyFont="1" applyFill="1" applyBorder="1" applyAlignment="1" applyProtection="1">
      <alignment horizontal="left" vertical="center"/>
      <protection hidden="1"/>
    </xf>
    <xf numFmtId="49" fontId="82" fillId="3" borderId="1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" xfId="15" applyNumberFormat="1" applyFont="1" applyFill="1" applyBorder="1" applyAlignment="1" applyProtection="1">
      <alignment horizontal="center" vertical="center"/>
      <protection hidden="1"/>
    </xf>
    <xf numFmtId="170" fontId="81" fillId="0" borderId="23" xfId="0" applyNumberFormat="1" applyFont="1" applyBorder="1" applyAlignment="1" applyProtection="1">
      <alignment horizontal="center" vertical="center"/>
      <protection hidden="1"/>
    </xf>
    <xf numFmtId="1" fontId="82" fillId="0" borderId="1" xfId="0" applyNumberFormat="1" applyFont="1" applyBorder="1" applyAlignment="1" applyProtection="1">
      <alignment horizontal="center" vertical="center"/>
      <protection hidden="1"/>
    </xf>
    <xf numFmtId="49" fontId="81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3" xfId="15" applyFont="1" applyFill="1" applyBorder="1" applyAlignment="1" applyProtection="1">
      <alignment horizontal="left" vertical="center"/>
      <protection hidden="1"/>
    </xf>
    <xf numFmtId="49" fontId="82" fillId="3" borderId="3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3" xfId="15" applyNumberFormat="1" applyFont="1" applyFill="1" applyBorder="1" applyAlignment="1" applyProtection="1">
      <alignment horizontal="center" vertical="center"/>
      <protection hidden="1"/>
    </xf>
    <xf numFmtId="170" fontId="81" fillId="0" borderId="0" xfId="0" applyNumberFormat="1" applyFont="1" applyAlignment="1" applyProtection="1">
      <alignment horizontal="center" vertical="center"/>
      <protection hidden="1"/>
    </xf>
    <xf numFmtId="1" fontId="82" fillId="0" borderId="3" xfId="0" applyNumberFormat="1" applyFont="1" applyBorder="1" applyAlignment="1" applyProtection="1">
      <alignment horizontal="center" vertical="center"/>
      <protection hidden="1"/>
    </xf>
    <xf numFmtId="49" fontId="81" fillId="3" borderId="3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4" xfId="15" applyFont="1" applyFill="1" applyBorder="1" applyAlignment="1" applyProtection="1">
      <alignment horizontal="left" vertical="center"/>
      <protection hidden="1"/>
    </xf>
    <xf numFmtId="49" fontId="82" fillId="3" borderId="4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4" xfId="15" applyNumberFormat="1" applyFont="1" applyFill="1" applyBorder="1" applyAlignment="1" applyProtection="1">
      <alignment horizontal="center" vertical="center"/>
      <protection hidden="1"/>
    </xf>
    <xf numFmtId="170" fontId="81" fillId="0" borderId="24" xfId="0" applyNumberFormat="1" applyFont="1" applyBorder="1" applyAlignment="1" applyProtection="1">
      <alignment horizontal="center" vertical="center"/>
      <protection hidden="1"/>
    </xf>
    <xf numFmtId="1" fontId="82" fillId="0" borderId="4" xfId="0" applyNumberFormat="1" applyFont="1" applyBorder="1" applyAlignment="1" applyProtection="1">
      <alignment horizontal="center" vertical="center"/>
      <protection hidden="1"/>
    </xf>
    <xf numFmtId="49" fontId="81" fillId="3" borderId="4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1" xfId="15" applyFont="1" applyFill="1" applyBorder="1" applyAlignment="1" applyProtection="1">
      <alignment horizontal="left" vertical="center"/>
      <protection hidden="1"/>
    </xf>
    <xf numFmtId="165" fontId="81" fillId="3" borderId="1" xfId="15" applyNumberFormat="1" applyFont="1" applyFill="1" applyBorder="1" applyAlignment="1" applyProtection="1">
      <alignment horizontal="center" vertical="center" wrapText="1"/>
      <protection hidden="1"/>
    </xf>
    <xf numFmtId="165" fontId="81" fillId="3" borderId="3" xfId="15" applyNumberFormat="1" applyFont="1" applyFill="1" applyBorder="1" applyAlignment="1" applyProtection="1">
      <alignment horizontal="center" vertical="center" wrapText="1"/>
      <protection hidden="1"/>
    </xf>
    <xf numFmtId="165" fontId="81" fillId="3" borderId="4" xfId="15" applyNumberFormat="1" applyFont="1" applyFill="1" applyBorder="1" applyAlignment="1" applyProtection="1">
      <alignment horizontal="center" vertical="center" wrapText="1"/>
      <protection hidden="1"/>
    </xf>
    <xf numFmtId="164" fontId="99" fillId="7" borderId="56" xfId="15" applyFont="1" applyFill="1" applyBorder="1" applyAlignment="1" applyProtection="1">
      <alignment horizontal="left" vertical="center" indent="3"/>
      <protection hidden="1"/>
    </xf>
    <xf numFmtId="0" fontId="0" fillId="0" borderId="1" xfId="0" applyNumberFormat="1" applyBorder="1" applyAlignment="1" applyProtection="1">
      <alignment horizontal="left" vertical="center" wrapText="1"/>
      <protection hidden="1"/>
    </xf>
    <xf numFmtId="0" fontId="0" fillId="0" borderId="3" xfId="0" applyNumberFormat="1" applyBorder="1" applyAlignment="1" applyProtection="1">
      <alignment horizontal="left" vertical="center" wrapText="1"/>
      <protection hidden="1"/>
    </xf>
    <xf numFmtId="0" fontId="0" fillId="0" borderId="4" xfId="0" applyNumberFormat="1" applyBorder="1" applyAlignment="1" applyProtection="1">
      <alignment horizontal="left" vertical="center" wrapText="1"/>
      <protection hidden="1"/>
    </xf>
    <xf numFmtId="164" fontId="61" fillId="3" borderId="3" xfId="15" applyFont="1" applyFill="1" applyBorder="1" applyAlignment="1" applyProtection="1">
      <alignment horizontal="left" vertical="center"/>
      <protection hidden="1"/>
    </xf>
    <xf numFmtId="49" fontId="61" fillId="3" borderId="4" xfId="16" applyNumberFormat="1" applyFont="1" applyFill="1" applyBorder="1" applyAlignment="1" applyProtection="1">
      <alignment horizontal="center" vertical="center" wrapText="1"/>
      <protection hidden="1"/>
    </xf>
    <xf numFmtId="164" fontId="67" fillId="3" borderId="1" xfId="15" applyFont="1" applyFill="1" applyBorder="1" applyAlignment="1" applyProtection="1">
      <alignment horizontal="left" vertical="center"/>
      <protection hidden="1"/>
    </xf>
    <xf numFmtId="49" fontId="67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81" fillId="0" borderId="4" xfId="0" applyFont="1" applyBorder="1" applyAlignment="1" applyProtection="1">
      <alignment horizontal="left" vertical="center"/>
      <protection hidden="1"/>
    </xf>
    <xf numFmtId="164" fontId="82" fillId="0" borderId="4" xfId="0" applyFont="1" applyBorder="1" applyAlignment="1" applyProtection="1">
      <alignment horizontal="center" vertical="center"/>
      <protection hidden="1"/>
    </xf>
    <xf numFmtId="165" fontId="81" fillId="0" borderId="4" xfId="0" applyNumberFormat="1" applyFont="1" applyBorder="1" applyAlignment="1" applyProtection="1">
      <alignment horizontal="center" vertical="center"/>
      <protection hidden="1"/>
    </xf>
    <xf numFmtId="164" fontId="81" fillId="0" borderId="4" xfId="0" applyFont="1" applyBorder="1" applyAlignment="1" applyProtection="1">
      <alignment horizontal="center" vertical="center"/>
      <protection hidden="1"/>
    </xf>
    <xf numFmtId="164" fontId="81" fillId="3" borderId="2" xfId="15" applyFont="1" applyFill="1" applyBorder="1" applyAlignment="1" applyProtection="1">
      <alignment horizontal="left" vertical="center"/>
      <protection hidden="1"/>
    </xf>
    <xf numFmtId="49" fontId="82" fillId="3" borderId="2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2" xfId="15" applyNumberFormat="1" applyFont="1" applyFill="1" applyBorder="1" applyAlignment="1" applyProtection="1">
      <alignment horizontal="center" vertical="center"/>
      <protection hidden="1"/>
    </xf>
    <xf numFmtId="165" fontId="81" fillId="3" borderId="2" xfId="15" applyNumberFormat="1" applyFont="1" applyFill="1" applyBorder="1" applyAlignment="1" applyProtection="1">
      <alignment horizontal="center" vertical="center" wrapText="1"/>
      <protection hidden="1"/>
    </xf>
    <xf numFmtId="1" fontId="82" fillId="0" borderId="2" xfId="0" applyNumberFormat="1" applyFont="1" applyBorder="1" applyAlignment="1" applyProtection="1">
      <alignment horizontal="center" vertical="center"/>
      <protection hidden="1"/>
    </xf>
    <xf numFmtId="49" fontId="81" fillId="3" borderId="2" xfId="16" applyNumberFormat="1" applyFont="1" applyFill="1" applyBorder="1" applyAlignment="1" applyProtection="1">
      <alignment horizontal="center" vertical="center" wrapText="1"/>
      <protection hidden="1"/>
    </xf>
    <xf numFmtId="170" fontId="81" fillId="0" borderId="15" xfId="0" applyNumberFormat="1" applyFont="1" applyBorder="1" applyAlignment="1" applyProtection="1">
      <alignment horizontal="center" vertical="center"/>
      <protection hidden="1"/>
    </xf>
    <xf numFmtId="170" fontId="81" fillId="0" borderId="14" xfId="0" applyNumberFormat="1" applyFont="1" applyBorder="1" applyAlignment="1" applyProtection="1">
      <alignment horizontal="center" vertical="center"/>
      <protection hidden="1"/>
    </xf>
    <xf numFmtId="170" fontId="81" fillId="0" borderId="3" xfId="0" applyNumberFormat="1" applyFont="1" applyBorder="1" applyAlignment="1" applyProtection="1">
      <alignment horizontal="center" vertical="center"/>
      <protection hidden="1"/>
    </xf>
    <xf numFmtId="0" fontId="92" fillId="8" borderId="58" xfId="0" applyNumberFormat="1" applyFont="1" applyFill="1" applyBorder="1" applyAlignment="1" applyProtection="1">
      <alignment horizontal="left" vertical="center" wrapText="1"/>
      <protection hidden="1"/>
    </xf>
    <xf numFmtId="170" fontId="81" fillId="0" borderId="4" xfId="0" applyNumberFormat="1" applyFont="1" applyBorder="1" applyAlignment="1" applyProtection="1">
      <alignment horizontal="center" vertical="center"/>
      <protection hidden="1"/>
    </xf>
    <xf numFmtId="164" fontId="81" fillId="0" borderId="3" xfId="0" applyFont="1" applyBorder="1" applyAlignment="1" applyProtection="1">
      <alignment horizontal="left" vertical="center"/>
      <protection hidden="1"/>
    </xf>
    <xf numFmtId="164" fontId="82" fillId="0" borderId="3" xfId="0" applyFont="1" applyBorder="1" applyAlignment="1" applyProtection="1">
      <alignment horizontal="center" vertical="center"/>
      <protection hidden="1"/>
    </xf>
    <xf numFmtId="165" fontId="81" fillId="0" borderId="3" xfId="0" applyNumberFormat="1" applyFont="1" applyBorder="1" applyAlignment="1" applyProtection="1">
      <alignment horizontal="center" vertical="center"/>
      <protection hidden="1"/>
    </xf>
    <xf numFmtId="164" fontId="81" fillId="0" borderId="3" xfId="0" applyFont="1" applyBorder="1" applyAlignment="1" applyProtection="1">
      <alignment horizontal="center" vertical="center"/>
      <protection hidden="1"/>
    </xf>
    <xf numFmtId="165" fontId="81" fillId="3" borderId="1" xfId="0" applyNumberFormat="1" applyFont="1" applyFill="1" applyBorder="1" applyAlignment="1" applyProtection="1">
      <alignment horizontal="center" vertical="center"/>
      <protection hidden="1"/>
    </xf>
    <xf numFmtId="164" fontId="81" fillId="0" borderId="16" xfId="0" applyFont="1" applyBorder="1" applyAlignment="1" applyProtection="1">
      <alignment horizontal="left" vertical="center"/>
      <protection hidden="1"/>
    </xf>
    <xf numFmtId="164" fontId="82" fillId="0" borderId="16" xfId="0" applyFont="1" applyBorder="1" applyAlignment="1" applyProtection="1">
      <alignment horizontal="center" vertical="center"/>
      <protection hidden="1"/>
    </xf>
    <xf numFmtId="165" fontId="81" fillId="0" borderId="16" xfId="0" applyNumberFormat="1" applyFont="1" applyBorder="1" applyAlignment="1" applyProtection="1">
      <alignment horizontal="center" vertical="center"/>
      <protection hidden="1"/>
    </xf>
    <xf numFmtId="1" fontId="82" fillId="0" borderId="16" xfId="0" applyNumberFormat="1" applyFont="1" applyBorder="1" applyAlignment="1" applyProtection="1">
      <alignment horizontal="center" vertical="center"/>
      <protection hidden="1"/>
    </xf>
    <xf numFmtId="164" fontId="81" fillId="0" borderId="16" xfId="0" applyFont="1" applyBorder="1" applyAlignment="1" applyProtection="1">
      <alignment horizontal="center" vertical="center"/>
      <protection hidden="1"/>
    </xf>
    <xf numFmtId="170" fontId="81" fillId="0" borderId="1" xfId="0" applyNumberFormat="1" applyFont="1" applyBorder="1" applyAlignment="1" applyProtection="1">
      <alignment horizontal="center" vertical="center"/>
      <protection hidden="1"/>
    </xf>
    <xf numFmtId="164" fontId="67" fillId="0" borderId="3" xfId="0" applyFont="1" applyBorder="1" applyAlignment="1" applyProtection="1">
      <alignment horizontal="left" vertical="center"/>
      <protection hidden="1"/>
    </xf>
    <xf numFmtId="3" fontId="81" fillId="0" borderId="3" xfId="0" applyNumberFormat="1" applyFont="1" applyBorder="1" applyAlignment="1" applyProtection="1">
      <alignment horizontal="center" vertical="center"/>
      <protection hidden="1"/>
    </xf>
    <xf numFmtId="164" fontId="41" fillId="0" borderId="3" xfId="0" applyFont="1" applyBorder="1" applyAlignment="1" applyProtection="1">
      <alignment horizontal="left" vertical="center"/>
      <protection hidden="1"/>
    </xf>
    <xf numFmtId="164" fontId="21" fillId="3" borderId="1" xfId="15" applyFont="1" applyFill="1" applyBorder="1" applyAlignment="1" applyProtection="1">
      <alignment horizontal="left" vertical="center"/>
      <protection hidden="1"/>
    </xf>
    <xf numFmtId="165" fontId="21" fillId="3" borderId="1" xfId="0" applyNumberFormat="1" applyFont="1" applyFill="1" applyBorder="1" applyAlignment="1" applyProtection="1">
      <alignment horizontal="center" vertical="center"/>
      <protection hidden="1"/>
    </xf>
    <xf numFmtId="170" fontId="21" fillId="0" borderId="23" xfId="0" applyNumberFormat="1" applyFont="1" applyBorder="1" applyAlignment="1" applyProtection="1">
      <alignment horizontal="center" vertical="center"/>
      <protection hidden="1"/>
    </xf>
    <xf numFmtId="49" fontId="21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21" fillId="0" borderId="132" xfId="0" applyFont="1" applyBorder="1" applyAlignment="1" applyProtection="1">
      <alignment horizontal="left" vertical="center"/>
      <protection hidden="1"/>
    </xf>
    <xf numFmtId="164" fontId="82" fillId="0" borderId="132" xfId="0" applyFont="1" applyBorder="1" applyAlignment="1" applyProtection="1">
      <alignment horizontal="center" vertical="center"/>
      <protection hidden="1"/>
    </xf>
    <xf numFmtId="165" fontId="21" fillId="0" borderId="132" xfId="0" applyNumberFormat="1" applyFont="1" applyBorder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1" fontId="82" fillId="0" borderId="132" xfId="0" applyNumberFormat="1" applyFont="1" applyBorder="1" applyAlignment="1" applyProtection="1">
      <alignment horizontal="center" vertical="center"/>
      <protection hidden="1"/>
    </xf>
    <xf numFmtId="3" fontId="21" fillId="0" borderId="132" xfId="0" applyNumberFormat="1" applyFont="1" applyBorder="1" applyAlignment="1" applyProtection="1">
      <alignment horizontal="center" vertical="center"/>
      <protection hidden="1"/>
    </xf>
    <xf numFmtId="165" fontId="21" fillId="0" borderId="4" xfId="0" applyNumberFormat="1" applyFont="1" applyBorder="1" applyAlignment="1" applyProtection="1">
      <alignment horizontal="center" vertical="center"/>
      <protection hidden="1"/>
    </xf>
    <xf numFmtId="170" fontId="21" fillId="0" borderId="24" xfId="0" applyNumberFormat="1" applyFont="1" applyBorder="1" applyAlignment="1" applyProtection="1">
      <alignment horizontal="center" vertical="center"/>
      <protection hidden="1"/>
    </xf>
    <xf numFmtId="164" fontId="65" fillId="0" borderId="3" xfId="0" applyFont="1" applyBorder="1" applyAlignment="1" applyProtection="1">
      <alignment horizontal="left" vertical="center"/>
      <protection hidden="1"/>
    </xf>
    <xf numFmtId="164" fontId="94" fillId="7" borderId="56" xfId="0" applyFont="1" applyFill="1" applyBorder="1" applyAlignment="1" applyProtection="1">
      <alignment vertical="center"/>
      <protection hidden="1"/>
    </xf>
    <xf numFmtId="170" fontId="81" fillId="0" borderId="20" xfId="0" applyNumberFormat="1" applyFont="1" applyBorder="1" applyAlignment="1" applyProtection="1">
      <alignment horizontal="center" vertical="center"/>
      <protection hidden="1"/>
    </xf>
    <xf numFmtId="164" fontId="94" fillId="7" borderId="56" xfId="0" applyFont="1" applyFill="1" applyBorder="1" applyAlignment="1" applyProtection="1">
      <alignment horizontal="left" vertical="center" indent="2"/>
      <protection hidden="1"/>
    </xf>
    <xf numFmtId="165" fontId="87" fillId="3" borderId="1" xfId="15" applyNumberFormat="1" applyFont="1" applyFill="1" applyBorder="1" applyAlignment="1" applyProtection="1">
      <alignment horizontal="center" vertical="center"/>
      <protection hidden="1"/>
    </xf>
    <xf numFmtId="165" fontId="87" fillId="3" borderId="3" xfId="15" applyNumberFormat="1" applyFont="1" applyFill="1" applyBorder="1" applyAlignment="1" applyProtection="1">
      <alignment horizontal="center" vertical="center"/>
      <protection hidden="1"/>
    </xf>
    <xf numFmtId="165" fontId="87" fillId="3" borderId="4" xfId="15" applyNumberFormat="1" applyFont="1" applyFill="1" applyBorder="1" applyAlignment="1" applyProtection="1">
      <alignment horizontal="center" vertical="center"/>
      <protection hidden="1"/>
    </xf>
    <xf numFmtId="164" fontId="94" fillId="7" borderId="56" xfId="0" applyFont="1" applyFill="1" applyBorder="1" applyAlignment="1" applyProtection="1">
      <alignment horizontal="left" vertical="center" indent="3"/>
      <protection hidden="1"/>
    </xf>
    <xf numFmtId="164" fontId="82" fillId="3" borderId="2" xfId="16" applyFont="1" applyFill="1" applyBorder="1" applyAlignment="1" applyProtection="1">
      <alignment horizontal="center" vertical="center" wrapText="1"/>
      <protection hidden="1"/>
    </xf>
    <xf numFmtId="164" fontId="82" fillId="3" borderId="3" xfId="16" applyFont="1" applyFill="1" applyBorder="1" applyAlignment="1" applyProtection="1">
      <alignment horizontal="center" vertical="center" wrapText="1"/>
      <protection hidden="1"/>
    </xf>
    <xf numFmtId="164" fontId="82" fillId="3" borderId="4" xfId="16" applyFont="1" applyFill="1" applyBorder="1" applyAlignment="1" applyProtection="1">
      <alignment horizontal="center" vertical="center" wrapText="1"/>
      <protection hidden="1"/>
    </xf>
    <xf numFmtId="164" fontId="82" fillId="3" borderId="1" xfId="16" applyFont="1" applyFill="1" applyBorder="1" applyAlignment="1" applyProtection="1">
      <alignment horizontal="center" vertical="center" wrapText="1"/>
      <protection hidden="1"/>
    </xf>
    <xf numFmtId="49" fontId="81" fillId="0" borderId="3" xfId="0" applyNumberFormat="1" applyFont="1" applyBorder="1" applyAlignment="1" applyProtection="1">
      <alignment horizontal="center" vertical="center"/>
      <protection hidden="1"/>
    </xf>
    <xf numFmtId="49" fontId="81" fillId="0" borderId="4" xfId="0" applyNumberFormat="1" applyFont="1" applyBorder="1" applyAlignment="1" applyProtection="1">
      <alignment horizontal="center" vertical="center"/>
      <protection hidden="1"/>
    </xf>
    <xf numFmtId="49" fontId="81" fillId="0" borderId="16" xfId="0" applyNumberFormat="1" applyFont="1" applyBorder="1" applyAlignment="1" applyProtection="1">
      <alignment horizontal="center" vertical="center"/>
      <protection hidden="1"/>
    </xf>
    <xf numFmtId="164" fontId="46" fillId="0" borderId="1" xfId="0" applyFont="1" applyBorder="1" applyAlignment="1" applyProtection="1">
      <alignment horizontal="left" vertical="center"/>
      <protection hidden="1"/>
    </xf>
    <xf numFmtId="164" fontId="82" fillId="0" borderId="1" xfId="0" applyFont="1" applyBorder="1" applyAlignment="1" applyProtection="1">
      <alignment horizontal="center" vertical="center"/>
      <protection hidden="1"/>
    </xf>
    <xf numFmtId="165" fontId="81" fillId="0" borderId="1" xfId="0" applyNumberFormat="1" applyFont="1" applyBorder="1" applyAlignment="1" applyProtection="1">
      <alignment horizontal="center" vertical="center"/>
      <protection hidden="1"/>
    </xf>
    <xf numFmtId="49" fontId="81" fillId="0" borderId="1" xfId="0" applyNumberFormat="1" applyFont="1" applyBorder="1" applyAlignment="1" applyProtection="1">
      <alignment horizontal="center" vertical="center"/>
      <protection hidden="1"/>
    </xf>
    <xf numFmtId="1" fontId="82" fillId="0" borderId="82" xfId="0" applyNumberFormat="1" applyFont="1" applyBorder="1" applyAlignment="1" applyProtection="1">
      <alignment horizontal="center" vertical="center"/>
      <protection hidden="1"/>
    </xf>
    <xf numFmtId="1" fontId="82" fillId="0" borderId="78" xfId="0" applyNumberFormat="1" applyFont="1" applyBorder="1" applyAlignment="1" applyProtection="1">
      <alignment horizontal="center" vertical="center"/>
      <protection hidden="1"/>
    </xf>
    <xf numFmtId="164" fontId="82" fillId="0" borderId="166" xfId="0" applyFont="1" applyBorder="1" applyAlignment="1" applyProtection="1">
      <alignment horizontal="center" vertical="center"/>
      <protection hidden="1"/>
    </xf>
    <xf numFmtId="165" fontId="81" fillId="0" borderId="166" xfId="0" applyNumberFormat="1" applyFont="1" applyBorder="1" applyAlignment="1" applyProtection="1">
      <alignment horizontal="center" vertical="center"/>
      <protection hidden="1"/>
    </xf>
    <xf numFmtId="1" fontId="82" fillId="0" borderId="166" xfId="0" applyNumberFormat="1" applyFont="1" applyBorder="1" applyAlignment="1" applyProtection="1">
      <alignment horizontal="center" vertical="center"/>
      <protection hidden="1"/>
    </xf>
    <xf numFmtId="165" fontId="81" fillId="3" borderId="2" xfId="0" applyNumberFormat="1" applyFont="1" applyFill="1" applyBorder="1" applyAlignment="1" applyProtection="1">
      <alignment horizontal="center" vertical="center"/>
      <protection hidden="1"/>
    </xf>
    <xf numFmtId="165" fontId="81" fillId="3" borderId="3" xfId="0" applyNumberFormat="1" applyFont="1" applyFill="1" applyBorder="1" applyAlignment="1" applyProtection="1">
      <alignment horizontal="center" vertical="center"/>
      <protection hidden="1"/>
    </xf>
    <xf numFmtId="49" fontId="40" fillId="3" borderId="3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4" xfId="0" applyNumberFormat="1" applyFont="1" applyFill="1" applyBorder="1" applyAlignment="1" applyProtection="1">
      <alignment horizontal="center" vertical="center"/>
      <protection hidden="1"/>
    </xf>
    <xf numFmtId="164" fontId="82" fillId="0" borderId="3" xfId="0" applyFont="1" applyBorder="1" applyAlignment="1" applyProtection="1">
      <alignment horizontal="center" vertical="center" wrapText="1"/>
      <protection hidden="1"/>
    </xf>
    <xf numFmtId="1" fontId="81" fillId="0" borderId="3" xfId="0" applyNumberFormat="1" applyFont="1" applyBorder="1" applyAlignment="1" applyProtection="1">
      <alignment horizontal="center" vertical="center"/>
      <protection hidden="1"/>
    </xf>
    <xf numFmtId="164" fontId="86" fillId="0" borderId="2" xfId="0" applyFont="1" applyBorder="1" applyAlignment="1" applyProtection="1">
      <alignment horizontal="center" vertical="center"/>
      <protection hidden="1"/>
    </xf>
    <xf numFmtId="165" fontId="87" fillId="0" borderId="2" xfId="0" applyNumberFormat="1" applyFont="1" applyBorder="1" applyAlignment="1" applyProtection="1">
      <alignment horizontal="center" vertical="center"/>
      <protection hidden="1"/>
    </xf>
    <xf numFmtId="164" fontId="24" fillId="0" borderId="3" xfId="0" applyFont="1" applyBorder="1" applyAlignment="1" applyProtection="1">
      <alignment horizontal="left" vertical="center"/>
      <protection hidden="1"/>
    </xf>
    <xf numFmtId="165" fontId="20" fillId="0" borderId="3" xfId="0" applyNumberFormat="1" applyFont="1" applyBorder="1" applyAlignment="1" applyProtection="1">
      <alignment horizontal="center" vertical="center" wrapText="1"/>
      <protection hidden="1"/>
    </xf>
    <xf numFmtId="164" fontId="81" fillId="0" borderId="1" xfId="0" applyFont="1" applyBorder="1" applyAlignment="1" applyProtection="1">
      <alignment horizontal="left" vertical="center"/>
      <protection hidden="1"/>
    </xf>
    <xf numFmtId="1" fontId="81" fillId="0" borderId="1" xfId="0" applyNumberFormat="1" applyFont="1" applyBorder="1" applyAlignment="1" applyProtection="1">
      <alignment horizontal="center" vertical="center"/>
      <protection hidden="1"/>
    </xf>
    <xf numFmtId="164" fontId="82" fillId="0" borderId="4" xfId="0" applyFont="1" applyBorder="1" applyAlignment="1" applyProtection="1">
      <alignment horizontal="center" vertical="center" wrapText="1"/>
      <protection hidden="1"/>
    </xf>
    <xf numFmtId="1" fontId="81" fillId="0" borderId="4" xfId="0" applyNumberFormat="1" applyFont="1" applyBorder="1" applyAlignment="1" applyProtection="1">
      <alignment horizontal="center" vertical="center"/>
      <protection hidden="1"/>
    </xf>
    <xf numFmtId="49" fontId="40" fillId="0" borderId="4" xfId="16" applyNumberFormat="1" applyFont="1" applyBorder="1" applyAlignment="1" applyProtection="1">
      <alignment horizontal="center" vertical="center" wrapText="1"/>
      <protection hidden="1"/>
    </xf>
    <xf numFmtId="164" fontId="94" fillId="7" borderId="50" xfId="0" applyFont="1" applyFill="1" applyBorder="1" applyAlignment="1" applyProtection="1">
      <alignment horizontal="left" vertical="center" indent="3"/>
      <protection hidden="1"/>
    </xf>
    <xf numFmtId="164" fontId="81" fillId="3" borderId="16" xfId="15" applyFont="1" applyFill="1" applyBorder="1" applyAlignment="1" applyProtection="1">
      <alignment horizontal="left" vertical="center"/>
      <protection hidden="1"/>
    </xf>
    <xf numFmtId="49" fontId="82" fillId="3" borderId="16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6" xfId="15" applyNumberFormat="1" applyFont="1" applyFill="1" applyBorder="1" applyAlignment="1" applyProtection="1">
      <alignment horizontal="center" vertical="center"/>
      <protection hidden="1"/>
    </xf>
    <xf numFmtId="165" fontId="81" fillId="3" borderId="16" xfId="15" applyNumberFormat="1" applyFont="1" applyFill="1" applyBorder="1" applyAlignment="1" applyProtection="1">
      <alignment horizontal="center" vertical="center" wrapText="1"/>
      <protection hidden="1"/>
    </xf>
    <xf numFmtId="170" fontId="81" fillId="0" borderId="16" xfId="0" applyNumberFormat="1" applyFont="1" applyBorder="1" applyAlignment="1" applyProtection="1">
      <alignment horizontal="center" vertical="center"/>
      <protection hidden="1"/>
    </xf>
    <xf numFmtId="49" fontId="81" fillId="3" borderId="16" xfId="16" applyNumberFormat="1" applyFont="1" applyFill="1" applyBorder="1" applyAlignment="1" applyProtection="1">
      <alignment horizontal="center" vertical="center" wrapText="1"/>
      <protection hidden="1"/>
    </xf>
    <xf numFmtId="1" fontId="82" fillId="0" borderId="31" xfId="0" applyNumberFormat="1" applyFont="1" applyBorder="1" applyAlignment="1" applyProtection="1">
      <alignment horizontal="center" vertical="center"/>
      <protection hidden="1"/>
    </xf>
    <xf numFmtId="49" fontId="81" fillId="3" borderId="31" xfId="16" applyNumberFormat="1" applyFont="1" applyFill="1" applyBorder="1" applyAlignment="1" applyProtection="1">
      <alignment horizontal="center" vertical="center" wrapText="1"/>
      <protection hidden="1"/>
    </xf>
    <xf numFmtId="164" fontId="94" fillId="7" borderId="49" xfId="0" applyFont="1" applyFill="1" applyBorder="1" applyAlignment="1" applyProtection="1">
      <alignment horizontal="left" vertical="center" indent="3"/>
      <protection hidden="1"/>
    </xf>
    <xf numFmtId="164" fontId="49" fillId="3" borderId="1" xfId="15" applyFont="1" applyFill="1" applyBorder="1" applyAlignment="1" applyProtection="1">
      <alignment horizontal="left" vertical="center"/>
      <protection hidden="1"/>
    </xf>
    <xf numFmtId="49" fontId="49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99" xfId="15" applyFont="1" applyFill="1" applyBorder="1" applyAlignment="1" applyProtection="1">
      <alignment horizontal="left" vertical="center"/>
      <protection hidden="1"/>
    </xf>
    <xf numFmtId="49" fontId="82" fillId="3" borderId="99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99" xfId="0" applyNumberFormat="1" applyFont="1" applyFill="1" applyBorder="1" applyAlignment="1" applyProtection="1">
      <alignment horizontal="center" vertical="center"/>
      <protection hidden="1"/>
    </xf>
    <xf numFmtId="170" fontId="81" fillId="0" borderId="99" xfId="0" applyNumberFormat="1" applyFont="1" applyBorder="1" applyAlignment="1" applyProtection="1">
      <alignment horizontal="center" vertical="center"/>
      <protection hidden="1"/>
    </xf>
    <xf numFmtId="1" fontId="82" fillId="0" borderId="99" xfId="0" applyNumberFormat="1" applyFont="1" applyBorder="1" applyAlignment="1" applyProtection="1">
      <alignment horizontal="center" vertical="center"/>
      <protection hidden="1"/>
    </xf>
    <xf numFmtId="49" fontId="81" fillId="3" borderId="99" xfId="16" applyNumberFormat="1" applyFont="1" applyFill="1" applyBorder="1" applyAlignment="1" applyProtection="1">
      <alignment horizontal="center" vertical="center" wrapText="1"/>
      <protection hidden="1"/>
    </xf>
    <xf numFmtId="164" fontId="49" fillId="3" borderId="108" xfId="15" applyFont="1" applyFill="1" applyBorder="1" applyAlignment="1" applyProtection="1">
      <alignment horizontal="left" vertical="center"/>
      <protection hidden="1"/>
    </xf>
    <xf numFmtId="49" fontId="82" fillId="3" borderId="108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08" xfId="0" applyNumberFormat="1" applyFont="1" applyFill="1" applyBorder="1" applyAlignment="1" applyProtection="1">
      <alignment horizontal="center" vertical="center"/>
      <protection hidden="1"/>
    </xf>
    <xf numFmtId="170" fontId="81" fillId="0" borderId="108" xfId="0" applyNumberFormat="1" applyFont="1" applyBorder="1" applyAlignment="1" applyProtection="1">
      <alignment horizontal="center" vertical="center"/>
      <protection hidden="1"/>
    </xf>
    <xf numFmtId="1" fontId="82" fillId="0" borderId="108" xfId="0" applyNumberFormat="1" applyFont="1" applyBorder="1" applyAlignment="1" applyProtection="1">
      <alignment horizontal="center" vertical="center"/>
      <protection hidden="1"/>
    </xf>
    <xf numFmtId="49" fontId="49" fillId="3" borderId="108" xfId="16" applyNumberFormat="1" applyFont="1" applyFill="1" applyBorder="1" applyAlignment="1" applyProtection="1">
      <alignment horizontal="center" vertical="center" wrapText="1"/>
      <protection hidden="1"/>
    </xf>
    <xf numFmtId="49" fontId="52" fillId="3" borderId="1" xfId="16" applyNumberFormat="1" applyFont="1" applyFill="1" applyBorder="1" applyAlignment="1" applyProtection="1">
      <alignment horizontal="center" vertical="center" wrapText="1"/>
      <protection hidden="1"/>
    </xf>
    <xf numFmtId="49" fontId="52" fillId="3" borderId="4" xfId="16" applyNumberFormat="1" applyFont="1" applyFill="1" applyBorder="1" applyAlignment="1" applyProtection="1">
      <alignment horizontal="center" vertical="center" wrapText="1"/>
      <protection hidden="1"/>
    </xf>
    <xf numFmtId="170" fontId="81" fillId="0" borderId="2" xfId="0" applyNumberFormat="1" applyFont="1" applyBorder="1" applyAlignment="1" applyProtection="1">
      <alignment horizontal="center" vertical="center"/>
      <protection hidden="1"/>
    </xf>
    <xf numFmtId="49" fontId="46" fillId="3" borderId="2" xfId="16" applyNumberFormat="1" applyFont="1" applyFill="1" applyBorder="1" applyAlignment="1" applyProtection="1">
      <alignment horizontal="center" vertical="center" wrapText="1"/>
      <protection hidden="1"/>
    </xf>
    <xf numFmtId="49" fontId="52" fillId="3" borderId="3" xfId="16" applyNumberFormat="1" applyFont="1" applyFill="1" applyBorder="1" applyAlignment="1" applyProtection="1">
      <alignment horizontal="center" vertical="center" wrapText="1"/>
      <protection hidden="1"/>
    </xf>
    <xf numFmtId="49" fontId="46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111" fillId="7" borderId="49" xfId="32" applyFont="1" applyFill="1" applyBorder="1" applyAlignment="1" applyProtection="1">
      <alignment horizontal="left" vertical="center" indent="3"/>
      <protection hidden="1"/>
    </xf>
    <xf numFmtId="164" fontId="92" fillId="14" borderId="156" xfId="0" applyFont="1" applyFill="1" applyBorder="1" applyAlignment="1" applyProtection="1">
      <alignment horizontal="left" vertical="center"/>
      <protection hidden="1"/>
    </xf>
    <xf numFmtId="49" fontId="93" fillId="14" borderId="101" xfId="0" applyNumberFormat="1" applyFont="1" applyFill="1" applyBorder="1" applyAlignment="1" applyProtection="1">
      <alignment horizontal="center" vertical="center" wrapText="1"/>
      <protection hidden="1"/>
    </xf>
    <xf numFmtId="165" fontId="92" fillId="14" borderId="101" xfId="0" applyNumberFormat="1" applyFont="1" applyFill="1" applyBorder="1" applyAlignment="1" applyProtection="1">
      <alignment horizontal="center" vertical="center"/>
      <protection hidden="1"/>
    </xf>
    <xf numFmtId="1" fontId="93" fillId="0" borderId="101" xfId="0" applyNumberFormat="1" applyFont="1" applyBorder="1" applyAlignment="1" applyProtection="1">
      <alignment horizontal="center" vertical="center"/>
      <protection hidden="1"/>
    </xf>
    <xf numFmtId="49" fontId="11" fillId="3" borderId="3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161" xfId="15" applyFont="1" applyFill="1" applyBorder="1" applyAlignment="1" applyProtection="1">
      <alignment horizontal="left" vertical="center"/>
      <protection hidden="1"/>
    </xf>
    <xf numFmtId="49" fontId="82" fillId="3" borderId="161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61" xfId="15" applyNumberFormat="1" applyFont="1" applyFill="1" applyBorder="1" applyAlignment="1" applyProtection="1">
      <alignment horizontal="center" vertical="center"/>
      <protection hidden="1"/>
    </xf>
    <xf numFmtId="1" fontId="82" fillId="0" borderId="161" xfId="0" applyNumberFormat="1" applyFont="1" applyBorder="1" applyAlignment="1" applyProtection="1">
      <alignment horizontal="center" vertical="center"/>
      <protection hidden="1"/>
    </xf>
    <xf numFmtId="49" fontId="81" fillId="3" borderId="161" xfId="16" applyNumberFormat="1" applyFont="1" applyFill="1" applyBorder="1" applyAlignment="1" applyProtection="1">
      <alignment horizontal="center" vertical="center" wrapText="1"/>
      <protection hidden="1"/>
    </xf>
    <xf numFmtId="164" fontId="81" fillId="3" borderId="159" xfId="15" applyFont="1" applyFill="1" applyBorder="1" applyAlignment="1" applyProtection="1">
      <alignment horizontal="left" vertical="center"/>
      <protection hidden="1"/>
    </xf>
    <xf numFmtId="49" fontId="82" fillId="3" borderId="159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59" xfId="15" applyNumberFormat="1" applyFont="1" applyFill="1" applyBorder="1" applyAlignment="1" applyProtection="1">
      <alignment horizontal="center" vertical="center"/>
      <protection hidden="1"/>
    </xf>
    <xf numFmtId="1" fontId="82" fillId="0" borderId="159" xfId="0" applyNumberFormat="1" applyFont="1" applyBorder="1" applyAlignment="1" applyProtection="1">
      <alignment horizontal="center" vertical="center"/>
      <protection hidden="1"/>
    </xf>
    <xf numFmtId="49" fontId="81" fillId="3" borderId="159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61" xfId="15" applyNumberFormat="1" applyFont="1" applyFill="1" applyBorder="1" applyAlignment="1" applyProtection="1">
      <alignment horizontal="center" vertical="center" wrapText="1"/>
      <protection hidden="1"/>
    </xf>
    <xf numFmtId="165" fontId="81" fillId="3" borderId="159" xfId="15" applyNumberFormat="1" applyFont="1" applyFill="1" applyBorder="1" applyAlignment="1" applyProtection="1">
      <alignment horizontal="center" vertical="center" wrapText="1"/>
      <protection hidden="1"/>
    </xf>
    <xf numFmtId="164" fontId="81" fillId="3" borderId="166" xfId="15" applyFont="1" applyFill="1" applyBorder="1" applyAlignment="1" applyProtection="1">
      <alignment horizontal="left" vertical="center"/>
      <protection hidden="1"/>
    </xf>
    <xf numFmtId="49" fontId="82" fillId="3" borderId="166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66" xfId="15" applyNumberFormat="1" applyFont="1" applyFill="1" applyBorder="1" applyAlignment="1" applyProtection="1">
      <alignment horizontal="center" vertical="center"/>
      <protection hidden="1"/>
    </xf>
    <xf numFmtId="49" fontId="81" fillId="3" borderId="166" xfId="16" applyNumberFormat="1" applyFont="1" applyFill="1" applyBorder="1" applyAlignment="1" applyProtection="1">
      <alignment horizontal="center" vertical="center" wrapText="1"/>
      <protection hidden="1"/>
    </xf>
    <xf numFmtId="164" fontId="82" fillId="0" borderId="159" xfId="0" applyFont="1" applyBorder="1" applyAlignment="1" applyProtection="1">
      <alignment horizontal="center" vertical="center"/>
      <protection hidden="1"/>
    </xf>
    <xf numFmtId="165" fontId="81" fillId="0" borderId="159" xfId="0" applyNumberFormat="1" applyFont="1" applyBorder="1" applyAlignment="1" applyProtection="1">
      <alignment horizontal="center" vertical="center"/>
      <protection hidden="1"/>
    </xf>
    <xf numFmtId="164" fontId="81" fillId="0" borderId="159" xfId="0" applyFont="1" applyBorder="1" applyAlignment="1" applyProtection="1">
      <alignment horizontal="center" vertical="center"/>
      <protection hidden="1"/>
    </xf>
    <xf numFmtId="170" fontId="81" fillId="0" borderId="157" xfId="0" applyNumberFormat="1" applyFont="1" applyBorder="1" applyAlignment="1" applyProtection="1">
      <alignment horizontal="center" vertical="center"/>
      <protection hidden="1"/>
    </xf>
    <xf numFmtId="170" fontId="81" fillId="0" borderId="161" xfId="0" applyNumberFormat="1" applyFont="1" applyBorder="1" applyAlignment="1" applyProtection="1">
      <alignment horizontal="center" vertical="center"/>
      <protection hidden="1"/>
    </xf>
    <xf numFmtId="170" fontId="81" fillId="0" borderId="159" xfId="0" applyNumberFormat="1" applyFont="1" applyBorder="1" applyAlignment="1" applyProtection="1">
      <alignment horizontal="center" vertical="center"/>
      <protection hidden="1"/>
    </xf>
    <xf numFmtId="164" fontId="82" fillId="0" borderId="161" xfId="0" applyFont="1" applyBorder="1" applyAlignment="1" applyProtection="1">
      <alignment horizontal="center" vertical="center"/>
      <protection hidden="1"/>
    </xf>
    <xf numFmtId="165" fontId="81" fillId="0" borderId="161" xfId="0" applyNumberFormat="1" applyFont="1" applyBorder="1" applyAlignment="1" applyProtection="1">
      <alignment horizontal="center" vertical="center"/>
      <protection hidden="1"/>
    </xf>
    <xf numFmtId="164" fontId="81" fillId="0" borderId="161" xfId="0" applyFont="1" applyBorder="1" applyAlignment="1" applyProtection="1">
      <alignment horizontal="center" vertical="center"/>
      <protection hidden="1"/>
    </xf>
    <xf numFmtId="49" fontId="67" fillId="3" borderId="2" xfId="16" applyNumberFormat="1" applyFont="1" applyFill="1" applyBorder="1" applyAlignment="1" applyProtection="1">
      <alignment horizontal="center" vertical="center" wrapText="1"/>
      <protection hidden="1"/>
    </xf>
    <xf numFmtId="3" fontId="81" fillId="0" borderId="161" xfId="0" applyNumberFormat="1" applyFont="1" applyBorder="1" applyAlignment="1" applyProtection="1">
      <alignment horizontal="center" vertical="center"/>
      <protection hidden="1"/>
    </xf>
    <xf numFmtId="3" fontId="81" fillId="0" borderId="159" xfId="0" applyNumberFormat="1" applyFont="1" applyBorder="1" applyAlignment="1" applyProtection="1">
      <alignment horizontal="center" vertical="center"/>
      <protection hidden="1"/>
    </xf>
    <xf numFmtId="164" fontId="81" fillId="0" borderId="166" xfId="0" applyFont="1" applyBorder="1" applyAlignment="1" applyProtection="1">
      <alignment horizontal="center" vertical="center"/>
      <protection hidden="1"/>
    </xf>
    <xf numFmtId="164" fontId="149" fillId="7" borderId="33" xfId="0" applyFont="1" applyFill="1" applyBorder="1" applyAlignment="1" applyProtection="1">
      <alignment vertical="center"/>
      <protection hidden="1"/>
    </xf>
    <xf numFmtId="164" fontId="18" fillId="3" borderId="2" xfId="15" applyFont="1" applyFill="1" applyBorder="1" applyAlignment="1" applyProtection="1">
      <alignment horizontal="left" vertical="center"/>
      <protection hidden="1"/>
    </xf>
    <xf numFmtId="165" fontId="18" fillId="3" borderId="2" xfId="15" applyNumberFormat="1" applyFont="1" applyFill="1" applyBorder="1" applyAlignment="1" applyProtection="1">
      <alignment horizontal="center" vertical="center"/>
      <protection hidden="1"/>
    </xf>
    <xf numFmtId="165" fontId="18" fillId="0" borderId="2" xfId="15" applyNumberFormat="1" applyFont="1" applyBorder="1" applyAlignment="1" applyProtection="1">
      <alignment horizontal="center" vertical="center"/>
      <protection hidden="1"/>
    </xf>
    <xf numFmtId="170" fontId="18" fillId="0" borderId="1" xfId="0" applyNumberFormat="1" applyFont="1" applyBorder="1" applyAlignment="1" applyProtection="1">
      <alignment horizontal="center" vertical="center"/>
      <protection hidden="1"/>
    </xf>
    <xf numFmtId="164" fontId="18" fillId="3" borderId="143" xfId="15" applyFont="1" applyFill="1" applyBorder="1" applyAlignment="1" applyProtection="1">
      <alignment horizontal="left" vertical="center"/>
      <protection hidden="1"/>
    </xf>
    <xf numFmtId="49" fontId="82" fillId="3" borderId="143" xfId="16" applyNumberFormat="1" applyFont="1" applyFill="1" applyBorder="1" applyAlignment="1" applyProtection="1">
      <alignment horizontal="center" vertical="center" wrapText="1"/>
      <protection hidden="1"/>
    </xf>
    <xf numFmtId="165" fontId="18" fillId="3" borderId="143" xfId="15" applyNumberFormat="1" applyFont="1" applyFill="1" applyBorder="1" applyAlignment="1" applyProtection="1">
      <alignment horizontal="center" vertical="center"/>
      <protection hidden="1"/>
    </xf>
    <xf numFmtId="165" fontId="18" fillId="0" borderId="143" xfId="15" applyNumberFormat="1" applyFont="1" applyBorder="1" applyAlignment="1" applyProtection="1">
      <alignment horizontal="center" vertical="center"/>
      <protection hidden="1"/>
    </xf>
    <xf numFmtId="170" fontId="18" fillId="0" borderId="143" xfId="0" applyNumberFormat="1" applyFont="1" applyBorder="1" applyAlignment="1" applyProtection="1">
      <alignment horizontal="center" vertical="center"/>
      <protection hidden="1"/>
    </xf>
    <xf numFmtId="1" fontId="82" fillId="0" borderId="143" xfId="0" applyNumberFormat="1" applyFont="1" applyBorder="1" applyAlignment="1" applyProtection="1">
      <alignment horizontal="center" vertical="center"/>
      <protection hidden="1"/>
    </xf>
    <xf numFmtId="49" fontId="82" fillId="3" borderId="145" xfId="16" applyNumberFormat="1" applyFont="1" applyFill="1" applyBorder="1" applyAlignment="1" applyProtection="1">
      <alignment horizontal="center" vertical="center" wrapText="1"/>
      <protection hidden="1"/>
    </xf>
    <xf numFmtId="165" fontId="18" fillId="3" borderId="145" xfId="15" applyNumberFormat="1" applyFont="1" applyFill="1" applyBorder="1" applyAlignment="1" applyProtection="1">
      <alignment horizontal="center" vertical="center"/>
      <protection hidden="1"/>
    </xf>
    <xf numFmtId="165" fontId="18" fillId="0" borderId="145" xfId="15" applyNumberFormat="1" applyFont="1" applyBorder="1" applyAlignment="1" applyProtection="1">
      <alignment horizontal="center" vertical="center"/>
      <protection hidden="1"/>
    </xf>
    <xf numFmtId="1" fontId="82" fillId="0" borderId="145" xfId="0" applyNumberFormat="1" applyFont="1" applyBorder="1" applyAlignment="1" applyProtection="1">
      <alignment horizontal="center" vertical="center"/>
      <protection hidden="1"/>
    </xf>
    <xf numFmtId="164" fontId="18" fillId="3" borderId="145" xfId="15" applyFont="1" applyFill="1" applyBorder="1" applyAlignment="1" applyProtection="1">
      <alignment horizontal="left" vertical="center"/>
      <protection hidden="1"/>
    </xf>
    <xf numFmtId="0" fontId="82" fillId="0" borderId="143" xfId="16" applyNumberFormat="1" applyFont="1" applyBorder="1" applyAlignment="1" applyProtection="1">
      <alignment horizontal="center" vertical="center" wrapText="1"/>
      <protection hidden="1"/>
    </xf>
    <xf numFmtId="49" fontId="18" fillId="0" borderId="143" xfId="16" applyNumberFormat="1" applyFont="1" applyBorder="1" applyAlignment="1" applyProtection="1">
      <alignment horizontal="center" vertical="center" wrapText="1"/>
      <protection hidden="1"/>
    </xf>
    <xf numFmtId="164" fontId="18" fillId="3" borderId="149" xfId="15" applyFont="1" applyFill="1" applyBorder="1" applyAlignment="1" applyProtection="1">
      <alignment horizontal="left" vertical="center"/>
      <protection hidden="1"/>
    </xf>
    <xf numFmtId="0" fontId="82" fillId="0" borderId="149" xfId="16" applyNumberFormat="1" applyFont="1" applyBorder="1" applyAlignment="1" applyProtection="1">
      <alignment horizontal="center" vertical="center" wrapText="1"/>
      <protection hidden="1"/>
    </xf>
    <xf numFmtId="165" fontId="18" fillId="3" borderId="149" xfId="15" applyNumberFormat="1" applyFont="1" applyFill="1" applyBorder="1" applyAlignment="1" applyProtection="1">
      <alignment horizontal="center" vertical="center"/>
      <protection hidden="1"/>
    </xf>
    <xf numFmtId="165" fontId="18" fillId="0" borderId="149" xfId="15" applyNumberFormat="1" applyFont="1" applyBorder="1" applyAlignment="1" applyProtection="1">
      <alignment horizontal="center" vertical="center"/>
      <protection hidden="1"/>
    </xf>
    <xf numFmtId="170" fontId="18" fillId="0" borderId="149" xfId="0" applyNumberFormat="1" applyFont="1" applyBorder="1" applyAlignment="1" applyProtection="1">
      <alignment horizontal="center" vertical="center"/>
      <protection hidden="1"/>
    </xf>
    <xf numFmtId="1" fontId="82" fillId="0" borderId="149" xfId="0" applyNumberFormat="1" applyFont="1" applyBorder="1" applyAlignment="1" applyProtection="1">
      <alignment horizontal="center" vertical="center"/>
      <protection hidden="1"/>
    </xf>
    <xf numFmtId="49" fontId="18" fillId="0" borderId="149" xfId="16" applyNumberFormat="1" applyFont="1" applyBorder="1" applyAlignment="1" applyProtection="1">
      <alignment horizontal="center" vertical="center" wrapText="1"/>
      <protection hidden="1"/>
    </xf>
    <xf numFmtId="164" fontId="94" fillId="7" borderId="56" xfId="0" applyFont="1" applyFill="1" applyBorder="1" applyAlignment="1" applyProtection="1">
      <alignment horizontal="left" vertical="center" indent="6"/>
      <protection hidden="1"/>
    </xf>
    <xf numFmtId="164" fontId="18" fillId="3" borderId="1" xfId="15" applyFont="1" applyFill="1" applyBorder="1" applyAlignment="1" applyProtection="1">
      <alignment horizontal="left" vertical="center"/>
      <protection hidden="1"/>
    </xf>
    <xf numFmtId="0" fontId="82" fillId="3" borderId="1" xfId="16" applyNumberFormat="1" applyFont="1" applyFill="1" applyBorder="1" applyAlignment="1" applyProtection="1">
      <alignment horizontal="center" vertical="center" wrapText="1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70" fontId="18" fillId="0" borderId="0" xfId="0" applyNumberFormat="1" applyFont="1" applyAlignment="1" applyProtection="1">
      <alignment horizontal="center" vertical="center"/>
      <protection hidden="1"/>
    </xf>
    <xf numFmtId="49" fontId="18" fillId="0" borderId="1" xfId="0" applyNumberFormat="1" applyFont="1" applyBorder="1" applyAlignment="1" applyProtection="1">
      <alignment horizontal="center" vertical="center"/>
      <protection hidden="1"/>
    </xf>
    <xf numFmtId="0" fontId="82" fillId="3" borderId="2" xfId="16" applyNumberFormat="1" applyFont="1" applyFill="1" applyBorder="1" applyAlignment="1" applyProtection="1">
      <alignment horizontal="center" vertical="center" wrapText="1"/>
      <protection hidden="1"/>
    </xf>
    <xf numFmtId="165" fontId="18" fillId="0" borderId="2" xfId="0" applyNumberFormat="1" applyFont="1" applyBorder="1" applyAlignment="1" applyProtection="1">
      <alignment horizontal="center" vertical="center"/>
      <protection hidden="1"/>
    </xf>
    <xf numFmtId="170" fontId="18" fillId="0" borderId="156" xfId="0" applyNumberFormat="1" applyFont="1" applyBorder="1" applyAlignment="1" applyProtection="1">
      <alignment horizontal="center" vertical="center"/>
      <protection hidden="1"/>
    </xf>
    <xf numFmtId="49" fontId="18" fillId="0" borderId="2" xfId="0" applyNumberFormat="1" applyFont="1" applyBorder="1" applyAlignment="1" applyProtection="1">
      <alignment horizontal="center" vertical="center"/>
      <protection hidden="1"/>
    </xf>
    <xf numFmtId="0" fontId="82" fillId="3" borderId="143" xfId="16" applyNumberFormat="1" applyFont="1" applyFill="1" applyBorder="1" applyAlignment="1" applyProtection="1">
      <alignment horizontal="center" vertical="center" wrapText="1"/>
      <protection hidden="1"/>
    </xf>
    <xf numFmtId="165" fontId="18" fillId="0" borderId="143" xfId="0" applyNumberFormat="1" applyFont="1" applyBorder="1" applyAlignment="1" applyProtection="1">
      <alignment horizontal="center" vertical="center"/>
      <protection hidden="1"/>
    </xf>
    <xf numFmtId="49" fontId="18" fillId="0" borderId="143" xfId="0" applyNumberFormat="1" applyFont="1" applyBorder="1" applyAlignment="1" applyProtection="1">
      <alignment horizontal="center" vertical="center"/>
      <protection hidden="1"/>
    </xf>
    <xf numFmtId="0" fontId="82" fillId="3" borderId="145" xfId="16" applyNumberFormat="1" applyFont="1" applyFill="1" applyBorder="1" applyAlignment="1" applyProtection="1">
      <alignment horizontal="center" vertical="center" wrapText="1"/>
      <protection hidden="1"/>
    </xf>
    <xf numFmtId="165" fontId="18" fillId="0" borderId="145" xfId="0" applyNumberFormat="1" applyFont="1" applyBorder="1" applyAlignment="1" applyProtection="1">
      <alignment horizontal="center" vertical="center"/>
      <protection hidden="1"/>
    </xf>
    <xf numFmtId="49" fontId="18" fillId="0" borderId="145" xfId="0" applyNumberFormat="1" applyFont="1" applyBorder="1" applyAlignment="1" applyProtection="1">
      <alignment horizontal="center" vertical="center"/>
      <protection hidden="1"/>
    </xf>
    <xf numFmtId="164" fontId="18" fillId="3" borderId="151" xfId="15" applyFont="1" applyFill="1" applyBorder="1" applyAlignment="1" applyProtection="1">
      <alignment horizontal="left" vertical="center"/>
      <protection hidden="1"/>
    </xf>
    <xf numFmtId="0" fontId="82" fillId="3" borderId="151" xfId="16" applyNumberFormat="1" applyFont="1" applyFill="1" applyBorder="1" applyAlignment="1" applyProtection="1">
      <alignment horizontal="center" vertical="center" wrapText="1"/>
      <protection hidden="1"/>
    </xf>
    <xf numFmtId="165" fontId="18" fillId="0" borderId="151" xfId="0" applyNumberFormat="1" applyFont="1" applyBorder="1" applyAlignment="1" applyProtection="1">
      <alignment horizontal="center" vertical="center"/>
      <protection hidden="1"/>
    </xf>
    <xf numFmtId="170" fontId="18" fillId="0" borderId="151" xfId="0" applyNumberFormat="1" applyFont="1" applyBorder="1" applyAlignment="1" applyProtection="1">
      <alignment horizontal="center" vertical="center"/>
      <protection hidden="1"/>
    </xf>
    <xf numFmtId="1" fontId="82" fillId="0" borderId="151" xfId="0" applyNumberFormat="1" applyFont="1" applyBorder="1" applyAlignment="1" applyProtection="1">
      <alignment horizontal="center" vertical="center"/>
      <protection hidden="1"/>
    </xf>
    <xf numFmtId="49" fontId="18" fillId="0" borderId="151" xfId="0" applyNumberFormat="1" applyFont="1" applyBorder="1" applyAlignment="1" applyProtection="1">
      <alignment horizontal="center" vertical="center"/>
      <protection hidden="1"/>
    </xf>
    <xf numFmtId="164" fontId="96" fillId="7" borderId="56" xfId="15" applyFont="1" applyFill="1" applyBorder="1" applyAlignment="1" applyProtection="1">
      <alignment horizontal="left" vertical="center" indent="3"/>
      <protection hidden="1"/>
    </xf>
    <xf numFmtId="0" fontId="147" fillId="3" borderId="2" xfId="16" applyNumberFormat="1" applyFont="1" applyFill="1" applyBorder="1" applyAlignment="1" applyProtection="1">
      <alignment horizontal="center" vertical="center" wrapText="1"/>
      <protection hidden="1"/>
    </xf>
    <xf numFmtId="165" fontId="146" fillId="3" borderId="2" xfId="0" applyNumberFormat="1" applyFont="1" applyFill="1" applyBorder="1" applyAlignment="1" applyProtection="1">
      <alignment horizontal="center" vertical="center"/>
      <protection hidden="1"/>
    </xf>
    <xf numFmtId="170" fontId="146" fillId="0" borderId="1" xfId="0" applyNumberFormat="1" applyFont="1" applyBorder="1" applyAlignment="1" applyProtection="1">
      <alignment horizontal="center" vertical="center"/>
      <protection hidden="1"/>
    </xf>
    <xf numFmtId="1" fontId="70" fillId="3" borderId="2" xfId="20" applyNumberFormat="1" applyFont="1" applyFill="1" applyBorder="1" applyAlignment="1" applyProtection="1">
      <alignment horizontal="center" vertical="center" shrinkToFit="1"/>
      <protection hidden="1"/>
    </xf>
    <xf numFmtId="0" fontId="147" fillId="3" borderId="143" xfId="16" applyNumberFormat="1" applyFont="1" applyFill="1" applyBorder="1" applyAlignment="1" applyProtection="1">
      <alignment horizontal="center" vertical="center" wrapText="1"/>
      <protection hidden="1"/>
    </xf>
    <xf numFmtId="165" fontId="146" fillId="0" borderId="143" xfId="0" applyNumberFormat="1" applyFont="1" applyBorder="1" applyAlignment="1" applyProtection="1">
      <alignment horizontal="center" vertical="center"/>
      <protection hidden="1"/>
    </xf>
    <xf numFmtId="170" fontId="146" fillId="0" borderId="143" xfId="0" applyNumberFormat="1" applyFont="1" applyBorder="1" applyAlignment="1" applyProtection="1">
      <alignment horizontal="center" vertical="center"/>
      <protection hidden="1"/>
    </xf>
    <xf numFmtId="1" fontId="70" fillId="0" borderId="143" xfId="20" applyNumberFormat="1" applyFont="1" applyBorder="1" applyAlignment="1" applyProtection="1">
      <alignment horizontal="center" vertical="center" shrinkToFit="1"/>
      <protection hidden="1"/>
    </xf>
    <xf numFmtId="0" fontId="147" fillId="3" borderId="151" xfId="16" applyNumberFormat="1" applyFont="1" applyFill="1" applyBorder="1" applyAlignment="1" applyProtection="1">
      <alignment horizontal="center" vertical="center" wrapText="1"/>
      <protection hidden="1"/>
    </xf>
    <xf numFmtId="165" fontId="146" fillId="0" borderId="151" xfId="0" applyNumberFormat="1" applyFont="1" applyBorder="1" applyAlignment="1" applyProtection="1">
      <alignment horizontal="center" vertical="center"/>
      <protection hidden="1"/>
    </xf>
    <xf numFmtId="170" fontId="146" fillId="0" borderId="151" xfId="0" applyNumberFormat="1" applyFont="1" applyBorder="1" applyAlignment="1" applyProtection="1">
      <alignment horizontal="center" vertical="center"/>
      <protection hidden="1"/>
    </xf>
    <xf numFmtId="1" fontId="70" fillId="0" borderId="151" xfId="20" applyNumberFormat="1" applyFont="1" applyBorder="1" applyAlignment="1" applyProtection="1">
      <alignment horizontal="center" vertical="center" shrinkToFit="1"/>
      <protection hidden="1"/>
    </xf>
    <xf numFmtId="165" fontId="16" fillId="3" borderId="1" xfId="0" applyNumberFormat="1" applyFont="1" applyFill="1" applyBorder="1" applyAlignment="1" applyProtection="1">
      <alignment horizontal="center" vertical="center"/>
      <protection hidden="1"/>
    </xf>
    <xf numFmtId="170" fontId="16" fillId="0" borderId="1" xfId="0" applyNumberFormat="1" applyFont="1" applyBorder="1" applyAlignment="1" applyProtection="1">
      <alignment horizontal="center" vertical="center"/>
      <protection hidden="1"/>
    </xf>
    <xf numFmtId="1" fontId="86" fillId="3" borderId="1" xfId="20" applyNumberFormat="1" applyFont="1" applyFill="1" applyBorder="1" applyAlignment="1" applyProtection="1">
      <alignment horizontal="center" vertical="center" shrinkToFit="1"/>
      <protection hidden="1"/>
    </xf>
    <xf numFmtId="0" fontId="82" fillId="3" borderId="154" xfId="16" applyNumberFormat="1" applyFont="1" applyFill="1" applyBorder="1" applyAlignment="1" applyProtection="1">
      <alignment horizontal="center" vertical="center" wrapText="1"/>
      <protection hidden="1"/>
    </xf>
    <xf numFmtId="165" fontId="16" fillId="3" borderId="154" xfId="0" applyNumberFormat="1" applyFont="1" applyFill="1" applyBorder="1" applyAlignment="1" applyProtection="1">
      <alignment horizontal="center" vertical="center"/>
      <protection hidden="1"/>
    </xf>
    <xf numFmtId="170" fontId="16" fillId="0" borderId="154" xfId="0" applyNumberFormat="1" applyFont="1" applyBorder="1" applyAlignment="1" applyProtection="1">
      <alignment horizontal="center" vertical="center"/>
      <protection hidden="1"/>
    </xf>
    <xf numFmtId="1" fontId="86" fillId="3" borderId="154" xfId="20" applyNumberFormat="1" applyFont="1" applyFill="1" applyBorder="1" applyAlignment="1" applyProtection="1">
      <alignment horizontal="center" vertical="center" shrinkToFit="1"/>
      <protection hidden="1"/>
    </xf>
    <xf numFmtId="165" fontId="16" fillId="0" borderId="154" xfId="0" applyNumberFormat="1" applyFont="1" applyBorder="1" applyAlignment="1" applyProtection="1">
      <alignment horizontal="center" vertical="center"/>
      <protection hidden="1"/>
    </xf>
    <xf numFmtId="1" fontId="86" fillId="0" borderId="154" xfId="20" applyNumberFormat="1" applyFont="1" applyBorder="1" applyAlignment="1" applyProtection="1">
      <alignment horizontal="center" vertical="center" shrinkToFit="1"/>
      <protection hidden="1"/>
    </xf>
    <xf numFmtId="165" fontId="16" fillId="0" borderId="151" xfId="0" applyNumberFormat="1" applyFont="1" applyBorder="1" applyAlignment="1" applyProtection="1">
      <alignment horizontal="center" vertical="center"/>
      <protection hidden="1"/>
    </xf>
    <xf numFmtId="170" fontId="16" fillId="0" borderId="151" xfId="0" applyNumberFormat="1" applyFont="1" applyBorder="1" applyAlignment="1" applyProtection="1">
      <alignment horizontal="center" vertical="center"/>
      <protection hidden="1"/>
    </xf>
    <xf numFmtId="1" fontId="86" fillId="0" borderId="151" xfId="20" applyNumberFormat="1" applyFont="1" applyBorder="1" applyAlignment="1" applyProtection="1">
      <alignment horizontal="center" vertical="center" shrinkToFi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" fontId="86" fillId="0" borderId="1" xfId="20" applyNumberFormat="1" applyFont="1" applyBorder="1" applyAlignment="1" applyProtection="1">
      <alignment horizontal="center" vertical="center" shrinkToFit="1"/>
      <protection hidden="1"/>
    </xf>
    <xf numFmtId="49" fontId="16" fillId="0" borderId="1" xfId="0" applyNumberFormat="1" applyFont="1" applyBorder="1" applyAlignment="1" applyProtection="1">
      <alignment horizontal="center" vertical="center"/>
      <protection hidden="1"/>
    </xf>
    <xf numFmtId="49" fontId="16" fillId="0" borderId="154" xfId="0" applyNumberFormat="1" applyFont="1" applyBorder="1" applyAlignment="1" applyProtection="1">
      <alignment horizontal="center" vertical="center"/>
      <protection hidden="1"/>
    </xf>
    <xf numFmtId="164" fontId="16" fillId="0" borderId="154" xfId="15" applyFont="1" applyBorder="1" applyAlignment="1" applyProtection="1">
      <alignment horizontal="left" vertical="center"/>
      <protection hidden="1"/>
    </xf>
    <xf numFmtId="1" fontId="82" fillId="0" borderId="154" xfId="0" applyNumberFormat="1" applyFont="1" applyBorder="1" applyAlignment="1" applyProtection="1">
      <alignment horizontal="center" vertical="center"/>
      <protection hidden="1"/>
    </xf>
    <xf numFmtId="164" fontId="16" fillId="0" borderId="151" xfId="15" applyFont="1" applyBorder="1" applyAlignment="1" applyProtection="1">
      <alignment horizontal="left" vertical="center"/>
      <protection hidden="1"/>
    </xf>
    <xf numFmtId="49" fontId="16" fillId="0" borderId="151" xfId="0" applyNumberFormat="1" applyFont="1" applyBorder="1" applyAlignment="1" applyProtection="1">
      <alignment horizontal="center" vertical="center"/>
      <protection hidden="1"/>
    </xf>
    <xf numFmtId="49" fontId="16" fillId="0" borderId="1" xfId="16" applyNumberFormat="1" applyFont="1" applyBorder="1" applyAlignment="1" applyProtection="1">
      <alignment horizontal="center" vertical="center" wrapText="1"/>
      <protection hidden="1"/>
    </xf>
    <xf numFmtId="165" fontId="16" fillId="0" borderId="2" xfId="0" applyNumberFormat="1" applyFont="1" applyBorder="1" applyAlignment="1" applyProtection="1">
      <alignment horizontal="center" vertical="center"/>
      <protection hidden="1"/>
    </xf>
    <xf numFmtId="0" fontId="82" fillId="3" borderId="139" xfId="16" applyNumberFormat="1" applyFont="1" applyFill="1" applyBorder="1" applyAlignment="1" applyProtection="1">
      <alignment horizontal="center" vertical="center" wrapText="1"/>
      <protection hidden="1"/>
    </xf>
    <xf numFmtId="165" fontId="16" fillId="0" borderId="139" xfId="0" applyNumberFormat="1" applyFont="1" applyBorder="1" applyAlignment="1" applyProtection="1">
      <alignment horizontal="center" vertical="center"/>
      <protection hidden="1"/>
    </xf>
    <xf numFmtId="170" fontId="16" fillId="0" borderId="139" xfId="0" applyNumberFormat="1" applyFont="1" applyBorder="1" applyAlignment="1" applyProtection="1">
      <alignment horizontal="center" vertical="center"/>
      <protection hidden="1"/>
    </xf>
    <xf numFmtId="1" fontId="86" fillId="0" borderId="139" xfId="20" applyNumberFormat="1" applyFont="1" applyBorder="1" applyAlignment="1" applyProtection="1">
      <alignment horizontal="center" vertical="center" shrinkToFit="1"/>
      <protection hidden="1"/>
    </xf>
    <xf numFmtId="165" fontId="16" fillId="3" borderId="1" xfId="15" applyNumberFormat="1" applyFont="1" applyFill="1" applyBorder="1" applyAlignment="1" applyProtection="1">
      <alignment horizontal="center" vertical="center"/>
      <protection hidden="1"/>
    </xf>
    <xf numFmtId="165" fontId="16" fillId="3" borderId="2" xfId="15" applyNumberFormat="1" applyFont="1" applyFill="1" applyBorder="1" applyAlignment="1" applyProtection="1">
      <alignment horizontal="center" vertical="center"/>
      <protection hidden="1"/>
    </xf>
    <xf numFmtId="1" fontId="86" fillId="0" borderId="2" xfId="20" applyNumberFormat="1" applyFont="1" applyBorder="1" applyAlignment="1" applyProtection="1">
      <alignment horizontal="center" vertical="center" shrinkToFit="1"/>
      <protection hidden="1"/>
    </xf>
    <xf numFmtId="165" fontId="16" fillId="3" borderId="143" xfId="15" applyNumberFormat="1" applyFont="1" applyFill="1" applyBorder="1" applyAlignment="1" applyProtection="1">
      <alignment horizontal="center" vertical="center"/>
      <protection hidden="1"/>
    </xf>
    <xf numFmtId="1" fontId="86" fillId="0" borderId="143" xfId="20" applyNumberFormat="1" applyFont="1" applyBorder="1" applyAlignment="1" applyProtection="1">
      <alignment horizontal="center" vertical="center" shrinkToFit="1"/>
      <protection hidden="1"/>
    </xf>
    <xf numFmtId="165" fontId="16" fillId="3" borderId="139" xfId="15" applyNumberFormat="1" applyFont="1" applyFill="1" applyBorder="1" applyAlignment="1" applyProtection="1">
      <alignment horizontal="center" vertical="center"/>
      <protection hidden="1"/>
    </xf>
    <xf numFmtId="164" fontId="82" fillId="3" borderId="1" xfId="0" applyFont="1" applyFill="1" applyBorder="1" applyAlignment="1" applyProtection="1">
      <alignment horizontal="center" vertical="center" wrapText="1"/>
      <protection hidden="1"/>
    </xf>
    <xf numFmtId="164" fontId="82" fillId="3" borderId="156" xfId="0" applyFont="1" applyFill="1" applyBorder="1" applyAlignment="1" applyProtection="1">
      <alignment horizontal="center" vertical="center" wrapText="1"/>
      <protection hidden="1"/>
    </xf>
    <xf numFmtId="165" fontId="16" fillId="3" borderId="156" xfId="15" applyNumberFormat="1" applyFont="1" applyFill="1" applyBorder="1" applyAlignment="1" applyProtection="1">
      <alignment horizontal="center" vertical="center"/>
      <protection hidden="1"/>
    </xf>
    <xf numFmtId="170" fontId="16" fillId="0" borderId="156" xfId="0" applyNumberFormat="1" applyFont="1" applyBorder="1" applyAlignment="1" applyProtection="1">
      <alignment horizontal="center" vertical="center"/>
      <protection hidden="1"/>
    </xf>
    <xf numFmtId="1" fontId="86" fillId="3" borderId="156" xfId="20" applyNumberFormat="1" applyFont="1" applyFill="1" applyBorder="1" applyAlignment="1" applyProtection="1">
      <alignment horizontal="center" vertical="center" shrinkToFit="1"/>
      <protection hidden="1"/>
    </xf>
    <xf numFmtId="164" fontId="82" fillId="0" borderId="156" xfId="0" applyFont="1" applyBorder="1" applyAlignment="1" applyProtection="1">
      <alignment horizontal="center" vertical="center" wrapText="1"/>
      <protection hidden="1"/>
    </xf>
    <xf numFmtId="1" fontId="86" fillId="0" borderId="156" xfId="20" applyNumberFormat="1" applyFont="1" applyBorder="1" applyAlignment="1" applyProtection="1">
      <alignment horizontal="center" vertical="center" shrinkToFit="1"/>
      <protection hidden="1"/>
    </xf>
    <xf numFmtId="165" fontId="16" fillId="0" borderId="156" xfId="15" applyNumberFormat="1" applyFont="1" applyBorder="1" applyAlignment="1" applyProtection="1">
      <alignment horizontal="center" vertical="center"/>
      <protection hidden="1"/>
    </xf>
    <xf numFmtId="164" fontId="82" fillId="0" borderId="159" xfId="0" applyFont="1" applyBorder="1" applyAlignment="1" applyProtection="1">
      <alignment horizontal="center" vertical="center" wrapText="1"/>
      <protection hidden="1"/>
    </xf>
    <xf numFmtId="165" fontId="16" fillId="3" borderId="159" xfId="15" applyNumberFormat="1" applyFont="1" applyFill="1" applyBorder="1" applyAlignment="1" applyProtection="1">
      <alignment horizontal="center" vertical="center"/>
      <protection hidden="1"/>
    </xf>
    <xf numFmtId="170" fontId="16" fillId="0" borderId="159" xfId="0" applyNumberFormat="1" applyFont="1" applyBorder="1" applyAlignment="1" applyProtection="1">
      <alignment horizontal="center" vertical="center"/>
      <protection hidden="1"/>
    </xf>
    <xf numFmtId="1" fontId="86" fillId="0" borderId="159" xfId="20" applyNumberFormat="1" applyFont="1" applyBorder="1" applyAlignment="1" applyProtection="1">
      <alignment horizontal="center" vertical="center" shrinkToFit="1"/>
      <protection hidden="1"/>
    </xf>
    <xf numFmtId="165" fontId="16" fillId="0" borderId="2" xfId="15" applyNumberFormat="1" applyFont="1" applyBorder="1" applyAlignment="1" applyProtection="1">
      <alignment horizontal="center" vertical="center"/>
      <protection hidden="1"/>
    </xf>
    <xf numFmtId="170" fontId="16" fillId="0" borderId="2" xfId="0" applyNumberFormat="1" applyFont="1" applyBorder="1" applyAlignment="1" applyProtection="1">
      <alignment horizontal="center" vertical="center"/>
      <protection hidden="1"/>
    </xf>
    <xf numFmtId="49" fontId="16" fillId="3" borderId="154" xfId="0" applyNumberFormat="1" applyFont="1" applyFill="1" applyBorder="1" applyAlignment="1" applyProtection="1">
      <alignment horizontal="center" vertical="center"/>
      <protection hidden="1"/>
    </xf>
    <xf numFmtId="164" fontId="16" fillId="0" borderId="1" xfId="15" applyFont="1" applyBorder="1" applyAlignment="1" applyProtection="1">
      <alignment horizontal="left" vertical="center"/>
      <protection hidden="1"/>
    </xf>
    <xf numFmtId="49" fontId="82" fillId="0" borderId="1" xfId="16" applyNumberFormat="1" applyFont="1" applyBorder="1" applyAlignment="1" applyProtection="1">
      <alignment horizontal="center" vertical="center" wrapText="1"/>
      <protection hidden="1"/>
    </xf>
    <xf numFmtId="49" fontId="82" fillId="0" borderId="154" xfId="16" applyNumberFormat="1" applyFont="1" applyBorder="1" applyAlignment="1" applyProtection="1">
      <alignment horizontal="center" vertical="center" wrapText="1"/>
      <protection hidden="1"/>
    </xf>
    <xf numFmtId="49" fontId="16" fillId="0" borderId="154" xfId="16" applyNumberFormat="1" applyFont="1" applyBorder="1" applyAlignment="1" applyProtection="1">
      <alignment horizontal="center" vertical="center" wrapText="1"/>
      <protection hidden="1"/>
    </xf>
    <xf numFmtId="165" fontId="16" fillId="0" borderId="154" xfId="15" applyNumberFormat="1" applyFont="1" applyBorder="1" applyAlignment="1" applyProtection="1">
      <alignment horizontal="center" vertical="center"/>
      <protection hidden="1"/>
    </xf>
    <xf numFmtId="49" fontId="82" fillId="0" borderId="151" xfId="16" applyNumberFormat="1" applyFont="1" applyBorder="1" applyAlignment="1" applyProtection="1">
      <alignment horizontal="center" vertical="center" wrapText="1"/>
      <protection hidden="1"/>
    </xf>
    <xf numFmtId="165" fontId="16" fillId="0" borderId="151" xfId="15" applyNumberFormat="1" applyFont="1" applyBorder="1" applyAlignment="1" applyProtection="1">
      <alignment horizontal="center" vertical="center"/>
      <protection hidden="1"/>
    </xf>
    <xf numFmtId="49" fontId="16" fillId="0" borderId="151" xfId="16" applyNumberFormat="1" applyFont="1" applyBorder="1" applyAlignment="1" applyProtection="1">
      <alignment horizontal="center" vertical="center" wrapText="1"/>
      <protection hidden="1"/>
    </xf>
    <xf numFmtId="165" fontId="16" fillId="0" borderId="1" xfId="15" applyNumberFormat="1" applyFont="1" applyBorder="1" applyAlignment="1" applyProtection="1">
      <alignment horizontal="center" vertical="center"/>
      <protection hidden="1"/>
    </xf>
    <xf numFmtId="49" fontId="82" fillId="0" borderId="139" xfId="16" applyNumberFormat="1" applyFont="1" applyBorder="1" applyAlignment="1" applyProtection="1">
      <alignment horizontal="center" vertical="center" wrapText="1"/>
      <protection hidden="1"/>
    </xf>
    <xf numFmtId="165" fontId="16" fillId="0" borderId="139" xfId="15" applyNumberFormat="1" applyFont="1" applyBorder="1" applyAlignment="1" applyProtection="1">
      <alignment horizontal="center" vertical="center"/>
      <protection hidden="1"/>
    </xf>
    <xf numFmtId="49" fontId="82" fillId="3" borderId="154" xfId="16" applyNumberFormat="1" applyFont="1" applyFill="1" applyBorder="1" applyAlignment="1" applyProtection="1">
      <alignment horizontal="center" vertical="center" wrapText="1"/>
      <protection hidden="1"/>
    </xf>
    <xf numFmtId="165" fontId="16" fillId="3" borderId="154" xfId="15" applyNumberFormat="1" applyFont="1" applyFill="1" applyBorder="1" applyAlignment="1" applyProtection="1">
      <alignment horizontal="center" vertical="center"/>
      <protection hidden="1"/>
    </xf>
    <xf numFmtId="165" fontId="16" fillId="3" borderId="151" xfId="15" applyNumberFormat="1" applyFont="1" applyFill="1" applyBorder="1" applyAlignment="1" applyProtection="1">
      <alignment horizontal="center" vertical="center"/>
      <protection hidden="1"/>
    </xf>
    <xf numFmtId="165" fontId="16" fillId="3" borderId="151" xfId="0" applyNumberFormat="1" applyFont="1" applyFill="1" applyBorder="1" applyAlignment="1" applyProtection="1">
      <alignment horizontal="center" vertical="center"/>
      <protection hidden="1"/>
    </xf>
    <xf numFmtId="1" fontId="86" fillId="3" borderId="151" xfId="20" applyNumberFormat="1" applyFont="1" applyFill="1" applyBorder="1" applyAlignment="1" applyProtection="1">
      <alignment horizontal="center" vertical="center" shrinkToFit="1"/>
      <protection hidden="1"/>
    </xf>
    <xf numFmtId="165" fontId="16" fillId="3" borderId="139" xfId="0" applyNumberFormat="1" applyFont="1" applyFill="1" applyBorder="1" applyAlignment="1" applyProtection="1">
      <alignment horizontal="center" vertical="center"/>
      <protection hidden="1"/>
    </xf>
    <xf numFmtId="1" fontId="86" fillId="3" borderId="139" xfId="20" applyNumberFormat="1" applyFont="1" applyFill="1" applyBorder="1" applyAlignment="1" applyProtection="1">
      <alignment horizontal="center" vertical="center" shrinkToFit="1"/>
      <protection hidden="1"/>
    </xf>
    <xf numFmtId="164" fontId="94" fillId="7" borderId="51" xfId="15" applyFont="1" applyFill="1" applyBorder="1" applyAlignment="1" applyProtection="1">
      <alignment horizontal="left" vertical="center" indent="3"/>
      <protection hidden="1"/>
    </xf>
    <xf numFmtId="0" fontId="86" fillId="0" borderId="143" xfId="9" applyFont="1" applyBorder="1" applyAlignment="1" applyProtection="1">
      <alignment horizontal="center" vertical="center" wrapText="1"/>
      <protection hidden="1"/>
    </xf>
    <xf numFmtId="165" fontId="16" fillId="0" borderId="143" xfId="0" applyNumberFormat="1" applyFont="1" applyBorder="1" applyAlignment="1" applyProtection="1">
      <alignment horizontal="center" vertical="center"/>
      <protection hidden="1"/>
    </xf>
    <xf numFmtId="49" fontId="16" fillId="0" borderId="143" xfId="0" applyNumberFormat="1" applyFont="1" applyBorder="1" applyAlignment="1" applyProtection="1">
      <alignment horizontal="center" vertical="center"/>
      <protection hidden="1"/>
    </xf>
    <xf numFmtId="165" fontId="16" fillId="3" borderId="145" xfId="15" applyNumberFormat="1" applyFont="1" applyFill="1" applyBorder="1" applyAlignment="1" applyProtection="1">
      <alignment horizontal="center" vertical="center"/>
      <protection hidden="1"/>
    </xf>
    <xf numFmtId="1" fontId="86" fillId="0" borderId="145" xfId="20" applyNumberFormat="1" applyFont="1" applyBorder="1" applyAlignment="1" applyProtection="1">
      <alignment horizontal="center" vertical="center" shrinkToFit="1"/>
      <protection hidden="1"/>
    </xf>
    <xf numFmtId="164" fontId="16" fillId="3" borderId="1" xfId="15" applyFont="1" applyFill="1" applyBorder="1" applyAlignment="1" applyProtection="1">
      <alignment horizontal="left" vertical="center"/>
      <protection hidden="1"/>
    </xf>
    <xf numFmtId="164" fontId="16" fillId="3" borderId="154" xfId="15" applyFont="1" applyFill="1" applyBorder="1" applyAlignment="1" applyProtection="1">
      <alignment horizontal="left" vertical="center"/>
      <protection hidden="1"/>
    </xf>
    <xf numFmtId="1" fontId="82" fillId="3" borderId="154" xfId="0" applyNumberFormat="1" applyFont="1" applyFill="1" applyBorder="1" applyAlignment="1" applyProtection="1">
      <alignment horizontal="center" vertical="center"/>
      <protection hidden="1"/>
    </xf>
    <xf numFmtId="164" fontId="16" fillId="3" borderId="151" xfId="15" applyFont="1" applyFill="1" applyBorder="1" applyAlignment="1" applyProtection="1">
      <alignment horizontal="left" vertical="center"/>
      <protection hidden="1"/>
    </xf>
    <xf numFmtId="49" fontId="82" fillId="3" borderId="151" xfId="16" applyNumberFormat="1" applyFont="1" applyFill="1" applyBorder="1" applyAlignment="1" applyProtection="1">
      <alignment horizontal="center" vertical="center" wrapText="1"/>
      <protection hidden="1"/>
    </xf>
    <xf numFmtId="164" fontId="16" fillId="3" borderId="54" xfId="15" applyFont="1" applyFill="1" applyBorder="1" applyAlignment="1" applyProtection="1">
      <alignment vertical="center" wrapText="1"/>
      <protection hidden="1"/>
    </xf>
    <xf numFmtId="164" fontId="16" fillId="3" borderId="55" xfId="15" applyFont="1" applyFill="1" applyBorder="1" applyAlignment="1" applyProtection="1">
      <alignment vertical="center" wrapText="1"/>
      <protection hidden="1"/>
    </xf>
    <xf numFmtId="164" fontId="16" fillId="3" borderId="2" xfId="15" applyFont="1" applyFill="1" applyBorder="1" applyAlignment="1" applyProtection="1">
      <alignment horizontal="left" vertical="center"/>
      <protection hidden="1"/>
    </xf>
    <xf numFmtId="49" fontId="16" fillId="0" borderId="2" xfId="0" applyNumberFormat="1" applyFont="1" applyBorder="1" applyAlignment="1" applyProtection="1">
      <alignment horizontal="center" vertical="center"/>
      <protection hidden="1"/>
    </xf>
    <xf numFmtId="164" fontId="16" fillId="0" borderId="2" xfId="15" applyFont="1" applyBorder="1" applyAlignment="1" applyProtection="1">
      <alignment horizontal="left" vertical="center"/>
      <protection hidden="1"/>
    </xf>
    <xf numFmtId="164" fontId="16" fillId="3" borderId="45" xfId="15" applyFont="1" applyFill="1" applyBorder="1" applyAlignment="1" applyProtection="1">
      <alignment vertical="center" wrapText="1"/>
      <protection hidden="1"/>
    </xf>
    <xf numFmtId="164" fontId="16" fillId="3" borderId="52" xfId="15" applyFont="1" applyFill="1" applyBorder="1" applyAlignment="1" applyProtection="1">
      <alignment horizontal="center" vertical="center" wrapText="1"/>
      <protection hidden="1"/>
    </xf>
    <xf numFmtId="164" fontId="16" fillId="3" borderId="139" xfId="15" applyFont="1" applyFill="1" applyBorder="1" applyAlignment="1" applyProtection="1">
      <alignment horizontal="left" vertical="center"/>
      <protection hidden="1"/>
    </xf>
    <xf numFmtId="49" fontId="82" fillId="3" borderId="139" xfId="16" applyNumberFormat="1" applyFont="1" applyFill="1" applyBorder="1" applyAlignment="1" applyProtection="1">
      <alignment horizontal="center" vertical="center" wrapText="1"/>
      <protection hidden="1"/>
    </xf>
    <xf numFmtId="1" fontId="82" fillId="0" borderId="139" xfId="0" applyNumberFormat="1" applyFont="1" applyBorder="1" applyAlignment="1" applyProtection="1">
      <alignment horizontal="center" vertical="center"/>
      <protection hidden="1"/>
    </xf>
    <xf numFmtId="49" fontId="16" fillId="0" borderId="139" xfId="0" applyNumberFormat="1" applyFont="1" applyBorder="1" applyAlignment="1" applyProtection="1">
      <alignment horizontal="center" vertical="center"/>
      <protection hidden="1"/>
    </xf>
    <xf numFmtId="165" fontId="16" fillId="3" borderId="2" xfId="0" applyNumberFormat="1" applyFont="1" applyFill="1" applyBorder="1" applyAlignment="1" applyProtection="1">
      <alignment horizontal="center" vertical="center"/>
      <protection hidden="1"/>
    </xf>
    <xf numFmtId="170" fontId="87" fillId="0" borderId="1" xfId="0" applyNumberFormat="1" applyFont="1" applyBorder="1" applyAlignment="1" applyProtection="1">
      <alignment horizontal="center" vertical="center"/>
      <protection hidden="1"/>
    </xf>
    <xf numFmtId="1" fontId="82" fillId="3" borderId="2" xfId="0" applyNumberFormat="1" applyFont="1" applyFill="1" applyBorder="1" applyAlignment="1" applyProtection="1">
      <alignment horizontal="center" vertical="center"/>
      <protection hidden="1"/>
    </xf>
    <xf numFmtId="49" fontId="16" fillId="3" borderId="2" xfId="0" applyNumberFormat="1" applyFont="1" applyFill="1" applyBorder="1" applyAlignment="1" applyProtection="1">
      <alignment horizontal="center" vertical="center"/>
      <protection hidden="1"/>
    </xf>
    <xf numFmtId="164" fontId="16" fillId="3" borderId="143" xfId="15" applyFont="1" applyFill="1" applyBorder="1" applyAlignment="1" applyProtection="1">
      <alignment horizontal="left" vertical="center"/>
      <protection hidden="1"/>
    </xf>
    <xf numFmtId="165" fontId="16" fillId="3" borderId="143" xfId="0" applyNumberFormat="1" applyFont="1" applyFill="1" applyBorder="1" applyAlignment="1" applyProtection="1">
      <alignment horizontal="center" vertical="center"/>
      <protection hidden="1"/>
    </xf>
    <xf numFmtId="170" fontId="87" fillId="0" borderId="154" xfId="0" applyNumberFormat="1" applyFont="1" applyBorder="1" applyAlignment="1" applyProtection="1">
      <alignment horizontal="center" vertical="center"/>
      <protection hidden="1"/>
    </xf>
    <xf numFmtId="1" fontId="82" fillId="3" borderId="143" xfId="0" applyNumberFormat="1" applyFont="1" applyFill="1" applyBorder="1" applyAlignment="1" applyProtection="1">
      <alignment horizontal="center" vertical="center"/>
      <protection hidden="1"/>
    </xf>
    <xf numFmtId="49" fontId="16" fillId="3" borderId="143" xfId="0" applyNumberFormat="1" applyFont="1" applyFill="1" applyBorder="1" applyAlignment="1" applyProtection="1">
      <alignment horizontal="center" vertical="center"/>
      <protection hidden="1"/>
    </xf>
    <xf numFmtId="164" fontId="16" fillId="0" borderId="143" xfId="15" applyFont="1" applyBorder="1" applyAlignment="1" applyProtection="1">
      <alignment horizontal="left" vertical="center"/>
      <protection hidden="1"/>
    </xf>
    <xf numFmtId="170" fontId="87" fillId="0" borderId="151" xfId="0" applyNumberFormat="1" applyFont="1" applyBorder="1" applyAlignment="1" applyProtection="1">
      <alignment horizontal="center" vertical="center"/>
      <protection hidden="1"/>
    </xf>
    <xf numFmtId="164" fontId="16" fillId="0" borderId="139" xfId="15" applyFont="1" applyBorder="1" applyAlignment="1" applyProtection="1">
      <alignment horizontal="left" vertical="center"/>
      <protection hidden="1"/>
    </xf>
    <xf numFmtId="164" fontId="87" fillId="0" borderId="1" xfId="15" applyFont="1" applyBorder="1" applyAlignment="1" applyProtection="1">
      <alignment horizontal="left" vertical="center"/>
      <protection hidden="1"/>
    </xf>
    <xf numFmtId="165" fontId="87" fillId="0" borderId="1" xfId="0" applyNumberFormat="1" applyFont="1" applyBorder="1" applyAlignment="1" applyProtection="1">
      <alignment horizontal="center" vertical="center"/>
      <protection hidden="1"/>
    </xf>
    <xf numFmtId="164" fontId="87" fillId="0" borderId="154" xfId="15" applyFont="1" applyBorder="1" applyAlignment="1" applyProtection="1">
      <alignment horizontal="left" vertical="center"/>
      <protection hidden="1"/>
    </xf>
    <xf numFmtId="165" fontId="87" fillId="0" borderId="154" xfId="0" applyNumberFormat="1" applyFont="1" applyBorder="1" applyAlignment="1" applyProtection="1">
      <alignment horizontal="center" vertical="center"/>
      <protection hidden="1"/>
    </xf>
    <xf numFmtId="164" fontId="87" fillId="0" borderId="139" xfId="15" applyFont="1" applyBorder="1" applyAlignment="1" applyProtection="1">
      <alignment horizontal="left" vertical="center"/>
      <protection hidden="1"/>
    </xf>
    <xf numFmtId="165" fontId="87" fillId="0" borderId="139" xfId="0" applyNumberFormat="1" applyFont="1" applyBorder="1" applyAlignment="1" applyProtection="1">
      <alignment horizontal="center" vertical="center"/>
      <protection hidden="1"/>
    </xf>
    <xf numFmtId="164" fontId="12" fillId="0" borderId="1" xfId="15" applyFont="1" applyBorder="1" applyAlignment="1" applyProtection="1">
      <alignment horizontal="left" vertical="center"/>
      <protection hidden="1"/>
    </xf>
    <xf numFmtId="49" fontId="14" fillId="0" borderId="1" xfId="0" applyNumberFormat="1" applyFont="1" applyBorder="1" applyAlignment="1" applyProtection="1">
      <alignment horizontal="center" vertical="center"/>
      <protection hidden="1"/>
    </xf>
    <xf numFmtId="165" fontId="82" fillId="0" borderId="1" xfId="0" applyNumberFormat="1" applyFont="1" applyBorder="1" applyAlignment="1" applyProtection="1">
      <alignment horizontal="center" vertical="center"/>
      <protection hidden="1"/>
    </xf>
    <xf numFmtId="1" fontId="16" fillId="0" borderId="1" xfId="0" applyNumberFormat="1" applyFont="1" applyBorder="1" applyAlignment="1" applyProtection="1">
      <alignment horizontal="center" vertical="center"/>
      <protection hidden="1"/>
    </xf>
    <xf numFmtId="165" fontId="82" fillId="0" borderId="154" xfId="0" applyNumberFormat="1" applyFont="1" applyBorder="1" applyAlignment="1" applyProtection="1">
      <alignment horizontal="center" vertical="center"/>
      <protection hidden="1"/>
    </xf>
    <xf numFmtId="1" fontId="16" fillId="0" borderId="154" xfId="0" applyNumberFormat="1" applyFont="1" applyBorder="1" applyAlignment="1" applyProtection="1">
      <alignment horizontal="center" vertical="center"/>
      <protection hidden="1"/>
    </xf>
    <xf numFmtId="165" fontId="82" fillId="0" borderId="139" xfId="0" applyNumberFormat="1" applyFont="1" applyBorder="1" applyAlignment="1" applyProtection="1">
      <alignment horizontal="center" vertical="center"/>
      <protection hidden="1"/>
    </xf>
    <xf numFmtId="181" fontId="16" fillId="0" borderId="1" xfId="0" applyNumberFormat="1" applyFont="1" applyBorder="1" applyAlignment="1" applyProtection="1">
      <alignment horizontal="center" vertical="center"/>
      <protection hidden="1"/>
    </xf>
    <xf numFmtId="181" fontId="16" fillId="0" borderId="154" xfId="0" applyNumberFormat="1" applyFont="1" applyBorder="1" applyAlignment="1" applyProtection="1">
      <alignment horizontal="center" vertical="center"/>
      <protection hidden="1"/>
    </xf>
    <xf numFmtId="181" fontId="16" fillId="0" borderId="139" xfId="0" applyNumberFormat="1" applyFont="1" applyBorder="1" applyAlignment="1" applyProtection="1">
      <alignment horizontal="center" vertical="center"/>
      <protection hidden="1"/>
    </xf>
    <xf numFmtId="0" fontId="82" fillId="0" borderId="30" xfId="0" applyNumberFormat="1" applyFont="1" applyBorder="1" applyAlignment="1" applyProtection="1">
      <alignment horizontal="center" vertical="center" wrapText="1"/>
      <protection hidden="1"/>
    </xf>
    <xf numFmtId="0" fontId="0" fillId="0" borderId="1" xfId="0" applyNumberFormat="1" applyBorder="1" applyAlignment="1" applyProtection="1">
      <alignment horizontal="left" vertical="center"/>
      <protection hidden="1"/>
    </xf>
    <xf numFmtId="49" fontId="62" fillId="0" borderId="1" xfId="0" applyNumberFormat="1" applyFont="1" applyBorder="1" applyAlignment="1" applyProtection="1">
      <alignment horizontal="center" vertical="center"/>
      <protection hidden="1"/>
    </xf>
    <xf numFmtId="0" fontId="82" fillId="0" borderId="48" xfId="0" applyNumberFormat="1" applyFont="1" applyBorder="1" applyAlignment="1" applyProtection="1">
      <alignment horizontal="center" vertical="center" wrapText="1"/>
      <protection hidden="1"/>
    </xf>
    <xf numFmtId="164" fontId="54" fillId="0" borderId="3" xfId="0" applyFont="1" applyBorder="1" applyAlignment="1" applyProtection="1">
      <alignment horizontal="left" vertical="center"/>
      <protection hidden="1"/>
    </xf>
    <xf numFmtId="49" fontId="47" fillId="0" borderId="3" xfId="0" applyNumberFormat="1" applyFont="1" applyBorder="1" applyAlignment="1" applyProtection="1">
      <alignment horizontal="center" vertical="center"/>
      <protection hidden="1"/>
    </xf>
    <xf numFmtId="0" fontId="82" fillId="0" borderId="31" xfId="0" applyNumberFormat="1" applyFont="1" applyBorder="1" applyAlignment="1" applyProtection="1">
      <alignment vertical="center" wrapText="1"/>
      <protection hidden="1"/>
    </xf>
    <xf numFmtId="0" fontId="0" fillId="0" borderId="2" xfId="0" applyNumberFormat="1" applyBorder="1" applyAlignment="1" applyProtection="1">
      <alignment horizontal="left" vertical="center"/>
      <protection hidden="1"/>
    </xf>
    <xf numFmtId="165" fontId="81" fillId="0" borderId="2" xfId="0" applyNumberFormat="1" applyFont="1" applyBorder="1" applyAlignment="1" applyProtection="1">
      <alignment horizontal="center" vertical="center"/>
      <protection hidden="1"/>
    </xf>
    <xf numFmtId="49" fontId="81" fillId="0" borderId="2" xfId="0" applyNumberFormat="1" applyFont="1" applyBorder="1" applyAlignment="1" applyProtection="1">
      <alignment horizontal="center" vertical="center"/>
      <protection hidden="1"/>
    </xf>
    <xf numFmtId="49" fontId="62" fillId="3" borderId="1" xfId="16" applyNumberFormat="1" applyFont="1" applyFill="1" applyBorder="1" applyAlignment="1" applyProtection="1">
      <alignment horizontal="center" vertical="center" wrapText="1"/>
      <protection hidden="1"/>
    </xf>
    <xf numFmtId="0" fontId="0" fillId="0" borderId="62" xfId="0" applyNumberFormat="1" applyBorder="1" applyAlignment="1" applyProtection="1">
      <alignment horizontal="left" vertical="center"/>
      <protection hidden="1"/>
    </xf>
    <xf numFmtId="49" fontId="81" fillId="0" borderId="4" xfId="16" applyNumberFormat="1" applyFont="1" applyBorder="1" applyAlignment="1" applyProtection="1">
      <alignment horizontal="center" vertical="center" wrapText="1"/>
      <protection hidden="1"/>
    </xf>
    <xf numFmtId="164" fontId="81" fillId="3" borderId="163" xfId="15" applyFont="1" applyFill="1" applyBorder="1" applyAlignment="1" applyProtection="1">
      <alignment vertical="center" wrapText="1"/>
      <protection hidden="1"/>
    </xf>
    <xf numFmtId="164" fontId="10" fillId="3" borderId="1" xfId="15" applyFont="1" applyFill="1" applyBorder="1" applyAlignment="1" applyProtection="1">
      <alignment horizontal="left" vertical="center"/>
      <protection hidden="1"/>
    </xf>
    <xf numFmtId="49" fontId="82" fillId="3" borderId="86" xfId="16" applyNumberFormat="1" applyFont="1" applyFill="1" applyBorder="1" applyAlignment="1" applyProtection="1">
      <alignment horizontal="center" vertical="center" wrapText="1"/>
      <protection hidden="1"/>
    </xf>
    <xf numFmtId="0" fontId="129" fillId="0" borderId="1" xfId="0" applyNumberFormat="1" applyFont="1" applyBorder="1" applyProtection="1">
      <protection hidden="1"/>
    </xf>
    <xf numFmtId="49" fontId="81" fillId="0" borderId="1" xfId="16" applyNumberFormat="1" applyFont="1" applyBorder="1" applyAlignment="1" applyProtection="1">
      <alignment horizontal="center" vertical="center" wrapText="1"/>
      <protection hidden="1"/>
    </xf>
    <xf numFmtId="164" fontId="81" fillId="3" borderId="55" xfId="15" applyFont="1" applyFill="1" applyBorder="1" applyAlignment="1" applyProtection="1">
      <alignment vertical="center" wrapText="1"/>
      <protection hidden="1"/>
    </xf>
    <xf numFmtId="164" fontId="10" fillId="3" borderId="161" xfId="15" applyFont="1" applyFill="1" applyBorder="1" applyAlignment="1" applyProtection="1">
      <alignment horizontal="left" vertical="center"/>
      <protection hidden="1"/>
    </xf>
    <xf numFmtId="49" fontId="82" fillId="3" borderId="124" xfId="16" applyNumberFormat="1" applyFont="1" applyFill="1" applyBorder="1" applyAlignment="1" applyProtection="1">
      <alignment horizontal="center" vertical="center" wrapText="1"/>
      <protection hidden="1"/>
    </xf>
    <xf numFmtId="0" fontId="129" fillId="0" borderId="161" xfId="0" applyNumberFormat="1" applyFont="1" applyBorder="1" applyProtection="1">
      <protection hidden="1"/>
    </xf>
    <xf numFmtId="49" fontId="10" fillId="0" borderId="161" xfId="0" applyNumberFormat="1" applyFont="1" applyBorder="1" applyAlignment="1" applyProtection="1">
      <alignment horizontal="center" vertical="center"/>
      <protection hidden="1"/>
    </xf>
    <xf numFmtId="164" fontId="10" fillId="3" borderId="159" xfId="15" applyFont="1" applyFill="1" applyBorder="1" applyAlignment="1" applyProtection="1">
      <alignment horizontal="left" vertical="center"/>
      <protection hidden="1"/>
    </xf>
    <xf numFmtId="0" fontId="129" fillId="0" borderId="159" xfId="0" applyNumberFormat="1" applyFont="1" applyBorder="1" applyProtection="1">
      <protection hidden="1"/>
    </xf>
    <xf numFmtId="49" fontId="10" fillId="0" borderId="159" xfId="0" applyNumberFormat="1" applyFont="1" applyBorder="1" applyAlignment="1" applyProtection="1">
      <alignment horizontal="center" vertical="center"/>
      <protection hidden="1"/>
    </xf>
    <xf numFmtId="164" fontId="81" fillId="0" borderId="164" xfId="0" applyFont="1" applyBorder="1" applyAlignment="1" applyProtection="1">
      <alignment horizontal="left" vertical="center"/>
      <protection hidden="1"/>
    </xf>
    <xf numFmtId="49" fontId="82" fillId="3" borderId="164" xfId="16" applyNumberFormat="1" applyFont="1" applyFill="1" applyBorder="1" applyAlignment="1" applyProtection="1">
      <alignment horizontal="center" vertical="center" wrapText="1"/>
      <protection hidden="1"/>
    </xf>
    <xf numFmtId="165" fontId="81" fillId="0" borderId="164" xfId="0" applyNumberFormat="1" applyFont="1" applyBorder="1" applyAlignment="1" applyProtection="1">
      <alignment horizontal="center" vertical="center"/>
      <protection hidden="1"/>
    </xf>
    <xf numFmtId="0" fontId="129" fillId="0" borderId="164" xfId="0" applyNumberFormat="1" applyFont="1" applyBorder="1" applyProtection="1">
      <protection hidden="1"/>
    </xf>
    <xf numFmtId="1" fontId="82" fillId="0" borderId="164" xfId="0" applyNumberFormat="1" applyFont="1" applyBorder="1" applyAlignment="1" applyProtection="1">
      <alignment horizontal="center" vertical="center"/>
      <protection hidden="1"/>
    </xf>
    <xf numFmtId="49" fontId="81" fillId="0" borderId="164" xfId="0" applyNumberFormat="1" applyFont="1" applyBorder="1" applyAlignment="1" applyProtection="1">
      <alignment horizontal="center" vertical="center"/>
      <protection hidden="1"/>
    </xf>
    <xf numFmtId="164" fontId="30" fillId="0" borderId="1" xfId="0" applyFont="1" applyBorder="1" applyAlignment="1" applyProtection="1">
      <alignment horizontal="left" vertical="center"/>
      <protection hidden="1"/>
    </xf>
    <xf numFmtId="165" fontId="30" fillId="0" borderId="1" xfId="0" applyNumberFormat="1" applyFont="1" applyBorder="1" applyAlignment="1" applyProtection="1">
      <alignment horizontal="center" vertical="center"/>
      <protection hidden="1"/>
    </xf>
    <xf numFmtId="0" fontId="30" fillId="0" borderId="1" xfId="0" applyNumberFormat="1" applyFont="1" applyBorder="1" applyAlignment="1" applyProtection="1">
      <alignment horizontal="center" vertical="center"/>
      <protection hidden="1"/>
    </xf>
    <xf numFmtId="49" fontId="30" fillId="0" borderId="1" xfId="0" applyNumberFormat="1" applyFont="1" applyBorder="1" applyAlignment="1" applyProtection="1">
      <alignment horizontal="center" vertical="center"/>
      <protection hidden="1"/>
    </xf>
    <xf numFmtId="164" fontId="30" fillId="0" borderId="4" xfId="0" applyFont="1" applyBorder="1" applyAlignment="1" applyProtection="1">
      <alignment horizontal="left" vertical="center"/>
      <protection hidden="1"/>
    </xf>
    <xf numFmtId="165" fontId="30" fillId="0" borderId="4" xfId="0" applyNumberFormat="1" applyFont="1" applyBorder="1" applyAlignment="1" applyProtection="1">
      <alignment horizontal="center" vertical="center"/>
      <protection hidden="1"/>
    </xf>
    <xf numFmtId="0" fontId="30" fillId="0" borderId="4" xfId="0" applyNumberFormat="1" applyFont="1" applyBorder="1" applyAlignment="1" applyProtection="1">
      <alignment horizontal="center" vertical="center"/>
      <protection hidden="1"/>
    </xf>
    <xf numFmtId="49" fontId="30" fillId="0" borderId="4" xfId="0" applyNumberFormat="1" applyFont="1" applyBorder="1" applyAlignment="1" applyProtection="1">
      <alignment horizontal="center" vertical="center"/>
      <protection hidden="1"/>
    </xf>
    <xf numFmtId="0" fontId="0" fillId="0" borderId="121" xfId="0" applyNumberFormat="1" applyBorder="1" applyAlignment="1" applyProtection="1">
      <alignment horizontal="left" vertical="center"/>
      <protection hidden="1"/>
    </xf>
    <xf numFmtId="0" fontId="0" fillId="0" borderId="164" xfId="0" applyNumberFormat="1" applyBorder="1" applyAlignment="1" applyProtection="1">
      <alignment horizontal="left" vertical="center"/>
      <protection hidden="1"/>
    </xf>
    <xf numFmtId="165" fontId="81" fillId="3" borderId="164" xfId="15" applyNumberFormat="1" applyFont="1" applyFill="1" applyBorder="1" applyAlignment="1" applyProtection="1">
      <alignment horizontal="center" vertical="center"/>
      <protection hidden="1"/>
    </xf>
    <xf numFmtId="49" fontId="59" fillId="3" borderId="164" xfId="16" applyNumberFormat="1" applyFont="1" applyFill="1" applyBorder="1" applyAlignment="1" applyProtection="1">
      <alignment horizontal="center" vertical="center" wrapText="1"/>
      <protection hidden="1"/>
    </xf>
    <xf numFmtId="165" fontId="82" fillId="3" borderId="86" xfId="15" applyNumberFormat="1" applyFont="1" applyFill="1" applyBorder="1" applyAlignment="1" applyProtection="1">
      <alignment horizontal="center" vertical="center"/>
      <protection hidden="1"/>
    </xf>
    <xf numFmtId="165" fontId="81" fillId="3" borderId="86" xfId="15" applyNumberFormat="1" applyFont="1" applyFill="1" applyBorder="1" applyAlignment="1" applyProtection="1">
      <alignment horizontal="center" vertical="center"/>
      <protection hidden="1"/>
    </xf>
    <xf numFmtId="1" fontId="82" fillId="0" borderId="86" xfId="0" applyNumberFormat="1" applyFont="1" applyBorder="1" applyAlignment="1" applyProtection="1">
      <alignment horizontal="center" vertical="center"/>
      <protection hidden="1"/>
    </xf>
    <xf numFmtId="49" fontId="39" fillId="3" borderId="86" xfId="16" applyNumberFormat="1" applyFont="1" applyFill="1" applyBorder="1" applyAlignment="1" applyProtection="1">
      <alignment horizontal="center" vertical="center" wrapText="1"/>
      <protection hidden="1"/>
    </xf>
    <xf numFmtId="0" fontId="0" fillId="0" borderId="124" xfId="0" applyNumberFormat="1" applyBorder="1" applyAlignment="1" applyProtection="1">
      <alignment horizontal="left" vertical="center"/>
      <protection hidden="1"/>
    </xf>
    <xf numFmtId="165" fontId="82" fillId="3" borderId="129" xfId="15" applyNumberFormat="1" applyFont="1" applyFill="1" applyBorder="1" applyAlignment="1" applyProtection="1">
      <alignment horizontal="center" vertical="center"/>
      <protection hidden="1"/>
    </xf>
    <xf numFmtId="165" fontId="81" fillId="3" borderId="129" xfId="15" applyNumberFormat="1" applyFont="1" applyFill="1" applyBorder="1" applyAlignment="1" applyProtection="1">
      <alignment horizontal="center" vertical="center"/>
      <protection hidden="1"/>
    </xf>
    <xf numFmtId="1" fontId="82" fillId="0" borderId="129" xfId="0" applyNumberFormat="1" applyFont="1" applyBorder="1" applyAlignment="1" applyProtection="1">
      <alignment horizontal="center" vertical="center"/>
      <protection hidden="1"/>
    </xf>
    <xf numFmtId="49" fontId="39" fillId="3" borderId="129" xfId="16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NumberFormat="1" applyBorder="1" applyAlignment="1" applyProtection="1">
      <alignment horizontal="left" vertical="center"/>
      <protection hidden="1"/>
    </xf>
    <xf numFmtId="165" fontId="82" fillId="3" borderId="4" xfId="15" applyNumberFormat="1" applyFont="1" applyFill="1" applyBorder="1" applyAlignment="1" applyProtection="1">
      <alignment horizontal="center" vertical="center"/>
      <protection hidden="1"/>
    </xf>
    <xf numFmtId="49" fontId="39" fillId="0" borderId="4" xfId="16" applyNumberFormat="1" applyFont="1" applyBorder="1" applyAlignment="1" applyProtection="1">
      <alignment horizontal="center" vertical="center" wrapText="1"/>
      <protection hidden="1"/>
    </xf>
    <xf numFmtId="49" fontId="20" fillId="3" borderId="1" xfId="16" applyNumberFormat="1" applyFont="1" applyFill="1" applyBorder="1" applyAlignment="1" applyProtection="1">
      <alignment horizontal="center" vertical="center" wrapText="1"/>
      <protection hidden="1"/>
    </xf>
    <xf numFmtId="0" fontId="0" fillId="0" borderId="135" xfId="0" applyNumberFormat="1" applyBorder="1" applyAlignment="1" applyProtection="1">
      <alignment horizontal="left" vertical="center"/>
      <protection hidden="1"/>
    </xf>
    <xf numFmtId="49" fontId="82" fillId="3" borderId="135" xfId="16" applyNumberFormat="1" applyFont="1" applyFill="1" applyBorder="1" applyAlignment="1" applyProtection="1">
      <alignment horizontal="center" vertical="center" wrapText="1"/>
      <protection hidden="1"/>
    </xf>
    <xf numFmtId="165" fontId="81" fillId="3" borderId="135" xfId="15" applyNumberFormat="1" applyFont="1" applyFill="1" applyBorder="1" applyAlignment="1" applyProtection="1">
      <alignment horizontal="center" vertical="center"/>
      <protection hidden="1"/>
    </xf>
    <xf numFmtId="1" fontId="82" fillId="0" borderId="135" xfId="0" applyNumberFormat="1" applyFont="1" applyBorder="1" applyAlignment="1" applyProtection="1">
      <alignment horizontal="center" vertical="center"/>
      <protection hidden="1"/>
    </xf>
    <xf numFmtId="49" fontId="20" fillId="3" borderId="135" xfId="16" applyNumberFormat="1" applyFont="1" applyFill="1" applyBorder="1" applyAlignment="1" applyProtection="1">
      <alignment horizontal="center" vertical="center" wrapText="1"/>
      <protection hidden="1"/>
    </xf>
    <xf numFmtId="164" fontId="81" fillId="0" borderId="134" xfId="0" applyFont="1" applyBorder="1" applyAlignment="1" applyProtection="1">
      <alignment horizontal="left" vertical="center"/>
      <protection hidden="1"/>
    </xf>
    <xf numFmtId="164" fontId="82" fillId="0" borderId="134" xfId="0" applyFont="1" applyBorder="1" applyAlignment="1" applyProtection="1">
      <alignment horizontal="center" vertical="center"/>
      <protection hidden="1"/>
    </xf>
    <xf numFmtId="165" fontId="81" fillId="0" borderId="134" xfId="0" applyNumberFormat="1" applyFont="1" applyBorder="1" applyAlignment="1" applyProtection="1">
      <alignment horizontal="center" vertical="center"/>
      <protection hidden="1"/>
    </xf>
    <xf numFmtId="170" fontId="81" fillId="0" borderId="134" xfId="0" applyNumberFormat="1" applyFont="1" applyBorder="1" applyAlignment="1" applyProtection="1">
      <alignment horizontal="center" vertical="center"/>
      <protection hidden="1"/>
    </xf>
    <xf numFmtId="1" fontId="82" fillId="0" borderId="134" xfId="0" applyNumberFormat="1" applyFont="1" applyBorder="1" applyAlignment="1" applyProtection="1">
      <alignment horizontal="center" vertical="center"/>
      <protection hidden="1"/>
    </xf>
    <xf numFmtId="164" fontId="81" fillId="0" borderId="134" xfId="0" applyFont="1" applyBorder="1" applyAlignment="1" applyProtection="1">
      <alignment horizontal="center" vertical="center"/>
      <protection hidden="1"/>
    </xf>
    <xf numFmtId="164" fontId="81" fillId="0" borderId="139" xfId="0" applyFont="1" applyBorder="1" applyAlignment="1" applyProtection="1">
      <alignment horizontal="left" vertical="center"/>
      <protection hidden="1"/>
    </xf>
    <xf numFmtId="164" fontId="82" fillId="0" borderId="139" xfId="0" applyFont="1" applyBorder="1" applyAlignment="1" applyProtection="1">
      <alignment horizontal="center" vertical="center"/>
      <protection hidden="1"/>
    </xf>
    <xf numFmtId="165" fontId="81" fillId="0" borderId="139" xfId="0" applyNumberFormat="1" applyFont="1" applyBorder="1" applyAlignment="1" applyProtection="1">
      <alignment horizontal="center" vertical="center"/>
      <protection hidden="1"/>
    </xf>
    <xf numFmtId="170" fontId="81" fillId="0" borderId="139" xfId="0" applyNumberFormat="1" applyFont="1" applyBorder="1" applyAlignment="1" applyProtection="1">
      <alignment horizontal="center" vertical="center"/>
      <protection hidden="1"/>
    </xf>
    <xf numFmtId="164" fontId="81" fillId="0" borderId="139" xfId="0" applyFont="1" applyBorder="1" applyAlignment="1" applyProtection="1">
      <alignment horizontal="center" vertical="center"/>
      <protection hidden="1"/>
    </xf>
    <xf numFmtId="164" fontId="57" fillId="0" borderId="0" xfId="0" applyFont="1" applyAlignment="1" applyProtection="1">
      <alignment horizontal="center" vertical="center"/>
      <protection hidden="1"/>
    </xf>
    <xf numFmtId="164" fontId="94" fillId="7" borderId="49" xfId="15" applyFont="1" applyFill="1" applyBorder="1" applyAlignment="1" applyProtection="1">
      <alignment horizontal="left" vertical="center" indent="3"/>
      <protection hidden="1"/>
    </xf>
    <xf numFmtId="0" fontId="0" fillId="0" borderId="71" xfId="0" applyNumberFormat="1" applyBorder="1" applyAlignment="1" applyProtection="1">
      <alignment horizontal="left" vertical="center"/>
      <protection hidden="1"/>
    </xf>
    <xf numFmtId="165" fontId="35" fillId="0" borderId="1" xfId="0" applyNumberFormat="1" applyFont="1" applyBorder="1" applyAlignment="1" applyProtection="1">
      <alignment horizontal="center" vertical="center"/>
      <protection hidden="1"/>
    </xf>
    <xf numFmtId="165" fontId="57" fillId="0" borderId="1" xfId="0" applyNumberFormat="1" applyFont="1" applyBorder="1" applyAlignment="1" applyProtection="1">
      <alignment horizontal="center" vertical="center"/>
      <protection hidden="1"/>
    </xf>
    <xf numFmtId="170" fontId="57" fillId="0" borderId="23" xfId="0" applyNumberFormat="1" applyFont="1" applyBorder="1" applyAlignment="1" applyProtection="1">
      <alignment horizontal="center" vertical="center"/>
      <protection hidden="1"/>
    </xf>
    <xf numFmtId="49" fontId="57" fillId="0" borderId="1" xfId="16" applyNumberFormat="1" applyFont="1" applyBorder="1" applyAlignment="1" applyProtection="1">
      <alignment horizontal="center" vertical="center" wrapText="1"/>
      <protection hidden="1"/>
    </xf>
    <xf numFmtId="0" fontId="0" fillId="0" borderId="63" xfId="0" applyNumberFormat="1" applyBorder="1" applyAlignment="1" applyProtection="1">
      <alignment horizontal="left" vertical="center"/>
      <protection hidden="1"/>
    </xf>
    <xf numFmtId="165" fontId="35" fillId="0" borderId="78" xfId="0" applyNumberFormat="1" applyFont="1" applyBorder="1" applyAlignment="1" applyProtection="1">
      <alignment horizontal="center" vertical="center"/>
      <protection hidden="1"/>
    </xf>
    <xf numFmtId="165" fontId="57" fillId="0" borderId="3" xfId="0" applyNumberFormat="1" applyFont="1" applyBorder="1" applyAlignment="1" applyProtection="1">
      <alignment horizontal="center" vertical="center"/>
      <protection hidden="1"/>
    </xf>
    <xf numFmtId="170" fontId="57" fillId="0" borderId="0" xfId="0" applyNumberFormat="1" applyFont="1" applyAlignment="1" applyProtection="1">
      <alignment horizontal="center" vertical="center"/>
      <protection hidden="1"/>
    </xf>
    <xf numFmtId="49" fontId="57" fillId="0" borderId="3" xfId="16" applyNumberFormat="1" applyFont="1" applyBorder="1" applyAlignment="1" applyProtection="1">
      <alignment horizontal="center" vertical="center" wrapText="1"/>
      <protection hidden="1"/>
    </xf>
    <xf numFmtId="0" fontId="0" fillId="0" borderId="64" xfId="0" applyNumberFormat="1" applyBorder="1" applyAlignment="1" applyProtection="1">
      <alignment horizontal="left" vertical="center"/>
      <protection hidden="1"/>
    </xf>
    <xf numFmtId="165" fontId="15" fillId="0" borderId="1" xfId="0" applyNumberFormat="1" applyFont="1" applyBorder="1" applyAlignment="1" applyProtection="1">
      <alignment horizontal="center" vertical="center"/>
      <protection hidden="1"/>
    </xf>
    <xf numFmtId="165" fontId="57" fillId="3" borderId="1" xfId="15" applyNumberFormat="1" applyFont="1" applyFill="1" applyBorder="1" applyAlignment="1" applyProtection="1">
      <alignment horizontal="center" vertical="center"/>
      <protection hidden="1"/>
    </xf>
    <xf numFmtId="49" fontId="15" fillId="3" borderId="1" xfId="16" applyNumberFormat="1" applyFont="1" applyFill="1" applyBorder="1" applyAlignment="1" applyProtection="1">
      <alignment horizontal="center" vertical="center" wrapText="1"/>
      <protection hidden="1"/>
    </xf>
    <xf numFmtId="165" fontId="57" fillId="3" borderId="2" xfId="15" applyNumberFormat="1" applyFont="1" applyFill="1" applyBorder="1" applyAlignment="1" applyProtection="1">
      <alignment horizontal="center" vertical="center"/>
      <protection hidden="1"/>
    </xf>
    <xf numFmtId="49" fontId="57" fillId="3" borderId="2" xfId="16" applyNumberFormat="1" applyFont="1" applyFill="1" applyBorder="1" applyAlignment="1" applyProtection="1">
      <alignment horizontal="center" vertical="center" wrapText="1"/>
      <protection hidden="1"/>
    </xf>
    <xf numFmtId="164" fontId="57" fillId="3" borderId="4" xfId="15" applyFont="1" applyFill="1" applyBorder="1" applyAlignment="1" applyProtection="1">
      <alignment horizontal="left" vertical="center"/>
      <protection hidden="1"/>
    </xf>
    <xf numFmtId="165" fontId="35" fillId="0" borderId="4" xfId="0" applyNumberFormat="1" applyFont="1" applyBorder="1" applyAlignment="1" applyProtection="1">
      <alignment horizontal="center" vertical="center"/>
      <protection hidden="1"/>
    </xf>
    <xf numFmtId="165" fontId="57" fillId="0" borderId="87" xfId="15" applyNumberFormat="1" applyFont="1" applyBorder="1" applyAlignment="1" applyProtection="1">
      <alignment horizontal="center" vertical="center"/>
      <protection hidden="1"/>
    </xf>
    <xf numFmtId="170" fontId="57" fillId="0" borderId="24" xfId="0" applyNumberFormat="1" applyFont="1" applyBorder="1" applyAlignment="1" applyProtection="1">
      <alignment horizontal="center" vertical="center"/>
      <protection hidden="1"/>
    </xf>
    <xf numFmtId="1" fontId="82" fillId="0" borderId="87" xfId="0" applyNumberFormat="1" applyFont="1" applyBorder="1" applyAlignment="1" applyProtection="1">
      <alignment horizontal="center" vertical="center"/>
      <protection hidden="1"/>
    </xf>
    <xf numFmtId="49" fontId="57" fillId="0" borderId="87" xfId="16" applyNumberFormat="1" applyFont="1" applyBorder="1" applyAlignment="1" applyProtection="1">
      <alignment horizontal="center" vertical="center" wrapText="1"/>
      <protection hidden="1"/>
    </xf>
    <xf numFmtId="49" fontId="57" fillId="3" borderId="1" xfId="16" applyNumberFormat="1" applyFont="1" applyFill="1" applyBorder="1" applyAlignment="1" applyProtection="1">
      <alignment horizontal="center" vertical="center" wrapText="1"/>
      <protection hidden="1"/>
    </xf>
    <xf numFmtId="165" fontId="57" fillId="0" borderId="2" xfId="15" applyNumberFormat="1" applyFont="1" applyBorder="1" applyAlignment="1" applyProtection="1">
      <alignment horizontal="center" vertical="center"/>
      <protection hidden="1"/>
    </xf>
    <xf numFmtId="49" fontId="57" fillId="0" borderId="2" xfId="16" applyNumberFormat="1" applyFont="1" applyBorder="1" applyAlignment="1" applyProtection="1">
      <alignment horizontal="center" vertical="center" wrapText="1"/>
      <protection hidden="1"/>
    </xf>
    <xf numFmtId="49" fontId="82" fillId="3" borderId="78" xfId="16" applyNumberFormat="1" applyFont="1" applyFill="1" applyBorder="1" applyAlignment="1" applyProtection="1">
      <alignment horizontal="center" vertical="center" wrapText="1"/>
      <protection hidden="1"/>
    </xf>
    <xf numFmtId="165" fontId="35" fillId="0" borderId="2" xfId="0" applyNumberFormat="1" applyFont="1" applyBorder="1" applyAlignment="1" applyProtection="1">
      <alignment horizontal="center" vertical="center"/>
      <protection hidden="1"/>
    </xf>
    <xf numFmtId="165" fontId="57" fillId="3" borderId="3" xfId="15" applyNumberFormat="1" applyFont="1" applyFill="1" applyBorder="1" applyAlignment="1" applyProtection="1">
      <alignment horizontal="center" vertical="center"/>
      <protection hidden="1"/>
    </xf>
    <xf numFmtId="49" fontId="57" fillId="3" borderId="3" xfId="16" applyNumberFormat="1" applyFont="1" applyFill="1" applyBorder="1" applyAlignment="1" applyProtection="1">
      <alignment horizontal="center" vertical="center" wrapText="1"/>
      <protection hidden="1"/>
    </xf>
    <xf numFmtId="164" fontId="57" fillId="3" borderId="16" xfId="15" applyFont="1" applyFill="1" applyBorder="1" applyAlignment="1" applyProtection="1">
      <alignment horizontal="left" vertical="center"/>
      <protection hidden="1"/>
    </xf>
    <xf numFmtId="165" fontId="35" fillId="0" borderId="82" xfId="0" applyNumberFormat="1" applyFont="1" applyBorder="1" applyAlignment="1" applyProtection="1">
      <alignment horizontal="center" vertical="center"/>
      <protection hidden="1"/>
    </xf>
    <xf numFmtId="165" fontId="57" fillId="3" borderId="16" xfId="15" applyNumberFormat="1" applyFont="1" applyFill="1" applyBorder="1" applyAlignment="1" applyProtection="1">
      <alignment horizontal="center" vertical="center"/>
      <protection hidden="1"/>
    </xf>
    <xf numFmtId="49" fontId="57" fillId="0" borderId="16" xfId="16" applyNumberFormat="1" applyFont="1" applyBorder="1" applyAlignment="1" applyProtection="1">
      <alignment horizontal="center" vertical="center" wrapText="1"/>
      <protection hidden="1"/>
    </xf>
    <xf numFmtId="164" fontId="57" fillId="3" borderId="1" xfId="15" applyFont="1" applyFill="1" applyBorder="1" applyAlignment="1" applyProtection="1">
      <alignment horizontal="left" vertical="center"/>
      <protection hidden="1"/>
    </xf>
    <xf numFmtId="170" fontId="57" fillId="0" borderId="1" xfId="0" applyNumberFormat="1" applyFont="1" applyBorder="1" applyAlignment="1" applyProtection="1">
      <alignment horizontal="center" vertical="center"/>
      <protection hidden="1"/>
    </xf>
    <xf numFmtId="49" fontId="48" fillId="0" borderId="1" xfId="16" applyNumberFormat="1" applyFont="1" applyBorder="1" applyAlignment="1" applyProtection="1">
      <alignment horizontal="center" vertical="center" wrapText="1"/>
      <protection hidden="1"/>
    </xf>
    <xf numFmtId="0" fontId="0" fillId="0" borderId="78" xfId="0" applyNumberFormat="1" applyBorder="1" applyAlignment="1" applyProtection="1">
      <alignment horizontal="left" vertical="center"/>
      <protection hidden="1"/>
    </xf>
    <xf numFmtId="3" fontId="57" fillId="0" borderId="78" xfId="15" applyNumberFormat="1" applyFont="1" applyBorder="1" applyAlignment="1" applyProtection="1">
      <alignment horizontal="center" vertical="center"/>
      <protection hidden="1"/>
    </xf>
    <xf numFmtId="170" fontId="57" fillId="0" borderId="78" xfId="0" applyNumberFormat="1" applyFont="1" applyBorder="1" applyAlignment="1" applyProtection="1">
      <alignment horizontal="center" vertical="center"/>
      <protection hidden="1"/>
    </xf>
    <xf numFmtId="49" fontId="57" fillId="3" borderId="78" xfId="16" applyNumberFormat="1" applyFont="1" applyFill="1" applyBorder="1" applyAlignment="1" applyProtection="1">
      <alignment horizontal="center" vertical="center" wrapText="1"/>
      <protection hidden="1"/>
    </xf>
    <xf numFmtId="164" fontId="57" fillId="3" borderId="78" xfId="15" applyFont="1" applyFill="1" applyBorder="1" applyAlignment="1" applyProtection="1">
      <alignment horizontal="left" vertical="center"/>
      <protection hidden="1"/>
    </xf>
    <xf numFmtId="49" fontId="57" fillId="0" borderId="78" xfId="16" applyNumberFormat="1" applyFont="1" applyBorder="1" applyAlignment="1" applyProtection="1">
      <alignment horizontal="center" vertical="center" wrapText="1"/>
      <protection hidden="1"/>
    </xf>
    <xf numFmtId="0" fontId="0" fillId="0" borderId="166" xfId="0" applyNumberFormat="1" applyBorder="1" applyAlignment="1" applyProtection="1">
      <alignment horizontal="left" vertical="center"/>
      <protection hidden="1"/>
    </xf>
    <xf numFmtId="165" fontId="35" fillId="0" borderId="166" xfId="0" applyNumberFormat="1" applyFont="1" applyBorder="1" applyAlignment="1" applyProtection="1">
      <alignment horizontal="center" vertical="center"/>
      <protection hidden="1"/>
    </xf>
    <xf numFmtId="3" fontId="35" fillId="0" borderId="166" xfId="15" applyNumberFormat="1" applyFont="1" applyBorder="1" applyAlignment="1" applyProtection="1">
      <alignment horizontal="center" vertical="center"/>
      <protection hidden="1"/>
    </xf>
    <xf numFmtId="170" fontId="35" fillId="0" borderId="166" xfId="0" applyNumberFormat="1" applyFont="1" applyBorder="1" applyAlignment="1" applyProtection="1">
      <alignment horizontal="center" vertical="center"/>
      <protection hidden="1"/>
    </xf>
    <xf numFmtId="49" fontId="35" fillId="3" borderId="166" xfId="16" applyNumberFormat="1" applyFont="1" applyFill="1" applyBorder="1" applyAlignment="1" applyProtection="1">
      <alignment horizontal="center" vertical="center" wrapText="1"/>
      <protection hidden="1"/>
    </xf>
    <xf numFmtId="165" fontId="25" fillId="0" borderId="2" xfId="0" applyNumberFormat="1" applyFont="1" applyBorder="1" applyAlignment="1" applyProtection="1">
      <alignment horizontal="center" vertical="center"/>
      <protection hidden="1"/>
    </xf>
    <xf numFmtId="165" fontId="25" fillId="3" borderId="2" xfId="15" applyNumberFormat="1" applyFont="1" applyFill="1" applyBorder="1" applyAlignment="1" applyProtection="1">
      <alignment horizontal="center" vertical="center"/>
      <protection hidden="1"/>
    </xf>
    <xf numFmtId="170" fontId="25" fillId="0" borderId="2" xfId="0" applyNumberFormat="1" applyFont="1" applyBorder="1" applyAlignment="1" applyProtection="1">
      <alignment horizontal="center" vertical="center"/>
      <protection hidden="1"/>
    </xf>
    <xf numFmtId="49" fontId="25" fillId="3" borderId="2" xfId="16" applyNumberFormat="1" applyFont="1" applyFill="1" applyBorder="1" applyAlignment="1" applyProtection="1">
      <alignment horizontal="center" vertical="center" wrapText="1"/>
      <protection hidden="1"/>
    </xf>
    <xf numFmtId="165" fontId="25" fillId="0" borderId="124" xfId="0" applyNumberFormat="1" applyFont="1" applyBorder="1" applyAlignment="1" applyProtection="1">
      <alignment horizontal="center" vertical="center"/>
      <protection hidden="1"/>
    </xf>
    <xf numFmtId="165" fontId="25" fillId="3" borderId="124" xfId="15" applyNumberFormat="1" applyFont="1" applyFill="1" applyBorder="1" applyAlignment="1" applyProtection="1">
      <alignment horizontal="center" vertical="center"/>
      <protection hidden="1"/>
    </xf>
    <xf numFmtId="170" fontId="25" fillId="0" borderId="124" xfId="0" applyNumberFormat="1" applyFont="1" applyBorder="1" applyAlignment="1" applyProtection="1">
      <alignment horizontal="center" vertical="center"/>
      <protection hidden="1"/>
    </xf>
    <xf numFmtId="1" fontId="82" fillId="0" borderId="124" xfId="0" applyNumberFormat="1" applyFont="1" applyBorder="1" applyAlignment="1" applyProtection="1">
      <alignment horizontal="center" vertical="center"/>
      <protection hidden="1"/>
    </xf>
    <xf numFmtId="49" fontId="25" fillId="3" borderId="124" xfId="16" applyNumberFormat="1" applyFont="1" applyFill="1" applyBorder="1" applyAlignment="1" applyProtection="1">
      <alignment horizontal="center" vertical="center" wrapText="1"/>
      <protection hidden="1"/>
    </xf>
    <xf numFmtId="164" fontId="25" fillId="3" borderId="4" xfId="15" applyFont="1" applyFill="1" applyBorder="1" applyAlignment="1" applyProtection="1">
      <alignment horizontal="left" vertical="center"/>
      <protection hidden="1"/>
    </xf>
    <xf numFmtId="49" fontId="82" fillId="3" borderId="87" xfId="16" applyNumberFormat="1" applyFont="1" applyFill="1" applyBorder="1" applyAlignment="1" applyProtection="1">
      <alignment horizontal="center" vertical="center" wrapText="1"/>
      <protection hidden="1"/>
    </xf>
    <xf numFmtId="49" fontId="25" fillId="0" borderId="4" xfId="0" applyNumberFormat="1" applyFont="1" applyBorder="1" applyAlignment="1" applyProtection="1">
      <alignment horizontal="center" vertical="center"/>
      <protection hidden="1"/>
    </xf>
    <xf numFmtId="165" fontId="25" fillId="3" borderId="4" xfId="15" applyNumberFormat="1" applyFont="1" applyFill="1" applyBorder="1" applyAlignment="1" applyProtection="1">
      <alignment horizontal="center" vertical="center"/>
      <protection hidden="1"/>
    </xf>
    <xf numFmtId="170" fontId="25" fillId="0" borderId="4" xfId="0" applyNumberFormat="1" applyFont="1" applyBorder="1" applyAlignment="1" applyProtection="1">
      <alignment horizontal="center" vertical="center"/>
      <protection hidden="1"/>
    </xf>
    <xf numFmtId="49" fontId="25" fillId="0" borderId="4" xfId="16" applyNumberFormat="1" applyFont="1" applyBorder="1" applyAlignment="1" applyProtection="1">
      <alignment horizontal="center" vertical="center" wrapText="1"/>
      <protection hidden="1"/>
    </xf>
    <xf numFmtId="165" fontId="25" fillId="0" borderId="1" xfId="0" applyNumberFormat="1" applyFont="1" applyBorder="1" applyAlignment="1" applyProtection="1">
      <alignment horizontal="center" vertical="center"/>
      <protection hidden="1"/>
    </xf>
    <xf numFmtId="165" fontId="25" fillId="3" borderId="1" xfId="15" applyNumberFormat="1" applyFont="1" applyFill="1" applyBorder="1" applyAlignment="1" applyProtection="1">
      <alignment horizontal="center" vertical="center"/>
      <protection hidden="1"/>
    </xf>
    <xf numFmtId="170" fontId="25" fillId="0" borderId="86" xfId="0" applyNumberFormat="1" applyFont="1" applyBorder="1" applyAlignment="1" applyProtection="1">
      <alignment horizontal="center" vertical="center"/>
      <protection hidden="1"/>
    </xf>
    <xf numFmtId="49" fontId="25" fillId="3" borderId="1" xfId="16" applyNumberFormat="1" applyFont="1" applyFill="1" applyBorder="1" applyAlignment="1" applyProtection="1">
      <alignment horizontal="center" vertical="center" wrapText="1"/>
      <protection hidden="1"/>
    </xf>
    <xf numFmtId="170" fontId="25" fillId="0" borderId="85" xfId="0" applyNumberFormat="1" applyFont="1" applyBorder="1" applyAlignment="1" applyProtection="1">
      <alignment horizontal="center" vertical="center"/>
      <protection hidden="1"/>
    </xf>
    <xf numFmtId="170" fontId="25" fillId="0" borderId="87" xfId="0" applyNumberFormat="1" applyFont="1" applyBorder="1" applyAlignment="1" applyProtection="1">
      <alignment horizontal="center" vertical="center"/>
      <protection hidden="1"/>
    </xf>
    <xf numFmtId="49" fontId="29" fillId="3" borderId="1" xfId="16" applyNumberFormat="1" applyFont="1" applyFill="1" applyBorder="1" applyAlignment="1" applyProtection="1">
      <alignment horizontal="center" vertical="center" wrapText="1"/>
      <protection hidden="1"/>
    </xf>
    <xf numFmtId="0" fontId="0" fillId="0" borderId="3" xfId="0" applyNumberFormat="1" applyBorder="1" applyAlignment="1" applyProtection="1">
      <alignment horizontal="left" vertical="center"/>
      <protection hidden="1"/>
    </xf>
    <xf numFmtId="170" fontId="57" fillId="0" borderId="3" xfId="0" applyNumberFormat="1" applyFont="1" applyBorder="1" applyAlignment="1" applyProtection="1">
      <alignment horizontal="center" vertical="center"/>
      <protection hidden="1"/>
    </xf>
    <xf numFmtId="49" fontId="29" fillId="3" borderId="3" xfId="16" applyNumberFormat="1" applyFont="1" applyFill="1" applyBorder="1" applyAlignment="1" applyProtection="1">
      <alignment horizontal="center" vertical="center" wrapText="1"/>
      <protection hidden="1"/>
    </xf>
    <xf numFmtId="49" fontId="82" fillId="3" borderId="31" xfId="16" applyNumberFormat="1" applyFont="1" applyFill="1" applyBorder="1" applyAlignment="1" applyProtection="1">
      <alignment horizontal="center" vertical="center" wrapText="1"/>
      <protection hidden="1"/>
    </xf>
    <xf numFmtId="49" fontId="35" fillId="0" borderId="4" xfId="0" applyNumberFormat="1" applyFont="1" applyBorder="1" applyAlignment="1" applyProtection="1">
      <alignment horizontal="center" vertical="center"/>
      <protection hidden="1"/>
    </xf>
    <xf numFmtId="165" fontId="57" fillId="3" borderId="4" xfId="15" applyNumberFormat="1" applyFont="1" applyFill="1" applyBorder="1" applyAlignment="1" applyProtection="1">
      <alignment horizontal="center" vertical="center"/>
      <protection hidden="1"/>
    </xf>
    <xf numFmtId="170" fontId="57" fillId="0" borderId="4" xfId="0" applyNumberFormat="1" applyFont="1" applyBorder="1" applyAlignment="1" applyProtection="1">
      <alignment horizontal="center" vertical="center"/>
      <protection hidden="1"/>
    </xf>
    <xf numFmtId="49" fontId="29" fillId="0" borderId="4" xfId="16" applyNumberFormat="1" applyFont="1" applyBorder="1" applyAlignment="1" applyProtection="1">
      <alignment horizontal="center" vertical="center" wrapText="1"/>
      <protection hidden="1"/>
    </xf>
    <xf numFmtId="165" fontId="48" fillId="3" borderId="1" xfId="15" applyNumberFormat="1" applyFont="1" applyFill="1" applyBorder="1" applyAlignment="1" applyProtection="1">
      <alignment horizontal="center" vertical="center"/>
      <protection hidden="1"/>
    </xf>
    <xf numFmtId="170" fontId="57" fillId="0" borderId="30" xfId="0" applyNumberFormat="1" applyFont="1" applyBorder="1" applyAlignment="1" applyProtection="1">
      <alignment horizontal="center" vertical="center"/>
      <protection hidden="1"/>
    </xf>
    <xf numFmtId="49" fontId="48" fillId="3" borderId="1" xfId="16" applyNumberFormat="1" applyFont="1" applyFill="1" applyBorder="1" applyAlignment="1" applyProtection="1">
      <alignment horizontal="center" vertical="center" wrapText="1"/>
      <protection hidden="1"/>
    </xf>
    <xf numFmtId="165" fontId="48" fillId="3" borderId="3" xfId="15" applyNumberFormat="1" applyFont="1" applyFill="1" applyBorder="1" applyAlignment="1" applyProtection="1">
      <alignment horizontal="center" vertical="center"/>
      <protection hidden="1"/>
    </xf>
    <xf numFmtId="170" fontId="57" fillId="0" borderId="48" xfId="0" applyNumberFormat="1" applyFont="1" applyBorder="1" applyAlignment="1" applyProtection="1">
      <alignment horizontal="center" vertical="center"/>
      <protection hidden="1"/>
    </xf>
    <xf numFmtId="49" fontId="48" fillId="3" borderId="3" xfId="16" applyNumberFormat="1" applyFont="1" applyFill="1" applyBorder="1" applyAlignment="1" applyProtection="1">
      <alignment horizontal="center" vertical="center" wrapText="1"/>
      <protection hidden="1"/>
    </xf>
    <xf numFmtId="164" fontId="48" fillId="3" borderId="4" xfId="15" applyFont="1" applyFill="1" applyBorder="1" applyAlignment="1" applyProtection="1">
      <alignment horizontal="left" vertical="center"/>
      <protection hidden="1"/>
    </xf>
    <xf numFmtId="165" fontId="48" fillId="3" borderId="4" xfId="15" applyNumberFormat="1" applyFont="1" applyFill="1" applyBorder="1" applyAlignment="1" applyProtection="1">
      <alignment horizontal="center" vertical="center"/>
      <protection hidden="1"/>
    </xf>
    <xf numFmtId="170" fontId="57" fillId="0" borderId="31" xfId="0" applyNumberFormat="1" applyFont="1" applyBorder="1" applyAlignment="1" applyProtection="1">
      <alignment horizontal="center" vertical="center"/>
      <protection hidden="1"/>
    </xf>
    <xf numFmtId="49" fontId="48" fillId="0" borderId="4" xfId="16" applyNumberFormat="1" applyFont="1" applyBorder="1" applyAlignment="1" applyProtection="1">
      <alignment horizontal="center" vertical="center" wrapText="1"/>
      <protection hidden="1"/>
    </xf>
    <xf numFmtId="164" fontId="57" fillId="3" borderId="166" xfId="15" applyFont="1" applyFill="1" applyBorder="1" applyAlignment="1" applyProtection="1">
      <alignment horizontal="left" vertical="center"/>
      <protection hidden="1"/>
    </xf>
    <xf numFmtId="165" fontId="57" fillId="3" borderId="166" xfId="15" applyNumberFormat="1" applyFont="1" applyFill="1" applyBorder="1" applyAlignment="1" applyProtection="1">
      <alignment horizontal="center" vertical="center"/>
      <protection hidden="1"/>
    </xf>
    <xf numFmtId="170" fontId="57" fillId="0" borderId="166" xfId="0" applyNumberFormat="1" applyFont="1" applyBorder="1" applyAlignment="1" applyProtection="1">
      <alignment horizontal="center" vertical="center"/>
      <protection hidden="1"/>
    </xf>
    <xf numFmtId="49" fontId="57" fillId="0" borderId="166" xfId="16" applyNumberFormat="1" applyFont="1" applyBorder="1" applyAlignment="1" applyProtection="1">
      <alignment horizontal="center" vertical="center" wrapText="1"/>
      <protection hidden="1"/>
    </xf>
    <xf numFmtId="49" fontId="82" fillId="3" borderId="48" xfId="16" applyNumberFormat="1" applyFont="1" applyFill="1" applyBorder="1" applyAlignment="1" applyProtection="1">
      <alignment horizontal="center" vertical="center" wrapText="1"/>
      <protection hidden="1"/>
    </xf>
    <xf numFmtId="49" fontId="57" fillId="0" borderId="4" xfId="16" applyNumberFormat="1" applyFont="1" applyBorder="1" applyAlignment="1" applyProtection="1">
      <alignment horizontal="center" vertical="center" wrapText="1"/>
      <protection hidden="1"/>
    </xf>
    <xf numFmtId="165" fontId="57" fillId="0" borderId="1" xfId="15" applyNumberFormat="1" applyFont="1" applyBorder="1" applyAlignment="1" applyProtection="1">
      <alignment horizontal="center" vertical="center"/>
      <protection hidden="1"/>
    </xf>
    <xf numFmtId="165" fontId="57" fillId="0" borderId="78" xfId="15" applyNumberFormat="1" applyFont="1" applyBorder="1" applyAlignment="1" applyProtection="1">
      <alignment horizontal="center" vertical="center"/>
      <protection hidden="1"/>
    </xf>
    <xf numFmtId="165" fontId="35" fillId="0" borderId="78" xfId="15" applyNumberFormat="1" applyFont="1" applyBorder="1" applyAlignment="1" applyProtection="1">
      <alignment horizontal="center" vertical="center"/>
      <protection hidden="1"/>
    </xf>
    <xf numFmtId="170" fontId="35" fillId="0" borderId="78" xfId="0" applyNumberFormat="1" applyFont="1" applyBorder="1" applyAlignment="1" applyProtection="1">
      <alignment horizontal="center" vertical="center"/>
      <protection hidden="1"/>
    </xf>
    <xf numFmtId="49" fontId="35" fillId="3" borderId="78" xfId="16" applyNumberFormat="1" applyFont="1" applyFill="1" applyBorder="1" applyAlignment="1" applyProtection="1">
      <alignment horizontal="center" vertical="center" wrapText="1"/>
      <protection hidden="1"/>
    </xf>
    <xf numFmtId="165" fontId="35" fillId="0" borderId="4" xfId="15" applyNumberFormat="1" applyFont="1" applyBorder="1" applyAlignment="1" applyProtection="1">
      <alignment horizontal="center" vertical="center"/>
      <protection hidden="1"/>
    </xf>
    <xf numFmtId="170" fontId="35" fillId="0" borderId="4" xfId="0" applyNumberFormat="1" applyFont="1" applyBorder="1" applyAlignment="1" applyProtection="1">
      <alignment horizontal="center" vertical="center"/>
      <protection hidden="1"/>
    </xf>
    <xf numFmtId="49" fontId="35" fillId="3" borderId="4" xfId="16" applyNumberFormat="1" applyFont="1" applyFill="1" applyBorder="1" applyAlignment="1" applyProtection="1">
      <alignment horizontal="center" vertical="center" wrapText="1"/>
      <protection hidden="1"/>
    </xf>
    <xf numFmtId="49" fontId="35" fillId="0" borderId="78" xfId="16" applyNumberFormat="1" applyFont="1" applyBorder="1" applyAlignment="1" applyProtection="1">
      <alignment horizontal="center" vertical="center" wrapText="1"/>
      <protection hidden="1"/>
    </xf>
    <xf numFmtId="49" fontId="35" fillId="0" borderId="4" xfId="16" applyNumberFormat="1" applyFont="1" applyBorder="1" applyAlignment="1" applyProtection="1">
      <alignment horizontal="center" vertical="center" wrapText="1"/>
      <protection hidden="1"/>
    </xf>
    <xf numFmtId="164" fontId="35" fillId="3" borderId="49" xfId="15" applyFont="1" applyFill="1" applyBorder="1" applyAlignment="1" applyProtection="1">
      <alignment vertical="center" wrapText="1"/>
      <protection hidden="1"/>
    </xf>
    <xf numFmtId="170" fontId="35" fillId="0" borderId="46" xfId="0" applyNumberFormat="1" applyFont="1" applyBorder="1" applyAlignment="1" applyProtection="1">
      <alignment horizontal="center" vertical="center"/>
      <protection hidden="1"/>
    </xf>
    <xf numFmtId="49" fontId="35" fillId="0" borderId="1" xfId="16" applyNumberFormat="1" applyFont="1" applyBorder="1" applyAlignment="1" applyProtection="1">
      <alignment horizontal="center" vertical="center" wrapText="1"/>
      <protection hidden="1"/>
    </xf>
    <xf numFmtId="164" fontId="35" fillId="3" borderId="50" xfId="15" applyFont="1" applyFill="1" applyBorder="1" applyAlignment="1" applyProtection="1">
      <alignment vertical="center" wrapText="1"/>
      <protection hidden="1"/>
    </xf>
    <xf numFmtId="170" fontId="35" fillId="0" borderId="68" xfId="0" applyNumberFormat="1" applyFont="1" applyBorder="1" applyAlignment="1" applyProtection="1">
      <alignment horizontal="center" vertical="center"/>
      <protection hidden="1"/>
    </xf>
    <xf numFmtId="170" fontId="35" fillId="0" borderId="93" xfId="0" applyNumberFormat="1" applyFont="1" applyBorder="1" applyAlignment="1" applyProtection="1">
      <alignment horizontal="center" vertical="center"/>
      <protection hidden="1"/>
    </xf>
    <xf numFmtId="164" fontId="35" fillId="3" borderId="51" xfId="15" applyFont="1" applyFill="1" applyBorder="1" applyAlignment="1" applyProtection="1">
      <alignment vertical="center" wrapText="1"/>
      <protection hidden="1"/>
    </xf>
    <xf numFmtId="0" fontId="0" fillId="0" borderId="82" xfId="0" applyNumberFormat="1" applyBorder="1" applyAlignment="1" applyProtection="1">
      <alignment horizontal="left" vertical="center"/>
      <protection hidden="1"/>
    </xf>
    <xf numFmtId="49" fontId="82" fillId="3" borderId="82" xfId="16" applyNumberFormat="1" applyFont="1" applyFill="1" applyBorder="1" applyAlignment="1" applyProtection="1">
      <alignment horizontal="center" vertical="center" wrapText="1"/>
      <protection hidden="1"/>
    </xf>
    <xf numFmtId="170" fontId="35" fillId="0" borderId="94" xfId="0" applyNumberFormat="1" applyFont="1" applyBorder="1" applyAlignment="1" applyProtection="1">
      <alignment horizontal="center" vertical="center"/>
      <protection hidden="1"/>
    </xf>
    <xf numFmtId="49" fontId="35" fillId="0" borderId="82" xfId="16" applyNumberFormat="1" applyFont="1" applyBorder="1" applyAlignment="1" applyProtection="1">
      <alignment horizontal="center" vertical="center" wrapText="1"/>
      <protection hidden="1"/>
    </xf>
    <xf numFmtId="3" fontId="35" fillId="0" borderId="2" xfId="0" applyNumberFormat="1" applyFont="1" applyBorder="1" applyAlignment="1" applyProtection="1">
      <alignment horizontal="center" vertical="center"/>
      <protection hidden="1"/>
    </xf>
    <xf numFmtId="3" fontId="35" fillId="0" borderId="78" xfId="0" applyNumberFormat="1" applyFont="1" applyBorder="1" applyAlignment="1" applyProtection="1">
      <alignment horizontal="center" vertical="center"/>
      <protection hidden="1"/>
    </xf>
    <xf numFmtId="165" fontId="33" fillId="0" borderId="1" xfId="15" applyNumberFormat="1" applyFont="1" applyBorder="1" applyAlignment="1" applyProtection="1">
      <alignment horizontal="center" vertical="center"/>
      <protection hidden="1"/>
    </xf>
    <xf numFmtId="170" fontId="33" fillId="0" borderId="1" xfId="0" applyNumberFormat="1" applyFont="1" applyBorder="1" applyAlignment="1" applyProtection="1">
      <alignment horizontal="center" vertical="center"/>
      <protection hidden="1"/>
    </xf>
    <xf numFmtId="49" fontId="33" fillId="0" borderId="1" xfId="16" applyNumberFormat="1" applyFont="1" applyBorder="1" applyAlignment="1" applyProtection="1">
      <alignment horizontal="center" vertical="center" wrapText="1"/>
      <protection hidden="1"/>
    </xf>
    <xf numFmtId="165" fontId="33" fillId="0" borderId="78" xfId="15" applyNumberFormat="1" applyFont="1" applyBorder="1" applyAlignment="1" applyProtection="1">
      <alignment horizontal="center" vertical="center"/>
      <protection hidden="1"/>
    </xf>
    <xf numFmtId="170" fontId="33" fillId="0" borderId="78" xfId="0" applyNumberFormat="1" applyFont="1" applyBorder="1" applyAlignment="1" applyProtection="1">
      <alignment horizontal="center" vertical="center"/>
      <protection hidden="1"/>
    </xf>
    <xf numFmtId="49" fontId="33" fillId="0" borderId="78" xfId="16" applyNumberFormat="1" applyFont="1" applyBorder="1" applyAlignment="1" applyProtection="1">
      <alignment horizontal="center" vertical="center" wrapText="1"/>
      <protection hidden="1"/>
    </xf>
    <xf numFmtId="165" fontId="33" fillId="0" borderId="4" xfId="15" applyNumberFormat="1" applyFont="1" applyBorder="1" applyAlignment="1" applyProtection="1">
      <alignment horizontal="center" vertical="center"/>
      <protection hidden="1"/>
    </xf>
    <xf numFmtId="170" fontId="33" fillId="0" borderId="4" xfId="0" applyNumberFormat="1" applyFont="1" applyBorder="1" applyAlignment="1" applyProtection="1">
      <alignment horizontal="center" vertical="center"/>
      <protection hidden="1"/>
    </xf>
    <xf numFmtId="49" fontId="33" fillId="0" borderId="4" xfId="16" applyNumberFormat="1" applyFont="1" applyBorder="1" applyAlignment="1" applyProtection="1">
      <alignment horizontal="center" vertical="center" wrapText="1"/>
      <protection hidden="1"/>
    </xf>
    <xf numFmtId="49" fontId="33" fillId="3" borderId="15" xfId="16" applyNumberFormat="1" applyFont="1" applyFill="1" applyBorder="1" applyAlignment="1" applyProtection="1">
      <alignment horizontal="left" vertical="center" wrapText="1"/>
      <protection hidden="1"/>
    </xf>
    <xf numFmtId="164" fontId="94" fillId="0" borderId="6" xfId="15" applyFont="1" applyBorder="1" applyAlignment="1" applyProtection="1">
      <alignment horizontal="centerContinuous" vertical="center" wrapText="1"/>
      <protection hidden="1"/>
    </xf>
    <xf numFmtId="164" fontId="94" fillId="0" borderId="1" xfId="15" applyFont="1" applyBorder="1" applyAlignment="1" applyProtection="1">
      <alignment horizontal="center" vertical="center" wrapText="1"/>
      <protection hidden="1"/>
    </xf>
    <xf numFmtId="0" fontId="0" fillId="0" borderId="99" xfId="0" applyNumberFormat="1" applyBorder="1" applyAlignment="1" applyProtection="1">
      <alignment horizontal="left" vertical="center"/>
      <protection hidden="1"/>
    </xf>
    <xf numFmtId="49" fontId="33" fillId="3" borderId="100" xfId="16" applyNumberFormat="1" applyFont="1" applyFill="1" applyBorder="1" applyAlignment="1" applyProtection="1">
      <alignment horizontal="left" vertical="center" wrapText="1"/>
      <protection hidden="1"/>
    </xf>
    <xf numFmtId="164" fontId="94" fillId="0" borderId="101" xfId="15" applyFont="1" applyBorder="1" applyAlignment="1" applyProtection="1">
      <alignment horizontal="centerContinuous" vertical="center" wrapText="1"/>
      <protection hidden="1"/>
    </xf>
    <xf numFmtId="165" fontId="33" fillId="0" borderId="99" xfId="15" applyNumberFormat="1" applyFont="1" applyBorder="1" applyAlignment="1" applyProtection="1">
      <alignment horizontal="center" vertical="center"/>
      <protection hidden="1"/>
    </xf>
    <xf numFmtId="164" fontId="94" fillId="0" borderId="99" xfId="15" applyFont="1" applyBorder="1" applyAlignment="1" applyProtection="1">
      <alignment horizontal="center" vertical="center" wrapText="1"/>
      <protection hidden="1"/>
    </xf>
    <xf numFmtId="49" fontId="33" fillId="0" borderId="99" xfId="16" applyNumberFormat="1" applyFont="1" applyBorder="1" applyAlignment="1" applyProtection="1">
      <alignment horizontal="center" vertical="center" wrapText="1"/>
      <protection hidden="1"/>
    </xf>
    <xf numFmtId="170" fontId="33" fillId="0" borderId="99" xfId="0" applyNumberFormat="1" applyFont="1" applyBorder="1" applyAlignment="1" applyProtection="1">
      <alignment horizontal="center" vertical="center"/>
      <protection hidden="1"/>
    </xf>
    <xf numFmtId="165" fontId="57" fillId="0" borderId="3" xfId="15" applyNumberFormat="1" applyFont="1" applyBorder="1" applyAlignment="1" applyProtection="1">
      <alignment horizontal="center" vertical="center"/>
      <protection hidden="1"/>
    </xf>
    <xf numFmtId="164" fontId="94" fillId="0" borderId="3" xfId="15" applyFont="1" applyBorder="1" applyAlignment="1" applyProtection="1">
      <alignment horizontal="center" vertical="center" wrapText="1"/>
      <protection hidden="1"/>
    </xf>
    <xf numFmtId="165" fontId="57" fillId="0" borderId="4" xfId="15" applyNumberFormat="1" applyFont="1" applyBorder="1" applyAlignment="1" applyProtection="1">
      <alignment horizontal="center" vertical="center"/>
      <protection hidden="1"/>
    </xf>
    <xf numFmtId="164" fontId="94" fillId="0" borderId="4" xfId="15" applyFont="1" applyBorder="1" applyAlignment="1" applyProtection="1">
      <alignment horizontal="center" vertical="center" wrapText="1"/>
      <protection hidden="1"/>
    </xf>
    <xf numFmtId="164" fontId="57" fillId="3" borderId="3" xfId="15" applyFont="1" applyFill="1" applyBorder="1" applyAlignment="1" applyProtection="1">
      <alignment horizontal="left" vertical="center"/>
      <protection hidden="1"/>
    </xf>
    <xf numFmtId="164" fontId="57" fillId="3" borderId="55" xfId="15" applyFont="1" applyFill="1" applyBorder="1" applyAlignment="1" applyProtection="1">
      <alignment horizontal="center" vertical="center" wrapText="1"/>
      <protection hidden="1"/>
    </xf>
    <xf numFmtId="164" fontId="86" fillId="0" borderId="48" xfId="0" applyFont="1" applyBorder="1" applyAlignment="1" applyProtection="1">
      <alignment horizontal="center" vertical="center" wrapText="1"/>
      <protection hidden="1"/>
    </xf>
    <xf numFmtId="170" fontId="57" fillId="0" borderId="46" xfId="0" applyNumberFormat="1" applyFont="1" applyBorder="1" applyAlignment="1" applyProtection="1">
      <alignment horizontal="center" vertical="center"/>
      <protection hidden="1"/>
    </xf>
    <xf numFmtId="49" fontId="82" fillId="0" borderId="3" xfId="16" applyNumberFormat="1" applyFont="1" applyBorder="1" applyAlignment="1" applyProtection="1">
      <alignment horizontal="center" vertical="center" wrapText="1"/>
      <protection hidden="1"/>
    </xf>
    <xf numFmtId="170" fontId="57" fillId="0" borderId="68" xfId="0" applyNumberFormat="1" applyFont="1" applyBorder="1" applyAlignment="1" applyProtection="1">
      <alignment horizontal="center" vertical="center"/>
      <protection hidden="1"/>
    </xf>
    <xf numFmtId="164" fontId="57" fillId="3" borderId="48" xfId="15" applyFont="1" applyFill="1" applyBorder="1" applyAlignment="1" applyProtection="1">
      <alignment horizontal="left" vertical="center"/>
      <protection hidden="1"/>
    </xf>
    <xf numFmtId="165" fontId="57" fillId="3" borderId="48" xfId="15" applyNumberFormat="1" applyFont="1" applyFill="1" applyBorder="1" applyAlignment="1" applyProtection="1">
      <alignment horizontal="center" vertical="center"/>
      <protection hidden="1"/>
    </xf>
    <xf numFmtId="1" fontId="82" fillId="0" borderId="48" xfId="0" applyNumberFormat="1" applyFont="1" applyBorder="1" applyAlignment="1" applyProtection="1">
      <alignment horizontal="center" vertical="center"/>
      <protection hidden="1"/>
    </xf>
    <xf numFmtId="49" fontId="57" fillId="0" borderId="48" xfId="16" applyNumberFormat="1" applyFont="1" applyBorder="1" applyAlignment="1" applyProtection="1">
      <alignment horizontal="center" vertical="center" wrapText="1"/>
      <protection hidden="1"/>
    </xf>
    <xf numFmtId="164" fontId="81" fillId="3" borderId="17" xfId="15" applyFont="1" applyFill="1" applyBorder="1" applyAlignment="1">
      <alignment horizontal="center" vertical="center"/>
    </xf>
    <xf numFmtId="0" fontId="101" fillId="2" borderId="1" xfId="4" applyFont="1" applyFill="1" applyBorder="1" applyAlignment="1">
      <alignment horizontal="center" vertical="center" wrapText="1"/>
    </xf>
    <xf numFmtId="164" fontId="105" fillId="5" borderId="2" xfId="15" applyFont="1" applyFill="1" applyBorder="1" applyAlignment="1" applyProtection="1">
      <alignment horizontal="center" vertical="center"/>
      <protection hidden="1"/>
    </xf>
    <xf numFmtId="167" fontId="34" fillId="4" borderId="2" xfId="15" applyNumberFormat="1" applyFont="1" applyFill="1" applyBorder="1" applyAlignment="1" applyProtection="1">
      <alignment horizontal="center" vertical="center"/>
      <protection hidden="1"/>
    </xf>
    <xf numFmtId="164" fontId="94" fillId="7" borderId="35" xfId="15" applyFont="1" applyFill="1" applyBorder="1" applyAlignment="1" applyProtection="1">
      <alignment vertical="center" wrapText="1"/>
      <protection locked="0"/>
    </xf>
    <xf numFmtId="167" fontId="34" fillId="4" borderId="190" xfId="15" applyNumberFormat="1" applyFont="1" applyFill="1" applyBorder="1" applyAlignment="1" applyProtection="1">
      <alignment horizontal="center" vertical="center"/>
      <protection hidden="1"/>
    </xf>
    <xf numFmtId="164" fontId="105" fillId="5" borderId="190" xfId="15" applyFont="1" applyFill="1" applyBorder="1" applyAlignment="1" applyProtection="1">
      <alignment horizontal="center" vertical="center"/>
      <protection hidden="1"/>
    </xf>
    <xf numFmtId="1" fontId="45" fillId="7" borderId="89" xfId="0" applyNumberFormat="1" applyFont="1" applyFill="1" applyBorder="1" applyAlignment="1" applyProtection="1">
      <alignment horizontal="center" vertical="center"/>
      <protection locked="0"/>
    </xf>
    <xf numFmtId="1" fontId="45" fillId="7" borderId="192" xfId="0" applyNumberFormat="1" applyFont="1" applyFill="1" applyBorder="1" applyAlignment="1" applyProtection="1">
      <alignment horizontal="center" vertical="center"/>
      <protection locked="0"/>
    </xf>
    <xf numFmtId="167" fontId="34" fillId="4" borderId="194" xfId="15" applyNumberFormat="1" applyFont="1" applyFill="1" applyBorder="1" applyAlignment="1" applyProtection="1">
      <alignment horizontal="center" vertical="center"/>
      <protection hidden="1"/>
    </xf>
    <xf numFmtId="164" fontId="105" fillId="5" borderId="194" xfId="15" applyFont="1" applyFill="1" applyBorder="1" applyAlignment="1" applyProtection="1">
      <alignment horizontal="center" vertical="center"/>
      <protection hidden="1"/>
    </xf>
    <xf numFmtId="1" fontId="45" fillId="7" borderId="195" xfId="0" applyNumberFormat="1" applyFont="1" applyFill="1" applyBorder="1" applyAlignment="1" applyProtection="1">
      <alignment horizontal="center" vertical="center"/>
      <protection locked="0"/>
    </xf>
    <xf numFmtId="167" fontId="34" fillId="4" borderId="197" xfId="15" applyNumberFormat="1" applyFont="1" applyFill="1" applyBorder="1" applyAlignment="1" applyProtection="1">
      <alignment horizontal="center" vertical="center"/>
      <protection hidden="1"/>
    </xf>
    <xf numFmtId="164" fontId="105" fillId="5" borderId="197" xfId="15" applyFont="1" applyFill="1" applyBorder="1" applyAlignment="1" applyProtection="1">
      <alignment horizontal="center" vertical="center"/>
      <protection hidden="1"/>
    </xf>
    <xf numFmtId="1" fontId="45" fillId="7" borderId="198" xfId="0" applyNumberFormat="1" applyFont="1" applyFill="1" applyBorder="1" applyAlignment="1" applyProtection="1">
      <alignment horizontal="center" vertical="center"/>
      <protection locked="0"/>
    </xf>
    <xf numFmtId="164" fontId="94" fillId="7" borderId="67" xfId="15" applyFont="1" applyFill="1" applyBorder="1" applyAlignment="1">
      <alignment horizontal="left" vertical="center" indent="3"/>
    </xf>
    <xf numFmtId="1" fontId="45" fillId="7" borderId="67" xfId="0" applyNumberFormat="1" applyFont="1" applyFill="1" applyBorder="1" applyAlignment="1" applyProtection="1">
      <alignment horizontal="center" vertical="center"/>
      <protection locked="0"/>
    </xf>
    <xf numFmtId="1" fontId="45" fillId="7" borderId="88" xfId="0" applyNumberFormat="1" applyFont="1" applyFill="1" applyBorder="1" applyAlignment="1" applyProtection="1">
      <alignment horizontal="center" vertical="center"/>
      <protection locked="0"/>
    </xf>
    <xf numFmtId="164" fontId="94" fillId="7" borderId="67" xfId="15" applyFont="1" applyFill="1" applyBorder="1" applyAlignment="1">
      <alignment vertical="center" wrapText="1"/>
    </xf>
    <xf numFmtId="1" fontId="32" fillId="7" borderId="89" xfId="0" applyNumberFormat="1" applyFont="1" applyFill="1" applyBorder="1" applyAlignment="1" applyProtection="1">
      <alignment horizontal="center" vertical="center"/>
      <protection locked="0"/>
    </xf>
    <xf numFmtId="167" fontId="32" fillId="4" borderId="190" xfId="15" applyNumberFormat="1" applyFont="1" applyFill="1" applyBorder="1" applyAlignment="1" applyProtection="1">
      <alignment horizontal="center" vertical="center"/>
      <protection hidden="1"/>
    </xf>
    <xf numFmtId="1" fontId="32" fillId="7" borderId="192" xfId="0" applyNumberFormat="1" applyFont="1" applyFill="1" applyBorder="1" applyAlignment="1" applyProtection="1">
      <alignment horizontal="center" vertical="center"/>
      <protection locked="0"/>
    </xf>
    <xf numFmtId="167" fontId="32" fillId="4" borderId="194" xfId="15" applyNumberFormat="1" applyFont="1" applyFill="1" applyBorder="1" applyAlignment="1" applyProtection="1">
      <alignment horizontal="center" vertical="center"/>
      <protection hidden="1"/>
    </xf>
    <xf numFmtId="1" fontId="32" fillId="7" borderId="195" xfId="0" applyNumberFormat="1" applyFont="1" applyFill="1" applyBorder="1" applyAlignment="1" applyProtection="1">
      <alignment horizontal="center" vertical="center"/>
      <protection locked="0"/>
    </xf>
    <xf numFmtId="1" fontId="32" fillId="7" borderId="67" xfId="0" applyNumberFormat="1" applyFont="1" applyFill="1" applyBorder="1" applyAlignment="1">
      <alignment horizontal="center" vertical="center"/>
    </xf>
    <xf numFmtId="0" fontId="81" fillId="3" borderId="3" xfId="16" applyNumberFormat="1" applyFont="1" applyFill="1" applyBorder="1" applyAlignment="1">
      <alignment horizontal="center" vertical="center" wrapText="1"/>
    </xf>
    <xf numFmtId="0" fontId="81" fillId="3" borderId="4" xfId="16" applyNumberFormat="1" applyFont="1" applyFill="1" applyBorder="1" applyAlignment="1">
      <alignment horizontal="center" vertical="center" wrapText="1"/>
    </xf>
    <xf numFmtId="164" fontId="7" fillId="3" borderId="17" xfId="15" applyFont="1" applyFill="1" applyBorder="1" applyAlignment="1" applyProtection="1">
      <alignment horizontal="left" vertical="center"/>
      <protection hidden="1"/>
    </xf>
    <xf numFmtId="165" fontId="7" fillId="3" borderId="1" xfId="15" applyNumberFormat="1" applyFont="1" applyFill="1" applyBorder="1" applyAlignment="1" applyProtection="1">
      <alignment horizontal="center" vertical="center"/>
      <protection hidden="1"/>
    </xf>
    <xf numFmtId="0" fontId="7" fillId="3" borderId="1" xfId="16" applyNumberFormat="1" applyFont="1" applyFill="1" applyBorder="1" applyAlignment="1" applyProtection="1">
      <alignment horizontal="center" vertical="center" wrapText="1"/>
      <protection hidden="1"/>
    </xf>
    <xf numFmtId="170" fontId="32" fillId="0" borderId="23" xfId="0" applyNumberFormat="1" applyFont="1" applyBorder="1" applyAlignment="1" applyProtection="1">
      <alignment horizontal="center" vertical="center"/>
      <protection hidden="1"/>
    </xf>
    <xf numFmtId="49" fontId="32" fillId="3" borderId="1" xfId="16" applyNumberFormat="1" applyFont="1" applyFill="1" applyBorder="1" applyAlignment="1" applyProtection="1">
      <alignment horizontal="center" vertical="center" wrapText="1"/>
      <protection hidden="1"/>
    </xf>
    <xf numFmtId="164" fontId="7" fillId="3" borderId="191" xfId="15" applyFont="1" applyFill="1" applyBorder="1" applyAlignment="1" applyProtection="1">
      <alignment horizontal="left" vertical="center"/>
      <protection hidden="1"/>
    </xf>
    <xf numFmtId="165" fontId="7" fillId="3" borderId="190" xfId="15" applyNumberFormat="1" applyFont="1" applyFill="1" applyBorder="1" applyAlignment="1" applyProtection="1">
      <alignment horizontal="center" vertical="center"/>
      <protection hidden="1"/>
    </xf>
    <xf numFmtId="0" fontId="7" fillId="3" borderId="190" xfId="16" applyNumberFormat="1" applyFont="1" applyFill="1" applyBorder="1" applyAlignment="1" applyProtection="1">
      <alignment horizontal="center" vertical="center" wrapText="1"/>
      <protection hidden="1"/>
    </xf>
    <xf numFmtId="170" fontId="32" fillId="0" borderId="0" xfId="0" applyNumberFormat="1" applyFont="1" applyAlignment="1" applyProtection="1">
      <alignment horizontal="center" vertical="center"/>
      <protection hidden="1"/>
    </xf>
    <xf numFmtId="1" fontId="82" fillId="0" borderId="190" xfId="0" applyNumberFormat="1" applyFont="1" applyBorder="1" applyAlignment="1" applyProtection="1">
      <alignment horizontal="center" vertical="center"/>
      <protection hidden="1"/>
    </xf>
    <xf numFmtId="49" fontId="32" fillId="3" borderId="190" xfId="16" applyNumberFormat="1" applyFont="1" applyFill="1" applyBorder="1" applyAlignment="1" applyProtection="1">
      <alignment horizontal="center" vertical="center" wrapText="1"/>
      <protection hidden="1"/>
    </xf>
    <xf numFmtId="164" fontId="7" fillId="3" borderId="193" xfId="15" applyFont="1" applyFill="1" applyBorder="1" applyAlignment="1" applyProtection="1">
      <alignment horizontal="left" vertical="center"/>
      <protection hidden="1"/>
    </xf>
    <xf numFmtId="165" fontId="7" fillId="3" borderId="194" xfId="15" applyNumberFormat="1" applyFont="1" applyFill="1" applyBorder="1" applyAlignment="1" applyProtection="1">
      <alignment horizontal="center" vertical="center"/>
      <protection hidden="1"/>
    </xf>
    <xf numFmtId="0" fontId="7" fillId="3" borderId="194" xfId="16" applyNumberFormat="1" applyFont="1" applyFill="1" applyBorder="1" applyAlignment="1" applyProtection="1">
      <alignment horizontal="center" vertical="center" wrapText="1"/>
      <protection hidden="1"/>
    </xf>
    <xf numFmtId="170" fontId="32" fillId="0" borderId="24" xfId="0" applyNumberFormat="1" applyFont="1" applyBorder="1" applyAlignment="1" applyProtection="1">
      <alignment horizontal="center" vertical="center"/>
      <protection hidden="1"/>
    </xf>
    <xf numFmtId="1" fontId="82" fillId="0" borderId="194" xfId="0" applyNumberFormat="1" applyFont="1" applyBorder="1" applyAlignment="1" applyProtection="1">
      <alignment horizontal="center" vertical="center"/>
      <protection hidden="1"/>
    </xf>
    <xf numFmtId="49" fontId="32" fillId="3" borderId="194" xfId="16" applyNumberFormat="1" applyFont="1" applyFill="1" applyBorder="1" applyAlignment="1" applyProtection="1">
      <alignment horizontal="center" vertical="center" wrapText="1"/>
      <protection hidden="1"/>
    </xf>
    <xf numFmtId="164" fontId="32" fillId="3" borderId="1" xfId="15" applyFont="1" applyFill="1" applyBorder="1" applyAlignment="1" applyProtection="1">
      <alignment horizontal="left" vertical="center"/>
      <protection hidden="1"/>
    </xf>
    <xf numFmtId="165" fontId="32" fillId="3" borderId="1" xfId="15" applyNumberFormat="1" applyFont="1" applyFill="1" applyBorder="1" applyAlignment="1" applyProtection="1">
      <alignment horizontal="center" vertical="center"/>
      <protection hidden="1"/>
    </xf>
    <xf numFmtId="0" fontId="32" fillId="3" borderId="1" xfId="16" applyNumberFormat="1" applyFont="1" applyFill="1" applyBorder="1" applyAlignment="1" applyProtection="1">
      <alignment horizontal="center" vertical="center" wrapText="1"/>
      <protection hidden="1"/>
    </xf>
    <xf numFmtId="49" fontId="7" fillId="3" borderId="1" xfId="16" applyNumberFormat="1" applyFont="1" applyFill="1" applyBorder="1" applyAlignment="1" applyProtection="1">
      <alignment horizontal="center" vertical="center" wrapText="1"/>
      <protection hidden="1"/>
    </xf>
    <xf numFmtId="170" fontId="45" fillId="0" borderId="1" xfId="0" applyNumberFormat="1" applyFont="1" applyBorder="1" applyAlignment="1" applyProtection="1">
      <alignment horizontal="center" vertical="center"/>
      <protection hidden="1"/>
    </xf>
    <xf numFmtId="49" fontId="7" fillId="3" borderId="190" xfId="16" applyNumberFormat="1" applyFont="1" applyFill="1" applyBorder="1" applyAlignment="1" applyProtection="1">
      <alignment horizontal="center" vertical="center" wrapText="1"/>
      <protection hidden="1"/>
    </xf>
    <xf numFmtId="170" fontId="45" fillId="0" borderId="190" xfId="0" applyNumberFormat="1" applyFont="1" applyBorder="1" applyAlignment="1" applyProtection="1">
      <alignment horizontal="center" vertical="center"/>
      <protection hidden="1"/>
    </xf>
    <xf numFmtId="49" fontId="45" fillId="3" borderId="190" xfId="16" applyNumberFormat="1" applyFont="1" applyFill="1" applyBorder="1" applyAlignment="1" applyProtection="1">
      <alignment horizontal="center" vertical="center" wrapText="1"/>
      <protection hidden="1"/>
    </xf>
    <xf numFmtId="164" fontId="7" fillId="3" borderId="196" xfId="15" applyFont="1" applyFill="1" applyBorder="1" applyAlignment="1" applyProtection="1">
      <alignment horizontal="left" vertical="center"/>
      <protection hidden="1"/>
    </xf>
    <xf numFmtId="165" fontId="7" fillId="3" borderId="197" xfId="15" applyNumberFormat="1" applyFont="1" applyFill="1" applyBorder="1" applyAlignment="1" applyProtection="1">
      <alignment horizontal="center" vertical="center"/>
      <protection hidden="1"/>
    </xf>
    <xf numFmtId="49" fontId="7" fillId="3" borderId="197" xfId="16" applyNumberFormat="1" applyFont="1" applyFill="1" applyBorder="1" applyAlignment="1" applyProtection="1">
      <alignment horizontal="center" vertical="center" wrapText="1"/>
      <protection hidden="1"/>
    </xf>
    <xf numFmtId="170" fontId="45" fillId="0" borderId="197" xfId="0" applyNumberFormat="1" applyFont="1" applyBorder="1" applyAlignment="1" applyProtection="1">
      <alignment horizontal="center" vertical="center"/>
      <protection hidden="1"/>
    </xf>
    <xf numFmtId="1" fontId="82" fillId="0" borderId="197" xfId="0" applyNumberFormat="1" applyFont="1" applyBorder="1" applyAlignment="1" applyProtection="1">
      <alignment horizontal="center" vertical="center"/>
      <protection hidden="1"/>
    </xf>
    <xf numFmtId="49" fontId="45" fillId="3" borderId="197" xfId="16" applyNumberFormat="1" applyFont="1" applyFill="1" applyBorder="1" applyAlignment="1" applyProtection="1">
      <alignment horizontal="center" vertical="center" wrapText="1"/>
      <protection hidden="1"/>
    </xf>
    <xf numFmtId="49" fontId="45" fillId="3" borderId="1" xfId="16" applyNumberFormat="1" applyFont="1" applyFill="1" applyBorder="1" applyAlignment="1" applyProtection="1">
      <alignment horizontal="center" vertical="center" wrapText="1"/>
      <protection hidden="1"/>
    </xf>
    <xf numFmtId="49" fontId="7" fillId="3" borderId="194" xfId="16" applyNumberFormat="1" applyFont="1" applyFill="1" applyBorder="1" applyAlignment="1" applyProtection="1">
      <alignment horizontal="center" vertical="center" wrapText="1"/>
      <protection hidden="1"/>
    </xf>
    <xf numFmtId="170" fontId="45" fillId="0" borderId="194" xfId="0" applyNumberFormat="1" applyFont="1" applyBorder="1" applyAlignment="1" applyProtection="1">
      <alignment horizontal="center" vertical="center"/>
      <protection hidden="1"/>
    </xf>
    <xf numFmtId="49" fontId="45" fillId="3" borderId="194" xfId="16" applyNumberFormat="1" applyFont="1" applyFill="1" applyBorder="1" applyAlignment="1" applyProtection="1">
      <alignment horizontal="center" vertical="center" wrapText="1"/>
      <protection hidden="1"/>
    </xf>
    <xf numFmtId="164" fontId="7" fillId="3" borderId="26" xfId="15" applyFont="1" applyFill="1" applyBorder="1" applyAlignment="1" applyProtection="1">
      <alignment horizontal="left" vertical="center"/>
      <protection hidden="1"/>
    </xf>
    <xf numFmtId="165" fontId="7" fillId="3" borderId="2" xfId="15" applyNumberFormat="1" applyFont="1" applyFill="1" applyBorder="1" applyAlignment="1" applyProtection="1">
      <alignment horizontal="center" vertical="center"/>
      <protection hidden="1"/>
    </xf>
    <xf numFmtId="49" fontId="7" fillId="3" borderId="2" xfId="16" applyNumberFormat="1" applyFont="1" applyFill="1" applyBorder="1" applyAlignment="1" applyProtection="1">
      <alignment horizontal="center" vertical="center" wrapText="1"/>
      <protection hidden="1"/>
    </xf>
    <xf numFmtId="170" fontId="45" fillId="0" borderId="2" xfId="0" applyNumberFormat="1" applyFont="1" applyBorder="1" applyAlignment="1" applyProtection="1">
      <alignment horizontal="center" vertical="center"/>
      <protection hidden="1"/>
    </xf>
    <xf numFmtId="49" fontId="45" fillId="3" borderId="2" xfId="16" applyNumberFormat="1" applyFont="1" applyFill="1" applyBorder="1" applyAlignment="1" applyProtection="1">
      <alignment horizontal="center" vertical="center" wrapText="1"/>
      <protection hidden="1"/>
    </xf>
    <xf numFmtId="0" fontId="7" fillId="3" borderId="2" xfId="16" applyNumberFormat="1" applyFont="1" applyFill="1" applyBorder="1" applyAlignment="1" applyProtection="1">
      <alignment horizontal="center" vertical="center" wrapText="1"/>
      <protection hidden="1"/>
    </xf>
    <xf numFmtId="164" fontId="160" fillId="7" borderId="24" xfId="0" applyFont="1" applyFill="1" applyBorder="1" applyAlignment="1" applyProtection="1">
      <alignment horizontal="left" vertical="center" indent="3"/>
      <protection hidden="1"/>
    </xf>
    <xf numFmtId="1" fontId="81" fillId="7" borderId="41" xfId="0" applyNumberFormat="1" applyFont="1" applyFill="1" applyBorder="1" applyAlignment="1" applyProtection="1">
      <alignment horizontal="left" vertical="center" indent="3"/>
      <protection locked="0"/>
    </xf>
    <xf numFmtId="164" fontId="82" fillId="0" borderId="190" xfId="0" applyFont="1" applyBorder="1" applyAlignment="1" applyProtection="1">
      <alignment horizontal="center" vertical="center"/>
      <protection hidden="1"/>
    </xf>
    <xf numFmtId="165" fontId="81" fillId="0" borderId="190" xfId="0" applyNumberFormat="1" applyFont="1" applyBorder="1" applyAlignment="1" applyProtection="1">
      <alignment horizontal="center" vertical="center"/>
      <protection hidden="1"/>
    </xf>
    <xf numFmtId="170" fontId="81" fillId="0" borderId="190" xfId="0" applyNumberFormat="1" applyFont="1" applyBorder="1" applyAlignment="1" applyProtection="1">
      <alignment horizontal="center" vertical="center"/>
      <protection hidden="1"/>
    </xf>
    <xf numFmtId="49" fontId="81" fillId="0" borderId="190" xfId="0" applyNumberFormat="1" applyFont="1" applyBorder="1" applyAlignment="1" applyProtection="1">
      <alignment horizontal="center" vertical="center"/>
      <protection hidden="1"/>
    </xf>
    <xf numFmtId="164" fontId="88" fillId="5" borderId="190" xfId="15" applyFont="1" applyFill="1" applyBorder="1" applyAlignment="1" applyProtection="1">
      <alignment horizontal="center" vertical="center"/>
      <protection hidden="1"/>
    </xf>
    <xf numFmtId="164" fontId="81" fillId="0" borderId="190" xfId="0" applyFont="1" applyBorder="1" applyAlignment="1" applyProtection="1">
      <alignment horizontal="left" vertical="center"/>
      <protection hidden="1"/>
    </xf>
    <xf numFmtId="167" fontId="81" fillId="4" borderId="190" xfId="0" applyNumberFormat="1" applyFont="1" applyFill="1" applyBorder="1" applyAlignment="1" applyProtection="1">
      <alignment vertical="center"/>
      <protection hidden="1"/>
    </xf>
    <xf numFmtId="167" fontId="81" fillId="4" borderId="192" xfId="0" applyNumberFormat="1" applyFont="1" applyFill="1" applyBorder="1" applyAlignment="1" applyProtection="1">
      <alignment vertical="center"/>
      <protection hidden="1"/>
    </xf>
    <xf numFmtId="164" fontId="88" fillId="5" borderId="171" xfId="0" applyFont="1" applyFill="1" applyBorder="1" applyAlignment="1" applyProtection="1">
      <alignment vertical="center"/>
      <protection hidden="1"/>
    </xf>
    <xf numFmtId="1" fontId="81" fillId="7" borderId="192" xfId="0" applyNumberFormat="1" applyFont="1" applyFill="1" applyBorder="1" applyAlignment="1" applyProtection="1">
      <alignment horizontal="center" vertical="center"/>
      <protection locked="0"/>
    </xf>
    <xf numFmtId="164" fontId="81" fillId="0" borderId="194" xfId="0" applyFont="1" applyBorder="1" applyAlignment="1" applyProtection="1">
      <alignment horizontal="left" vertical="center"/>
      <protection hidden="1"/>
    </xf>
    <xf numFmtId="164" fontId="82" fillId="0" borderId="194" xfId="0" applyFont="1" applyBorder="1" applyAlignment="1" applyProtection="1">
      <alignment horizontal="center" vertical="center"/>
      <protection hidden="1"/>
    </xf>
    <xf numFmtId="165" fontId="81" fillId="0" borderId="194" xfId="0" applyNumberFormat="1" applyFont="1" applyBorder="1" applyAlignment="1" applyProtection="1">
      <alignment horizontal="center" vertical="center"/>
      <protection hidden="1"/>
    </xf>
    <xf numFmtId="49" fontId="81" fillId="0" borderId="194" xfId="0" applyNumberFormat="1" applyFont="1" applyBorder="1" applyAlignment="1" applyProtection="1">
      <alignment horizontal="center" vertical="center"/>
      <protection hidden="1"/>
    </xf>
    <xf numFmtId="167" fontId="81" fillId="4" borderId="195" xfId="0" applyNumberFormat="1" applyFont="1" applyFill="1" applyBorder="1" applyAlignment="1" applyProtection="1">
      <alignment vertical="center"/>
      <protection hidden="1"/>
    </xf>
    <xf numFmtId="1" fontId="81" fillId="7" borderId="195" xfId="0" applyNumberFormat="1" applyFont="1" applyFill="1" applyBorder="1" applyAlignment="1" applyProtection="1">
      <alignment horizontal="center" vertical="center"/>
      <protection locked="0"/>
    </xf>
    <xf numFmtId="164" fontId="94" fillId="7" borderId="51" xfId="0" applyFont="1" applyFill="1" applyBorder="1" applyAlignment="1" applyProtection="1">
      <alignment horizontal="left" vertical="center" indent="3"/>
      <protection hidden="1"/>
    </xf>
    <xf numFmtId="1" fontId="81" fillId="7" borderId="200" xfId="0" applyNumberFormat="1" applyFont="1" applyFill="1" applyBorder="1" applyAlignment="1" applyProtection="1">
      <alignment horizontal="center" vertical="center"/>
      <protection locked="0"/>
    </xf>
    <xf numFmtId="164" fontId="81" fillId="3" borderId="201" xfId="15" applyFont="1" applyFill="1" applyBorder="1" applyAlignment="1" applyProtection="1">
      <alignment horizontal="center" vertical="center" wrapText="1"/>
      <protection hidden="1"/>
    </xf>
    <xf numFmtId="164" fontId="82" fillId="0" borderId="202" xfId="16" applyFont="1" applyBorder="1" applyAlignment="1" applyProtection="1">
      <alignment horizontal="center" vertical="center" wrapText="1"/>
      <protection hidden="1"/>
    </xf>
    <xf numFmtId="164" fontId="38" fillId="0" borderId="202" xfId="0" applyFont="1" applyBorder="1" applyAlignment="1" applyProtection="1">
      <alignment horizontal="left" vertical="center"/>
      <protection hidden="1"/>
    </xf>
    <xf numFmtId="49" fontId="38" fillId="0" borderId="202" xfId="0" applyNumberFormat="1" applyFont="1" applyBorder="1" applyAlignment="1" applyProtection="1">
      <alignment horizontal="center" vertical="center"/>
      <protection hidden="1"/>
    </xf>
    <xf numFmtId="167" fontId="81" fillId="4" borderId="202" xfId="0" applyNumberFormat="1" applyFont="1" applyFill="1" applyBorder="1" applyAlignment="1" applyProtection="1">
      <alignment horizontal="center" vertical="center"/>
      <protection hidden="1"/>
    </xf>
    <xf numFmtId="164" fontId="23" fillId="0" borderId="202" xfId="0" applyFont="1" applyBorder="1" applyAlignment="1" applyProtection="1">
      <alignment horizontal="left" vertical="center"/>
      <protection hidden="1"/>
    </xf>
    <xf numFmtId="49" fontId="23" fillId="0" borderId="202" xfId="0" applyNumberFormat="1" applyFont="1" applyBorder="1" applyAlignment="1" applyProtection="1">
      <alignment horizontal="center" vertical="center"/>
      <protection hidden="1"/>
    </xf>
    <xf numFmtId="164" fontId="81" fillId="3" borderId="203" xfId="15" applyFont="1" applyFill="1" applyBorder="1" applyAlignment="1" applyProtection="1">
      <alignment horizontal="center" vertical="center" wrapText="1"/>
      <protection hidden="1"/>
    </xf>
    <xf numFmtId="164" fontId="82" fillId="0" borderId="204" xfId="16" applyFont="1" applyBorder="1" applyAlignment="1" applyProtection="1">
      <alignment horizontal="center" vertical="center" wrapText="1"/>
      <protection hidden="1"/>
    </xf>
    <xf numFmtId="164" fontId="38" fillId="0" borderId="204" xfId="0" applyFont="1" applyBorder="1" applyAlignment="1" applyProtection="1">
      <alignment horizontal="left" vertical="center"/>
      <protection hidden="1"/>
    </xf>
    <xf numFmtId="164" fontId="82" fillId="0" borderId="204" xfId="0" applyFont="1" applyBorder="1" applyAlignment="1" applyProtection="1">
      <alignment horizontal="center" vertical="center"/>
      <protection hidden="1"/>
    </xf>
    <xf numFmtId="165" fontId="81" fillId="0" borderId="204" xfId="0" applyNumberFormat="1" applyFont="1" applyBorder="1" applyAlignment="1" applyProtection="1">
      <alignment horizontal="center" vertical="center"/>
      <protection hidden="1"/>
    </xf>
    <xf numFmtId="170" fontId="81" fillId="0" borderId="204" xfId="0" applyNumberFormat="1" applyFont="1" applyBorder="1" applyAlignment="1" applyProtection="1">
      <alignment horizontal="center" vertical="center"/>
      <protection hidden="1"/>
    </xf>
    <xf numFmtId="1" fontId="82" fillId="0" borderId="204" xfId="0" applyNumberFormat="1" applyFont="1" applyBorder="1" applyAlignment="1" applyProtection="1">
      <alignment horizontal="center" vertical="center"/>
      <protection hidden="1"/>
    </xf>
    <xf numFmtId="49" fontId="38" fillId="0" borderId="204" xfId="0" applyNumberFormat="1" applyFont="1" applyBorder="1" applyAlignment="1" applyProtection="1">
      <alignment horizontal="center" vertical="center"/>
      <protection hidden="1"/>
    </xf>
    <xf numFmtId="167" fontId="81" fillId="4" borderId="204" xfId="0" applyNumberFormat="1" applyFont="1" applyFill="1" applyBorder="1" applyAlignment="1" applyProtection="1">
      <alignment horizontal="center" vertical="center"/>
      <protection hidden="1"/>
    </xf>
    <xf numFmtId="164" fontId="88" fillId="5" borderId="204" xfId="15" applyFont="1" applyFill="1" applyBorder="1" applyAlignment="1" applyProtection="1">
      <alignment horizontal="center" vertical="center"/>
      <protection hidden="1"/>
    </xf>
    <xf numFmtId="1" fontId="81" fillId="7" borderId="205" xfId="0" applyNumberFormat="1" applyFont="1" applyFill="1" applyBorder="1" applyAlignment="1" applyProtection="1">
      <alignment horizontal="center" vertical="center"/>
      <protection locked="0"/>
    </xf>
    <xf numFmtId="164" fontId="81" fillId="0" borderId="202" xfId="0" applyFont="1" applyBorder="1" applyAlignment="1" applyProtection="1">
      <alignment horizontal="left" vertical="center"/>
      <protection hidden="1"/>
    </xf>
    <xf numFmtId="164" fontId="82" fillId="0" borderId="202" xfId="0" applyFont="1" applyBorder="1" applyAlignment="1" applyProtection="1">
      <alignment horizontal="center" vertical="center"/>
      <protection hidden="1"/>
    </xf>
    <xf numFmtId="165" fontId="81" fillId="0" borderId="202" xfId="0" applyNumberFormat="1" applyFont="1" applyBorder="1" applyAlignment="1" applyProtection="1">
      <alignment horizontal="center" vertical="center"/>
      <protection hidden="1"/>
    </xf>
    <xf numFmtId="170" fontId="81" fillId="0" borderId="202" xfId="0" applyNumberFormat="1" applyFont="1" applyBorder="1" applyAlignment="1" applyProtection="1">
      <alignment horizontal="center" vertical="center"/>
      <protection hidden="1"/>
    </xf>
    <xf numFmtId="1" fontId="82" fillId="0" borderId="202" xfId="0" applyNumberFormat="1" applyFont="1" applyBorder="1" applyAlignment="1" applyProtection="1">
      <alignment horizontal="center" vertical="center"/>
      <protection hidden="1"/>
    </xf>
    <xf numFmtId="164" fontId="88" fillId="5" borderId="202" xfId="15" applyFont="1" applyFill="1" applyBorder="1" applyAlignment="1" applyProtection="1">
      <alignment horizontal="center" vertical="center"/>
      <protection hidden="1"/>
    </xf>
    <xf numFmtId="164" fontId="81" fillId="0" borderId="202" xfId="0" applyFont="1" applyBorder="1" applyAlignment="1" applyProtection="1">
      <alignment horizontal="center" vertical="center"/>
      <protection hidden="1"/>
    </xf>
    <xf numFmtId="167" fontId="81" fillId="4" borderId="202" xfId="0" applyNumberFormat="1" applyFont="1" applyFill="1" applyBorder="1" applyAlignment="1" applyProtection="1">
      <alignment vertical="center"/>
      <protection hidden="1"/>
    </xf>
    <xf numFmtId="164" fontId="88" fillId="5" borderId="202" xfId="0" applyFont="1" applyFill="1" applyBorder="1" applyAlignment="1" applyProtection="1">
      <alignment vertical="center"/>
      <protection hidden="1"/>
    </xf>
    <xf numFmtId="170" fontId="81" fillId="0" borderId="194" xfId="0" applyNumberFormat="1" applyFont="1" applyBorder="1" applyAlignment="1" applyProtection="1">
      <alignment horizontal="center" vertical="center"/>
      <protection hidden="1"/>
    </xf>
    <xf numFmtId="164" fontId="81" fillId="0" borderId="194" xfId="0" applyFont="1" applyBorder="1" applyAlignment="1" applyProtection="1">
      <alignment horizontal="center" vertical="center"/>
      <protection hidden="1"/>
    </xf>
    <xf numFmtId="167" fontId="81" fillId="4" borderId="194" xfId="0" applyNumberFormat="1" applyFont="1" applyFill="1" applyBorder="1" applyAlignment="1" applyProtection="1">
      <alignment vertical="center"/>
      <protection hidden="1"/>
    </xf>
    <xf numFmtId="164" fontId="88" fillId="5" borderId="194" xfId="0" applyFont="1" applyFill="1" applyBorder="1" applyAlignment="1" applyProtection="1">
      <alignment vertical="center"/>
      <protection hidden="1"/>
    </xf>
    <xf numFmtId="0" fontId="89" fillId="0" borderId="199" xfId="4" applyFont="1" applyBorder="1" applyAlignment="1">
      <alignment horizontal="left" vertical="center"/>
    </xf>
    <xf numFmtId="0" fontId="82" fillId="0" borderId="199" xfId="0" applyNumberFormat="1" applyFont="1" applyBorder="1" applyAlignment="1">
      <alignment horizontal="center" vertical="center"/>
    </xf>
    <xf numFmtId="165" fontId="81" fillId="3" borderId="199" xfId="15" applyNumberFormat="1" applyFont="1" applyFill="1" applyBorder="1" applyAlignment="1">
      <alignment horizontal="center" vertical="center"/>
    </xf>
    <xf numFmtId="170" fontId="81" fillId="0" borderId="199" xfId="0" applyNumberFormat="1" applyFont="1" applyBorder="1" applyAlignment="1">
      <alignment horizontal="center" vertical="center"/>
    </xf>
    <xf numFmtId="1" fontId="82" fillId="0" borderId="199" xfId="0" applyNumberFormat="1" applyFont="1" applyBorder="1" applyAlignment="1">
      <alignment horizontal="center" vertical="center"/>
    </xf>
    <xf numFmtId="49" fontId="81" fillId="3" borderId="199" xfId="16" applyNumberFormat="1" applyFont="1" applyFill="1" applyBorder="1" applyAlignment="1">
      <alignment horizontal="center" vertical="center" wrapText="1"/>
    </xf>
    <xf numFmtId="167" fontId="81" fillId="4" borderId="207" xfId="15" applyNumberFormat="1" applyFont="1" applyFill="1" applyBorder="1" applyAlignment="1" applyProtection="1">
      <alignment horizontal="center" vertical="center"/>
      <protection hidden="1"/>
    </xf>
    <xf numFmtId="164" fontId="88" fillId="5" borderId="206" xfId="15" applyFont="1" applyFill="1" applyBorder="1" applyAlignment="1" applyProtection="1">
      <alignment horizontal="center" vertical="center"/>
      <protection hidden="1"/>
    </xf>
    <xf numFmtId="1" fontId="81" fillId="7" borderId="208" xfId="0" applyNumberFormat="1" applyFont="1" applyFill="1" applyBorder="1" applyAlignment="1" applyProtection="1">
      <alignment horizontal="center" vertical="center"/>
      <protection locked="0"/>
    </xf>
    <xf numFmtId="164" fontId="86" fillId="0" borderId="202" xfId="0" applyFont="1" applyBorder="1" applyAlignment="1">
      <alignment horizontal="center" vertical="center" wrapText="1"/>
    </xf>
    <xf numFmtId="164" fontId="0" fillId="0" borderId="202" xfId="0" applyBorder="1" applyAlignment="1">
      <alignment horizontal="left" vertical="center"/>
    </xf>
    <xf numFmtId="175" fontId="74" fillId="0" borderId="202" xfId="33" applyNumberFormat="1" applyFont="1" applyBorder="1" applyAlignment="1">
      <alignment horizontal="center" vertical="center" wrapText="1"/>
    </xf>
    <xf numFmtId="165" fontId="35" fillId="3" borderId="202" xfId="15" applyNumberFormat="1" applyFont="1" applyFill="1" applyBorder="1" applyAlignment="1">
      <alignment horizontal="center" vertical="center"/>
    </xf>
    <xf numFmtId="1" fontId="0" fillId="0" borderId="202" xfId="0" applyNumberFormat="1" applyBorder="1" applyAlignment="1">
      <alignment horizontal="center" vertical="center"/>
    </xf>
    <xf numFmtId="170" fontId="35" fillId="0" borderId="202" xfId="0" applyNumberFormat="1" applyFont="1" applyBorder="1" applyAlignment="1">
      <alignment horizontal="center" vertical="center"/>
    </xf>
    <xf numFmtId="1" fontId="78" fillId="0" borderId="202" xfId="20" applyNumberFormat="1" applyFont="1" applyBorder="1" applyAlignment="1">
      <alignment horizontal="center" vertical="center" shrinkToFit="1"/>
    </xf>
    <xf numFmtId="0" fontId="73" fillId="0" borderId="202" xfId="11" applyNumberFormat="1" applyFont="1" applyBorder="1" applyAlignment="1" applyProtection="1">
      <alignment horizontal="center" vertical="center"/>
      <protection hidden="1"/>
    </xf>
    <xf numFmtId="167" fontId="35" fillId="4" borderId="202" xfId="15" applyNumberFormat="1" applyFont="1" applyFill="1" applyBorder="1" applyAlignment="1" applyProtection="1">
      <alignment horizontal="center" vertical="center"/>
      <protection hidden="1"/>
    </xf>
    <xf numFmtId="49" fontId="27" fillId="3" borderId="1" xfId="16" applyNumberFormat="1" applyFont="1" applyFill="1" applyBorder="1" applyAlignment="1">
      <alignment horizontal="center" vertical="center" wrapText="1"/>
    </xf>
    <xf numFmtId="164" fontId="35" fillId="3" borderId="191" xfId="15" applyFont="1" applyFill="1" applyBorder="1">
      <alignment vertical="center"/>
    </xf>
    <xf numFmtId="1" fontId="35" fillId="7" borderId="200" xfId="0" applyNumberFormat="1" applyFont="1" applyFill="1" applyBorder="1" applyAlignment="1" applyProtection="1">
      <alignment horizontal="center" vertical="center"/>
      <protection locked="0"/>
    </xf>
    <xf numFmtId="164" fontId="35" fillId="3" borderId="193" xfId="15" applyFont="1" applyFill="1" applyBorder="1">
      <alignment vertical="center"/>
    </xf>
    <xf numFmtId="164" fontId="86" fillId="0" borderId="194" xfId="0" applyFont="1" applyBorder="1" applyAlignment="1">
      <alignment horizontal="center" vertical="center" wrapText="1"/>
    </xf>
    <xf numFmtId="164" fontId="0" fillId="0" borderId="194" xfId="0" applyBorder="1" applyAlignment="1">
      <alignment horizontal="left" vertical="center"/>
    </xf>
    <xf numFmtId="175" fontId="74" fillId="0" borderId="194" xfId="33" applyNumberFormat="1" applyFont="1" applyBorder="1" applyAlignment="1">
      <alignment horizontal="center" vertical="center" wrapText="1"/>
    </xf>
    <xf numFmtId="165" fontId="35" fillId="3" borderId="194" xfId="15" applyNumberFormat="1" applyFont="1" applyFill="1" applyBorder="1" applyAlignment="1">
      <alignment horizontal="center" vertical="center"/>
    </xf>
    <xf numFmtId="1" fontId="0" fillId="0" borderId="194" xfId="0" applyNumberFormat="1" applyBorder="1" applyAlignment="1">
      <alignment horizontal="center" vertical="center"/>
    </xf>
    <xf numFmtId="170" fontId="35" fillId="0" borderId="194" xfId="0" applyNumberFormat="1" applyFont="1" applyBorder="1" applyAlignment="1">
      <alignment horizontal="center" vertical="center"/>
    </xf>
    <xf numFmtId="1" fontId="78" fillId="0" borderId="194" xfId="20" applyNumberFormat="1" applyFont="1" applyBorder="1" applyAlignment="1">
      <alignment horizontal="center" vertical="center" shrinkToFit="1"/>
    </xf>
    <xf numFmtId="0" fontId="73" fillId="0" borderId="194" xfId="11" applyNumberFormat="1" applyFont="1" applyBorder="1" applyAlignment="1" applyProtection="1">
      <alignment horizontal="center" vertical="center"/>
      <protection hidden="1"/>
    </xf>
    <xf numFmtId="167" fontId="35" fillId="4" borderId="194" xfId="15" applyNumberFormat="1" applyFont="1" applyFill="1" applyBorder="1" applyAlignment="1" applyProtection="1">
      <alignment horizontal="center" vertical="center"/>
      <protection hidden="1"/>
    </xf>
    <xf numFmtId="164" fontId="88" fillId="5" borderId="194" xfId="15" applyFont="1" applyFill="1" applyBorder="1" applyAlignment="1" applyProtection="1">
      <alignment horizontal="center" vertical="center"/>
      <protection hidden="1"/>
    </xf>
    <xf numFmtId="1" fontId="35" fillId="7" borderId="195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15" applyFont="1" applyFill="1" applyBorder="1" applyAlignment="1" applyProtection="1">
      <alignment horizontal="left" vertical="center"/>
      <protection hidden="1"/>
    </xf>
    <xf numFmtId="164" fontId="32" fillId="3" borderId="209" xfId="15" applyFont="1" applyFill="1" applyBorder="1" applyAlignment="1" applyProtection="1">
      <alignment horizontal="left" vertical="center"/>
      <protection hidden="1"/>
    </xf>
    <xf numFmtId="165" fontId="32" fillId="3" borderId="209" xfId="15" applyNumberFormat="1" applyFont="1" applyFill="1" applyBorder="1" applyAlignment="1" applyProtection="1">
      <alignment horizontal="center" vertical="center"/>
      <protection hidden="1"/>
    </xf>
    <xf numFmtId="0" fontId="32" fillId="3" borderId="209" xfId="16" applyNumberFormat="1" applyFont="1" applyFill="1" applyBorder="1" applyAlignment="1" applyProtection="1">
      <alignment horizontal="center" vertical="center" wrapText="1"/>
      <protection hidden="1"/>
    </xf>
    <xf numFmtId="1" fontId="82" fillId="0" borderId="209" xfId="0" applyNumberFormat="1" applyFont="1" applyBorder="1" applyAlignment="1" applyProtection="1">
      <alignment horizontal="center" vertical="center"/>
      <protection hidden="1"/>
    </xf>
    <xf numFmtId="49" fontId="32" fillId="3" borderId="209" xfId="16" applyNumberFormat="1" applyFont="1" applyFill="1" applyBorder="1" applyAlignment="1" applyProtection="1">
      <alignment horizontal="center" vertical="center" wrapText="1"/>
      <protection hidden="1"/>
    </xf>
    <xf numFmtId="167" fontId="32" fillId="4" borderId="209" xfId="15" applyNumberFormat="1" applyFont="1" applyFill="1" applyBorder="1" applyAlignment="1" applyProtection="1">
      <alignment horizontal="center" vertical="center"/>
      <protection hidden="1"/>
    </xf>
    <xf numFmtId="164" fontId="105" fillId="5" borderId="209" xfId="15" applyFont="1" applyFill="1" applyBorder="1" applyAlignment="1" applyProtection="1">
      <alignment horizontal="center" vertical="center"/>
      <protection hidden="1"/>
    </xf>
    <xf numFmtId="1" fontId="32" fillId="7" borderId="210" xfId="0" applyNumberFormat="1" applyFont="1" applyFill="1" applyBorder="1" applyAlignment="1" applyProtection="1">
      <alignment horizontal="center" vertical="center"/>
      <protection locked="0"/>
    </xf>
    <xf numFmtId="164" fontId="32" fillId="3" borderId="204" xfId="15" applyFont="1" applyFill="1" applyBorder="1" applyAlignment="1" applyProtection="1">
      <alignment horizontal="left" vertical="center"/>
      <protection hidden="1"/>
    </xf>
    <xf numFmtId="165" fontId="32" fillId="3" borderId="204" xfId="15" applyNumberFormat="1" applyFont="1" applyFill="1" applyBorder="1" applyAlignment="1" applyProtection="1">
      <alignment horizontal="center" vertical="center"/>
      <protection hidden="1"/>
    </xf>
    <xf numFmtId="0" fontId="32" fillId="3" borderId="204" xfId="16" applyNumberFormat="1" applyFont="1" applyFill="1" applyBorder="1" applyAlignment="1" applyProtection="1">
      <alignment horizontal="center" vertical="center" wrapText="1"/>
      <protection hidden="1"/>
    </xf>
    <xf numFmtId="49" fontId="32" fillId="3" borderId="204" xfId="16" applyNumberFormat="1" applyFont="1" applyFill="1" applyBorder="1" applyAlignment="1" applyProtection="1">
      <alignment horizontal="center" vertical="center" wrapText="1"/>
      <protection hidden="1"/>
    </xf>
    <xf numFmtId="167" fontId="32" fillId="4" borderId="204" xfId="15" applyNumberFormat="1" applyFont="1" applyFill="1" applyBorder="1" applyAlignment="1" applyProtection="1">
      <alignment horizontal="center" vertical="center"/>
      <protection hidden="1"/>
    </xf>
    <xf numFmtId="164" fontId="105" fillId="5" borderId="204" xfId="15" applyFont="1" applyFill="1" applyBorder="1" applyAlignment="1" applyProtection="1">
      <alignment horizontal="center" vertical="center"/>
      <protection hidden="1"/>
    </xf>
    <xf numFmtId="1" fontId="32" fillId="7" borderId="205" xfId="0" applyNumberFormat="1" applyFont="1" applyFill="1" applyBorder="1" applyAlignment="1" applyProtection="1">
      <alignment horizontal="center" vertical="center"/>
      <protection locked="0"/>
    </xf>
    <xf numFmtId="164" fontId="5" fillId="3" borderId="17" xfId="15" applyFont="1" applyFill="1" applyBorder="1" applyAlignment="1" applyProtection="1">
      <alignment horizontal="left" vertical="center"/>
      <protection hidden="1"/>
    </xf>
    <xf numFmtId="164" fontId="105" fillId="5" borderId="143" xfId="15" applyFont="1" applyFill="1" applyBorder="1" applyAlignment="1" applyProtection="1">
      <alignment horizontal="center" vertical="center"/>
      <protection hidden="1"/>
    </xf>
    <xf numFmtId="164" fontId="105" fillId="5" borderId="151" xfId="15" applyFont="1" applyFill="1" applyBorder="1" applyAlignment="1" applyProtection="1">
      <alignment horizontal="center" vertical="center"/>
      <protection hidden="1"/>
    </xf>
    <xf numFmtId="164" fontId="166" fillId="5" borderId="2" xfId="15" applyFont="1" applyFill="1" applyBorder="1" applyAlignment="1" applyProtection="1">
      <alignment horizontal="center" vertical="center"/>
      <protection hidden="1"/>
    </xf>
    <xf numFmtId="164" fontId="166" fillId="5" borderId="143" xfId="15" applyFont="1" applyFill="1" applyBorder="1" applyAlignment="1" applyProtection="1">
      <alignment horizontal="center" vertical="center"/>
      <protection hidden="1"/>
    </xf>
    <xf numFmtId="164" fontId="166" fillId="5" borderId="151" xfId="15" applyFont="1" applyFill="1" applyBorder="1" applyAlignment="1" applyProtection="1">
      <alignment horizontal="center" vertical="center"/>
      <protection hidden="1"/>
    </xf>
    <xf numFmtId="164" fontId="105" fillId="5" borderId="154" xfId="15" applyFont="1" applyFill="1" applyBorder="1" applyAlignment="1" applyProtection="1">
      <alignment horizontal="center" vertical="center"/>
      <protection hidden="1"/>
    </xf>
    <xf numFmtId="164" fontId="105" fillId="5" borderId="139" xfId="15" applyFont="1" applyFill="1" applyBorder="1" applyAlignment="1" applyProtection="1">
      <alignment horizontal="center" vertical="center"/>
      <protection hidden="1"/>
    </xf>
    <xf numFmtId="164" fontId="105" fillId="5" borderId="156" xfId="15" applyFont="1" applyFill="1" applyBorder="1" applyAlignment="1" applyProtection="1">
      <alignment horizontal="center" vertical="center"/>
      <protection hidden="1"/>
    </xf>
    <xf numFmtId="164" fontId="105" fillId="5" borderId="159" xfId="15" applyFont="1" applyFill="1" applyBorder="1" applyAlignment="1" applyProtection="1">
      <alignment horizontal="center" vertical="center"/>
      <protection hidden="1"/>
    </xf>
    <xf numFmtId="164" fontId="167" fillId="7" borderId="33" xfId="15" applyFont="1" applyFill="1" applyBorder="1" applyAlignment="1" applyProtection="1">
      <alignment vertical="center" wrapText="1"/>
      <protection hidden="1"/>
    </xf>
    <xf numFmtId="164" fontId="167" fillId="7" borderId="24" xfId="15" applyFont="1" applyFill="1" applyBorder="1" applyAlignment="1" applyProtection="1">
      <alignment vertical="center" wrapText="1"/>
      <protection hidden="1"/>
    </xf>
    <xf numFmtId="164" fontId="105" fillId="5" borderId="145" xfId="15" applyFont="1" applyFill="1" applyBorder="1" applyAlignment="1" applyProtection="1">
      <alignment horizontal="center" vertical="center"/>
      <protection hidden="1"/>
    </xf>
    <xf numFmtId="164" fontId="167" fillId="7" borderId="33" xfId="0" applyFont="1" applyFill="1" applyBorder="1" applyAlignment="1" applyProtection="1">
      <alignment vertical="center"/>
      <protection hidden="1"/>
    </xf>
    <xf numFmtId="1" fontId="168" fillId="7" borderId="33" xfId="0" applyNumberFormat="1" applyFont="1" applyFill="1" applyBorder="1" applyAlignment="1" applyProtection="1">
      <alignment horizontal="center" vertical="center"/>
      <protection hidden="1"/>
    </xf>
    <xf numFmtId="165" fontId="5" fillId="3" borderId="1" xfId="15" applyNumberFormat="1" applyFont="1" applyFill="1" applyBorder="1" applyAlignment="1">
      <alignment horizontal="center" vertical="center"/>
    </xf>
    <xf numFmtId="49" fontId="5" fillId="3" borderId="1" xfId="16" applyNumberFormat="1" applyFont="1" applyFill="1" applyBorder="1" applyAlignment="1">
      <alignment horizontal="center" vertical="center" wrapText="1"/>
    </xf>
    <xf numFmtId="165" fontId="5" fillId="3" borderId="211" xfId="15" applyNumberFormat="1" applyFont="1" applyFill="1" applyBorder="1" applyAlignment="1">
      <alignment horizontal="center" vertical="center"/>
    </xf>
    <xf numFmtId="49" fontId="5" fillId="3" borderId="211" xfId="16" applyNumberFormat="1" applyFont="1" applyFill="1" applyBorder="1" applyAlignment="1">
      <alignment horizontal="center" vertical="center" wrapText="1"/>
    </xf>
    <xf numFmtId="165" fontId="5" fillId="3" borderId="212" xfId="15" applyNumberFormat="1" applyFont="1" applyFill="1" applyBorder="1" applyAlignment="1">
      <alignment horizontal="center" vertical="center"/>
    </xf>
    <xf numFmtId="49" fontId="5" fillId="3" borderId="212" xfId="16" applyNumberFormat="1" applyFont="1" applyFill="1" applyBorder="1" applyAlignment="1">
      <alignment horizontal="center" vertical="center" wrapText="1"/>
    </xf>
    <xf numFmtId="165" fontId="5" fillId="3" borderId="2" xfId="15" applyNumberFormat="1" applyFont="1" applyFill="1" applyBorder="1" applyAlignment="1">
      <alignment horizontal="center" vertical="center"/>
    </xf>
    <xf numFmtId="164" fontId="5" fillId="3" borderId="17" xfId="15" applyFont="1" applyFill="1" applyBorder="1" applyAlignment="1">
      <alignment horizontal="left" vertical="center"/>
    </xf>
    <xf numFmtId="164" fontId="5" fillId="3" borderId="213" xfId="15" applyFont="1" applyFill="1" applyBorder="1" applyAlignment="1">
      <alignment horizontal="left" vertical="center"/>
    </xf>
    <xf numFmtId="170" fontId="45" fillId="0" borderId="211" xfId="0" applyNumberFormat="1" applyFont="1" applyBorder="1" applyAlignment="1" applyProtection="1">
      <alignment horizontal="center" vertical="center"/>
      <protection hidden="1"/>
    </xf>
    <xf numFmtId="1" fontId="82" fillId="0" borderId="211" xfId="0" applyNumberFormat="1" applyFont="1" applyBorder="1" applyAlignment="1" applyProtection="1">
      <alignment horizontal="center" vertical="center"/>
      <protection hidden="1"/>
    </xf>
    <xf numFmtId="49" fontId="45" fillId="3" borderId="211" xfId="16" applyNumberFormat="1" applyFont="1" applyFill="1" applyBorder="1" applyAlignment="1" applyProtection="1">
      <alignment horizontal="center" vertical="center" wrapText="1"/>
      <protection hidden="1"/>
    </xf>
    <xf numFmtId="167" fontId="34" fillId="4" borderId="211" xfId="15" applyNumberFormat="1" applyFont="1" applyFill="1" applyBorder="1" applyAlignment="1" applyProtection="1">
      <alignment horizontal="center" vertical="center"/>
      <protection hidden="1"/>
    </xf>
    <xf numFmtId="164" fontId="105" fillId="5" borderId="211" xfId="15" applyFont="1" applyFill="1" applyBorder="1" applyAlignment="1" applyProtection="1">
      <alignment horizontal="center" vertical="center"/>
      <protection hidden="1"/>
    </xf>
    <xf numFmtId="1" fontId="45" fillId="7" borderId="214" xfId="0" applyNumberFormat="1" applyFont="1" applyFill="1" applyBorder="1" applyAlignment="1" applyProtection="1">
      <alignment horizontal="center" vertical="center"/>
      <protection locked="0"/>
    </xf>
    <xf numFmtId="164" fontId="5" fillId="3" borderId="203" xfId="15" applyFont="1" applyFill="1" applyBorder="1" applyAlignment="1">
      <alignment horizontal="left" vertical="center"/>
    </xf>
    <xf numFmtId="170" fontId="45" fillId="0" borderId="212" xfId="0" applyNumberFormat="1" applyFont="1" applyBorder="1" applyAlignment="1" applyProtection="1">
      <alignment horizontal="center" vertical="center"/>
      <protection hidden="1"/>
    </xf>
    <xf numFmtId="1" fontId="82" fillId="0" borderId="212" xfId="0" applyNumberFormat="1" applyFont="1" applyBorder="1" applyAlignment="1" applyProtection="1">
      <alignment horizontal="center" vertical="center"/>
      <protection hidden="1"/>
    </xf>
    <xf numFmtId="49" fontId="45" fillId="3" borderId="212" xfId="16" applyNumberFormat="1" applyFont="1" applyFill="1" applyBorder="1" applyAlignment="1" applyProtection="1">
      <alignment horizontal="center" vertical="center" wrapText="1"/>
      <protection hidden="1"/>
    </xf>
    <xf numFmtId="167" fontId="34" fillId="4" borderId="212" xfId="15" applyNumberFormat="1" applyFont="1" applyFill="1" applyBorder="1" applyAlignment="1" applyProtection="1">
      <alignment horizontal="center" vertical="center"/>
      <protection hidden="1"/>
    </xf>
    <xf numFmtId="164" fontId="105" fillId="5" borderId="212" xfId="15" applyFont="1" applyFill="1" applyBorder="1" applyAlignment="1" applyProtection="1">
      <alignment horizontal="center" vertical="center"/>
      <protection hidden="1"/>
    </xf>
    <xf numFmtId="1" fontId="45" fillId="7" borderId="215" xfId="0" applyNumberFormat="1" applyFont="1" applyFill="1" applyBorder="1" applyAlignment="1" applyProtection="1">
      <alignment horizontal="center" vertical="center"/>
      <protection locked="0"/>
    </xf>
    <xf numFmtId="164" fontId="5" fillId="3" borderId="216" xfId="15" applyFont="1" applyFill="1" applyBorder="1" applyAlignment="1">
      <alignment horizontal="left" vertical="center"/>
    </xf>
    <xf numFmtId="1" fontId="45" fillId="7" borderId="205" xfId="0" applyNumberFormat="1" applyFont="1" applyFill="1" applyBorder="1" applyAlignment="1" applyProtection="1">
      <alignment horizontal="center" vertical="center"/>
      <protection locked="0"/>
    </xf>
    <xf numFmtId="0" fontId="7" fillId="3" borderId="211" xfId="16" applyNumberFormat="1" applyFont="1" applyFill="1" applyBorder="1" applyAlignment="1" applyProtection="1">
      <alignment horizontal="center" vertical="center" wrapText="1"/>
      <protection hidden="1"/>
    </xf>
    <xf numFmtId="164" fontId="4" fillId="3" borderId="4" xfId="15" applyFont="1" applyFill="1" applyBorder="1" applyAlignment="1" applyProtection="1">
      <alignment horizontal="left" vertical="center"/>
      <protection hidden="1"/>
    </xf>
    <xf numFmtId="165" fontId="4" fillId="0" borderId="2" xfId="0" applyNumberFormat="1" applyFont="1" applyBorder="1" applyAlignment="1" applyProtection="1">
      <alignment horizontal="center" vertical="center"/>
      <protection hidden="1"/>
    </xf>
    <xf numFmtId="165" fontId="4" fillId="0" borderId="124" xfId="0" applyNumberFormat="1" applyFont="1" applyBorder="1" applyAlignment="1" applyProtection="1">
      <alignment horizontal="center" vertical="center"/>
      <protection hidden="1"/>
    </xf>
    <xf numFmtId="49" fontId="4" fillId="0" borderId="4" xfId="0" applyNumberFormat="1" applyFont="1" applyBorder="1" applyAlignment="1" applyProtection="1">
      <alignment horizontal="center" vertical="center"/>
      <protection hidden="1"/>
    </xf>
    <xf numFmtId="170" fontId="35" fillId="0" borderId="0" xfId="0" applyNumberFormat="1" applyFont="1" applyBorder="1" applyAlignment="1" applyProtection="1">
      <alignment horizontal="center" vertical="center"/>
      <protection hidden="1"/>
    </xf>
    <xf numFmtId="1" fontId="57" fillId="7" borderId="217" xfId="0" applyNumberFormat="1" applyFont="1" applyFill="1" applyBorder="1" applyAlignment="1" applyProtection="1">
      <alignment horizontal="center" vertical="center"/>
      <protection locked="0"/>
    </xf>
    <xf numFmtId="1" fontId="57" fillId="7" borderId="218" xfId="0" applyNumberFormat="1" applyFont="1" applyFill="1" applyBorder="1" applyAlignment="1" applyProtection="1">
      <alignment horizontal="center" vertical="center"/>
      <protection locked="0"/>
    </xf>
    <xf numFmtId="1" fontId="57" fillId="7" borderId="219" xfId="0" applyNumberFormat="1" applyFont="1" applyFill="1" applyBorder="1" applyAlignment="1" applyProtection="1">
      <alignment horizontal="center" vertical="center"/>
      <protection locked="0"/>
    </xf>
    <xf numFmtId="170" fontId="35" fillId="0" borderId="23" xfId="0" applyNumberFormat="1" applyFont="1" applyBorder="1" applyAlignment="1" applyProtection="1">
      <alignment horizontal="center" vertical="center"/>
      <protection hidden="1"/>
    </xf>
    <xf numFmtId="0" fontId="0" fillId="0" borderId="220" xfId="0" applyNumberFormat="1" applyBorder="1" applyAlignment="1" applyProtection="1">
      <alignment horizontal="left" vertical="center"/>
      <protection hidden="1"/>
    </xf>
    <xf numFmtId="49" fontId="82" fillId="3" borderId="220" xfId="16" applyNumberFormat="1" applyFont="1" applyFill="1" applyBorder="1" applyAlignment="1" applyProtection="1">
      <alignment horizontal="center" vertical="center" wrapText="1"/>
      <protection hidden="1"/>
    </xf>
    <xf numFmtId="1" fontId="82" fillId="0" borderId="220" xfId="0" applyNumberFormat="1" applyFont="1" applyBorder="1" applyAlignment="1" applyProtection="1">
      <alignment horizontal="center" vertical="center"/>
      <protection hidden="1"/>
    </xf>
    <xf numFmtId="49" fontId="57" fillId="3" borderId="220" xfId="16" applyNumberFormat="1" applyFont="1" applyFill="1" applyBorder="1" applyAlignment="1" applyProtection="1">
      <alignment horizontal="center" vertical="center" wrapText="1"/>
      <protection hidden="1"/>
    </xf>
    <xf numFmtId="167" fontId="87" fillId="4" borderId="220" xfId="15" applyNumberFormat="1" applyFont="1" applyFill="1" applyBorder="1" applyAlignment="1" applyProtection="1">
      <alignment horizontal="center" vertical="center"/>
      <protection hidden="1"/>
    </xf>
    <xf numFmtId="164" fontId="88" fillId="5" borderId="220" xfId="15" applyFont="1" applyFill="1" applyBorder="1" applyAlignment="1" applyProtection="1">
      <alignment horizontal="center" vertical="center"/>
      <protection hidden="1"/>
    </xf>
    <xf numFmtId="164" fontId="57" fillId="3" borderId="220" xfId="15" applyFont="1" applyFill="1" applyBorder="1" applyAlignment="1" applyProtection="1">
      <alignment horizontal="left" vertical="center"/>
      <protection hidden="1"/>
    </xf>
    <xf numFmtId="49" fontId="57" fillId="0" borderId="220" xfId="16" applyNumberFormat="1" applyFont="1" applyBorder="1" applyAlignment="1" applyProtection="1">
      <alignment horizontal="center" vertical="center" wrapText="1"/>
      <protection hidden="1"/>
    </xf>
    <xf numFmtId="0" fontId="0" fillId="0" borderId="221" xfId="0" applyNumberFormat="1" applyBorder="1" applyAlignment="1" applyProtection="1">
      <alignment horizontal="left" vertical="center"/>
      <protection hidden="1"/>
    </xf>
    <xf numFmtId="49" fontId="82" fillId="3" borderId="221" xfId="16" applyNumberFormat="1" applyFont="1" applyFill="1" applyBorder="1" applyAlignment="1" applyProtection="1">
      <alignment horizontal="center" vertical="center" wrapText="1"/>
      <protection hidden="1"/>
    </xf>
    <xf numFmtId="170" fontId="35" fillId="0" borderId="24" xfId="0" applyNumberFormat="1" applyFont="1" applyBorder="1" applyAlignment="1" applyProtection="1">
      <alignment horizontal="center" vertical="center"/>
      <protection hidden="1"/>
    </xf>
    <xf numFmtId="1" fontId="82" fillId="0" borderId="221" xfId="0" applyNumberFormat="1" applyFont="1" applyBorder="1" applyAlignment="1" applyProtection="1">
      <alignment horizontal="center" vertical="center"/>
      <protection hidden="1"/>
    </xf>
    <xf numFmtId="49" fontId="57" fillId="3" borderId="221" xfId="16" applyNumberFormat="1" applyFont="1" applyFill="1" applyBorder="1" applyAlignment="1" applyProtection="1">
      <alignment horizontal="center" vertical="center" wrapText="1"/>
      <protection hidden="1"/>
    </xf>
    <xf numFmtId="167" fontId="87" fillId="4" borderId="221" xfId="15" applyNumberFormat="1" applyFont="1" applyFill="1" applyBorder="1" applyAlignment="1" applyProtection="1">
      <alignment horizontal="center" vertical="center"/>
      <protection hidden="1"/>
    </xf>
    <xf numFmtId="164" fontId="88" fillId="5" borderId="221" xfId="15" applyFont="1" applyFill="1" applyBorder="1" applyAlignment="1" applyProtection="1">
      <alignment horizontal="center" vertical="center"/>
      <protection hidden="1"/>
    </xf>
    <xf numFmtId="165" fontId="3" fillId="0" borderId="78" xfId="0" applyNumberFormat="1" applyFont="1" applyBorder="1" applyAlignment="1" applyProtection="1">
      <alignment horizontal="center" vertical="center"/>
      <protection hidden="1"/>
    </xf>
    <xf numFmtId="165" fontId="3" fillId="0" borderId="1" xfId="0" applyNumberFormat="1" applyFont="1" applyBorder="1" applyAlignment="1" applyProtection="1">
      <alignment horizontal="center" vertical="center"/>
      <protection hidden="1"/>
    </xf>
    <xf numFmtId="49" fontId="82" fillId="3" borderId="86" xfId="16" applyNumberFormat="1" applyFont="1" applyFill="1" applyBorder="1" applyAlignment="1">
      <alignment horizontal="center" vertical="center" wrapText="1"/>
    </xf>
    <xf numFmtId="164" fontId="2" fillId="0" borderId="3" xfId="0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167" fontId="87" fillId="4" borderId="32" xfId="15" applyNumberFormat="1" applyFont="1" applyFill="1" applyBorder="1" applyAlignment="1" applyProtection="1">
      <alignment horizontal="center" vertical="center"/>
      <protection hidden="1"/>
    </xf>
    <xf numFmtId="167" fontId="81" fillId="4" borderId="148" xfId="0" applyNumberFormat="1" applyFont="1" applyFill="1" applyBorder="1" applyAlignment="1" applyProtection="1">
      <alignment vertical="center"/>
      <protection hidden="1"/>
    </xf>
    <xf numFmtId="1" fontId="66" fillId="7" borderId="89" xfId="0" applyNumberFormat="1" applyFont="1" applyFill="1" applyBorder="1" applyAlignment="1" applyProtection="1">
      <alignment horizontal="center" vertical="center"/>
      <protection locked="0"/>
    </xf>
    <xf numFmtId="164" fontId="88" fillId="5" borderId="213" xfId="15" applyFont="1" applyFill="1" applyBorder="1" applyAlignment="1" applyProtection="1">
      <alignment horizontal="center" vertical="center"/>
      <protection hidden="1"/>
    </xf>
    <xf numFmtId="1" fontId="81" fillId="7" borderId="218" xfId="0" applyNumberFormat="1" applyFont="1" applyFill="1" applyBorder="1" applyAlignment="1" applyProtection="1">
      <alignment horizontal="center" vertical="center"/>
      <protection locked="0"/>
    </xf>
    <xf numFmtId="164" fontId="88" fillId="5" borderId="216" xfId="0" applyFont="1" applyFill="1" applyBorder="1" applyAlignment="1" applyProtection="1">
      <alignment vertical="center"/>
      <protection hidden="1"/>
    </xf>
    <xf numFmtId="1" fontId="81" fillId="7" borderId="219" xfId="0" applyNumberFormat="1" applyFont="1" applyFill="1" applyBorder="1" applyAlignment="1" applyProtection="1">
      <alignment horizontal="center" vertical="center"/>
      <protection locked="0"/>
    </xf>
    <xf numFmtId="0" fontId="13" fillId="0" borderId="2" xfId="16" applyNumberFormat="1" applyFont="1" applyBorder="1" applyAlignment="1" applyProtection="1">
      <alignment horizontal="center" vertical="center" wrapText="1"/>
      <protection hidden="1"/>
    </xf>
    <xf numFmtId="0" fontId="13" fillId="0" borderId="143" xfId="16" applyNumberFormat="1" applyFont="1" applyBorder="1" applyAlignment="1" applyProtection="1">
      <alignment horizontal="center" vertical="center" wrapText="1"/>
      <protection hidden="1"/>
    </xf>
    <xf numFmtId="0" fontId="13" fillId="0" borderId="145" xfId="16" applyNumberFormat="1" applyFont="1" applyBorder="1" applyAlignment="1" applyProtection="1">
      <alignment horizontal="center" vertical="center" wrapText="1"/>
      <protection hidden="1"/>
    </xf>
    <xf numFmtId="0" fontId="36" fillId="3" borderId="4" xfId="16" applyNumberFormat="1" applyFont="1" applyFill="1" applyBorder="1" applyAlignment="1">
      <alignment horizontal="center" vertical="center" wrapText="1"/>
    </xf>
    <xf numFmtId="164" fontId="0" fillId="0" borderId="222" xfId="0" applyBorder="1" applyAlignment="1">
      <alignment horizontal="left" vertical="center"/>
    </xf>
    <xf numFmtId="164" fontId="82" fillId="0" borderId="222" xfId="0" applyFont="1" applyBorder="1" applyAlignment="1">
      <alignment horizontal="center" vertical="center"/>
    </xf>
    <xf numFmtId="165" fontId="97" fillId="0" borderId="222" xfId="0" applyNumberFormat="1" applyFont="1" applyBorder="1" applyAlignment="1">
      <alignment horizontal="center" vertical="center"/>
    </xf>
    <xf numFmtId="165" fontId="43" fillId="0" borderId="222" xfId="0" applyNumberFormat="1" applyFont="1" applyBorder="1" applyAlignment="1">
      <alignment horizontal="center" vertical="center"/>
    </xf>
    <xf numFmtId="170" fontId="43" fillId="0" borderId="222" xfId="0" applyNumberFormat="1" applyFont="1" applyBorder="1" applyAlignment="1">
      <alignment horizontal="center" vertical="center"/>
    </xf>
    <xf numFmtId="49" fontId="82" fillId="0" borderId="222" xfId="0" applyNumberFormat="1" applyFont="1" applyBorder="1" applyAlignment="1">
      <alignment horizontal="center" vertical="center"/>
    </xf>
    <xf numFmtId="1" fontId="43" fillId="7" borderId="222" xfId="0" applyNumberFormat="1" applyFont="1" applyFill="1" applyBorder="1" applyAlignment="1" applyProtection="1">
      <alignment horizontal="center" vertical="center"/>
      <protection locked="0"/>
    </xf>
    <xf numFmtId="164" fontId="43" fillId="3" borderId="220" xfId="15" applyFont="1" applyFill="1" applyBorder="1" applyAlignment="1">
      <alignment horizontal="center" vertical="center" wrapText="1"/>
    </xf>
    <xf numFmtId="164" fontId="93" fillId="0" borderId="220" xfId="0" applyFont="1" applyBorder="1" applyAlignment="1">
      <alignment horizontal="center" vertical="center" wrapText="1"/>
    </xf>
    <xf numFmtId="164" fontId="0" fillId="0" borderId="220" xfId="0" applyBorder="1"/>
    <xf numFmtId="49" fontId="82" fillId="3" borderId="220" xfId="16" applyNumberFormat="1" applyFont="1" applyFill="1" applyBorder="1" applyAlignment="1">
      <alignment horizontal="center" vertical="center" wrapText="1"/>
    </xf>
    <xf numFmtId="165" fontId="81" fillId="3" borderId="220" xfId="15" applyNumberFormat="1" applyFont="1" applyFill="1" applyBorder="1" applyAlignment="1">
      <alignment horizontal="center" vertical="center"/>
    </xf>
    <xf numFmtId="165" fontId="81" fillId="3" borderId="220" xfId="15" applyNumberFormat="1" applyFont="1" applyFill="1" applyBorder="1" applyAlignment="1">
      <alignment horizontal="center" vertical="center" wrapText="1"/>
    </xf>
    <xf numFmtId="170" fontId="82" fillId="3" borderId="23" xfId="15" applyNumberFormat="1" applyFont="1" applyFill="1" applyBorder="1" applyAlignment="1">
      <alignment horizontal="center" vertical="center" wrapText="1"/>
    </xf>
    <xf numFmtId="9" fontId="43" fillId="0" borderId="0" xfId="34" applyFont="1" applyAlignment="1">
      <alignment vertical="center"/>
    </xf>
    <xf numFmtId="43" fontId="43" fillId="0" borderId="0" xfId="37" applyFont="1" applyAlignment="1">
      <alignment vertical="center"/>
    </xf>
    <xf numFmtId="164" fontId="169" fillId="16" borderId="50" xfId="35" applyFont="1" applyFill="1" applyBorder="1" applyAlignment="1">
      <alignment horizontal="center" vertical="center" wrapText="1"/>
    </xf>
    <xf numFmtId="164" fontId="169" fillId="16" borderId="0" xfId="35" applyFont="1" applyFill="1" applyBorder="1" applyAlignment="1">
      <alignment horizontal="center" vertical="center" wrapText="1"/>
    </xf>
    <xf numFmtId="164" fontId="169" fillId="16" borderId="36" xfId="35" applyFont="1" applyFill="1" applyBorder="1" applyAlignment="1">
      <alignment horizontal="center" vertical="center" wrapText="1"/>
    </xf>
    <xf numFmtId="164" fontId="158" fillId="18" borderId="0" xfId="0" applyFont="1" applyFill="1" applyAlignment="1" applyProtection="1">
      <alignment horizontal="center" vertical="center"/>
      <protection locked="0" hidden="1"/>
    </xf>
    <xf numFmtId="164" fontId="157" fillId="3" borderId="0" xfId="0" applyFont="1" applyFill="1" applyAlignment="1">
      <alignment horizontal="right" vertical="center" wrapText="1" indent="1"/>
    </xf>
    <xf numFmtId="164" fontId="163" fillId="3" borderId="0" xfId="0" applyFont="1" applyFill="1" applyAlignment="1">
      <alignment horizontal="center" vertical="top" wrapText="1"/>
    </xf>
    <xf numFmtId="0" fontId="128" fillId="3" borderId="35" xfId="0" applyNumberFormat="1" applyFont="1" applyFill="1" applyBorder="1" applyAlignment="1">
      <alignment horizontal="left" vertical="center"/>
    </xf>
    <xf numFmtId="0" fontId="128" fillId="3" borderId="41" xfId="0" applyNumberFormat="1" applyFont="1" applyFill="1" applyBorder="1" applyAlignment="1">
      <alignment horizontal="left" vertical="center"/>
    </xf>
    <xf numFmtId="164" fontId="134" fillId="12" borderId="50" xfId="35" applyFont="1" applyFill="1" applyBorder="1" applyAlignment="1">
      <alignment horizontal="center" vertical="center" wrapText="1"/>
    </xf>
    <xf numFmtId="164" fontId="134" fillId="12" borderId="0" xfId="35" applyFont="1" applyFill="1" applyBorder="1" applyAlignment="1">
      <alignment horizontal="center" vertical="center" wrapText="1"/>
    </xf>
    <xf numFmtId="164" fontId="134" fillId="12" borderId="36" xfId="35" applyFont="1" applyFill="1" applyBorder="1" applyAlignment="1">
      <alignment horizontal="center" vertical="center" wrapText="1"/>
    </xf>
    <xf numFmtId="49" fontId="128" fillId="3" borderId="49" xfId="0" applyNumberFormat="1" applyFont="1" applyFill="1" applyBorder="1" applyAlignment="1">
      <alignment horizontal="center" vertical="center"/>
    </xf>
    <xf numFmtId="49" fontId="128" fillId="3" borderId="51" xfId="0" applyNumberFormat="1" applyFont="1" applyFill="1" applyBorder="1" applyAlignment="1">
      <alignment horizontal="center" vertical="center"/>
    </xf>
    <xf numFmtId="164" fontId="127" fillId="3" borderId="23" xfId="0" applyFont="1" applyFill="1" applyBorder="1" applyAlignment="1">
      <alignment horizontal="center" vertical="center"/>
    </xf>
    <xf numFmtId="164" fontId="0" fillId="3" borderId="24" xfId="0" applyFill="1" applyBorder="1" applyAlignment="1">
      <alignment horizontal="center" vertical="center"/>
    </xf>
    <xf numFmtId="164" fontId="132" fillId="3" borderId="0" xfId="35" applyFont="1" applyFill="1" applyBorder="1" applyAlignment="1">
      <alignment horizontal="center" vertical="center" wrapText="1"/>
    </xf>
    <xf numFmtId="9" fontId="133" fillId="7" borderId="0" xfId="34" applyFont="1" applyFill="1" applyBorder="1" applyAlignment="1" applyProtection="1">
      <alignment horizontal="center" vertical="center"/>
      <protection locked="0"/>
    </xf>
    <xf numFmtId="164" fontId="157" fillId="3" borderId="0" xfId="0" applyFont="1" applyFill="1" applyAlignment="1" applyProtection="1">
      <alignment horizontal="left" vertical="center"/>
      <protection locked="0"/>
    </xf>
    <xf numFmtId="164" fontId="139" fillId="3" borderId="0" xfId="0" applyFont="1" applyFill="1" applyAlignment="1">
      <alignment horizontal="left" vertical="top" wrapText="1"/>
    </xf>
    <xf numFmtId="164" fontId="125" fillId="3" borderId="49" xfId="35" applyFill="1" applyBorder="1" applyAlignment="1">
      <alignment horizontal="center" vertical="center"/>
    </xf>
    <xf numFmtId="164" fontId="125" fillId="3" borderId="50" xfId="35" applyFill="1" applyBorder="1" applyAlignment="1">
      <alignment horizontal="center" vertical="center"/>
    </xf>
    <xf numFmtId="164" fontId="125" fillId="3" borderId="51" xfId="35" applyFill="1" applyBorder="1" applyAlignment="1">
      <alignment horizontal="center" vertical="center"/>
    </xf>
    <xf numFmtId="164" fontId="130" fillId="3" borderId="53" xfId="15" applyFont="1" applyFill="1" applyBorder="1" applyAlignment="1">
      <alignment horizontal="center" vertical="center" wrapText="1"/>
    </xf>
    <xf numFmtId="164" fontId="130" fillId="3" borderId="40" xfId="15" applyFont="1" applyFill="1" applyBorder="1" applyAlignment="1">
      <alignment horizontal="center" vertical="center" wrapText="1"/>
    </xf>
    <xf numFmtId="164" fontId="135" fillId="3" borderId="49" xfId="0" applyFont="1" applyFill="1" applyBorder="1" applyAlignment="1">
      <alignment horizontal="center" vertical="center" wrapText="1"/>
    </xf>
    <xf numFmtId="164" fontId="135" fillId="3" borderId="23" xfId="0" applyFont="1" applyFill="1" applyBorder="1" applyAlignment="1">
      <alignment horizontal="center" vertical="center" wrapText="1"/>
    </xf>
    <xf numFmtId="164" fontId="135" fillId="3" borderId="50" xfId="0" applyFont="1" applyFill="1" applyBorder="1" applyAlignment="1">
      <alignment horizontal="center" vertical="center" wrapText="1"/>
    </xf>
    <xf numFmtId="164" fontId="135" fillId="3" borderId="0" xfId="0" applyFont="1" applyFill="1" applyAlignment="1">
      <alignment horizontal="center" vertical="center" wrapText="1"/>
    </xf>
    <xf numFmtId="164" fontId="135" fillId="3" borderId="51" xfId="0" applyFont="1" applyFill="1" applyBorder="1" applyAlignment="1">
      <alignment horizontal="center" vertical="center" wrapText="1"/>
    </xf>
    <xf numFmtId="164" fontId="135" fillId="3" borderId="24" xfId="0" applyFont="1" applyFill="1" applyBorder="1" applyAlignment="1">
      <alignment horizontal="center" vertical="center" wrapText="1"/>
    </xf>
    <xf numFmtId="164" fontId="137" fillId="3" borderId="49" xfId="0" applyFont="1" applyFill="1" applyBorder="1" applyAlignment="1">
      <alignment horizontal="center" vertical="top" wrapText="1"/>
    </xf>
    <xf numFmtId="164" fontId="137" fillId="3" borderId="35" xfId="0" applyFont="1" applyFill="1" applyBorder="1" applyAlignment="1">
      <alignment horizontal="center" vertical="top" wrapText="1"/>
    </xf>
    <xf numFmtId="164" fontId="137" fillId="3" borderId="50" xfId="0" applyFont="1" applyFill="1" applyBorder="1" applyAlignment="1">
      <alignment horizontal="center" vertical="top" wrapText="1"/>
    </xf>
    <xf numFmtId="164" fontId="137" fillId="3" borderId="36" xfId="0" applyFont="1" applyFill="1" applyBorder="1" applyAlignment="1">
      <alignment horizontal="center" vertical="top" wrapText="1"/>
    </xf>
    <xf numFmtId="164" fontId="137" fillId="3" borderId="51" xfId="0" applyFont="1" applyFill="1" applyBorder="1" applyAlignment="1">
      <alignment horizontal="center" vertical="top" wrapText="1"/>
    </xf>
    <xf numFmtId="164" fontId="137" fillId="3" borderId="41" xfId="0" applyFont="1" applyFill="1" applyBorder="1" applyAlignment="1">
      <alignment horizontal="center" vertical="top" wrapText="1"/>
    </xf>
    <xf numFmtId="164" fontId="16" fillId="3" borderId="1" xfId="15" applyFont="1" applyFill="1" applyBorder="1" applyAlignment="1" applyProtection="1">
      <alignment horizontal="center" vertical="center" wrapText="1"/>
      <protection hidden="1"/>
    </xf>
    <xf numFmtId="164" fontId="16" fillId="3" borderId="154" xfId="15" applyFont="1" applyFill="1" applyBorder="1" applyAlignment="1" applyProtection="1">
      <alignment horizontal="center" vertical="center" wrapText="1"/>
      <protection hidden="1"/>
    </xf>
    <xf numFmtId="164" fontId="16" fillId="3" borderId="139" xfId="15" applyFont="1" applyFill="1" applyBorder="1" applyAlignment="1" applyProtection="1">
      <alignment horizontal="center" vertical="center" wrapText="1"/>
      <protection hidden="1"/>
    </xf>
    <xf numFmtId="164" fontId="82" fillId="0" borderId="1" xfId="16" applyFont="1" applyBorder="1" applyAlignment="1" applyProtection="1">
      <alignment horizontal="center" vertical="center" wrapText="1"/>
      <protection hidden="1"/>
    </xf>
    <xf numFmtId="164" fontId="82" fillId="0" borderId="154" xfId="16" applyFont="1" applyBorder="1" applyAlignment="1" applyProtection="1">
      <alignment horizontal="center" vertical="center" wrapText="1"/>
      <protection hidden="1"/>
    </xf>
    <xf numFmtId="164" fontId="82" fillId="0" borderId="139" xfId="16" applyFont="1" applyBorder="1" applyAlignment="1" applyProtection="1">
      <alignment horizontal="center" vertical="center" wrapText="1"/>
      <protection hidden="1"/>
    </xf>
    <xf numFmtId="164" fontId="16" fillId="3" borderId="86" xfId="15" applyFont="1" applyFill="1" applyBorder="1" applyAlignment="1" applyProtection="1">
      <alignment horizontal="center" vertical="center" wrapText="1"/>
      <protection hidden="1"/>
    </xf>
    <xf numFmtId="164" fontId="16" fillId="3" borderId="85" xfId="15" applyFont="1" applyFill="1" applyBorder="1" applyAlignment="1" applyProtection="1">
      <alignment horizontal="center" vertical="center" wrapText="1"/>
      <protection hidden="1"/>
    </xf>
    <xf numFmtId="164" fontId="16" fillId="3" borderId="87" xfId="15" applyFont="1" applyFill="1" applyBorder="1" applyAlignment="1" applyProtection="1">
      <alignment horizontal="center" vertical="center" wrapText="1"/>
      <protection hidden="1"/>
    </xf>
    <xf numFmtId="164" fontId="82" fillId="0" borderId="86" xfId="16" applyFont="1" applyBorder="1" applyAlignment="1" applyProtection="1">
      <alignment horizontal="center" vertical="center" wrapText="1"/>
      <protection hidden="1"/>
    </xf>
    <xf numFmtId="164" fontId="82" fillId="0" borderId="85" xfId="16" applyFont="1" applyBorder="1" applyAlignment="1" applyProtection="1">
      <alignment horizontal="center" vertical="center" wrapText="1"/>
      <protection hidden="1"/>
    </xf>
    <xf numFmtId="164" fontId="82" fillId="0" borderId="87" xfId="16" applyFont="1" applyBorder="1" applyAlignment="1" applyProtection="1">
      <alignment horizontal="center" vertical="center" wrapText="1"/>
      <protection hidden="1"/>
    </xf>
    <xf numFmtId="164" fontId="16" fillId="3" borderId="17" xfId="15" applyFont="1" applyFill="1" applyBorder="1" applyAlignment="1" applyProtection="1">
      <alignment horizontal="center" vertical="center" wrapText="1"/>
      <protection hidden="1"/>
    </xf>
    <xf numFmtId="164" fontId="16" fillId="3" borderId="18" xfId="15" applyFont="1" applyFill="1" applyBorder="1" applyAlignment="1" applyProtection="1">
      <alignment horizontal="center" vertical="center" wrapText="1"/>
      <protection hidden="1"/>
    </xf>
    <xf numFmtId="164" fontId="16" fillId="3" borderId="19" xfId="15" applyFont="1" applyFill="1" applyBorder="1" applyAlignment="1" applyProtection="1">
      <alignment horizontal="center" vertical="center" wrapText="1"/>
      <protection hidden="1"/>
    </xf>
    <xf numFmtId="164" fontId="16" fillId="3" borderId="54" xfId="15" applyFont="1" applyFill="1" applyBorder="1" applyAlignment="1" applyProtection="1">
      <alignment horizontal="center" vertical="center"/>
      <protection hidden="1"/>
    </xf>
    <xf numFmtId="164" fontId="16" fillId="3" borderId="55" xfId="15" applyFont="1" applyFill="1" applyBorder="1" applyAlignment="1" applyProtection="1">
      <alignment horizontal="center" vertical="center"/>
      <protection hidden="1"/>
    </xf>
    <xf numFmtId="164" fontId="16" fillId="3" borderId="38" xfId="15" applyFont="1" applyFill="1" applyBorder="1" applyAlignment="1" applyProtection="1">
      <alignment horizontal="center" vertical="center"/>
      <protection hidden="1"/>
    </xf>
    <xf numFmtId="164" fontId="86" fillId="0" borderId="86" xfId="0" applyFont="1" applyBorder="1" applyAlignment="1" applyProtection="1">
      <alignment horizontal="center" vertical="center" wrapText="1"/>
      <protection hidden="1"/>
    </xf>
    <xf numFmtId="164" fontId="86" fillId="0" borderId="85" xfId="0" applyFont="1" applyBorder="1" applyAlignment="1" applyProtection="1">
      <alignment horizontal="center" vertical="center" wrapText="1"/>
      <protection hidden="1"/>
    </xf>
    <xf numFmtId="164" fontId="86" fillId="0" borderId="87" xfId="0" applyFont="1" applyBorder="1" applyAlignment="1" applyProtection="1">
      <alignment horizontal="center" vertical="center" wrapText="1"/>
      <protection hidden="1"/>
    </xf>
    <xf numFmtId="164" fontId="86" fillId="0" borderId="32" xfId="0" applyFont="1" applyBorder="1" applyAlignment="1" applyProtection="1">
      <alignment horizontal="center" vertical="center" wrapText="1"/>
      <protection hidden="1"/>
    </xf>
    <xf numFmtId="164" fontId="86" fillId="0" borderId="44" xfId="0" applyFont="1" applyBorder="1" applyAlignment="1" applyProtection="1">
      <alignment horizontal="center" vertical="center" wrapText="1"/>
      <protection hidden="1"/>
    </xf>
    <xf numFmtId="164" fontId="86" fillId="0" borderId="37" xfId="0" applyFont="1" applyBorder="1" applyAlignment="1" applyProtection="1">
      <alignment horizontal="center" vertical="center" wrapText="1"/>
      <protection hidden="1"/>
    </xf>
    <xf numFmtId="164" fontId="16" fillId="3" borderId="29" xfId="15" applyFont="1" applyFill="1" applyBorder="1" applyAlignment="1" applyProtection="1">
      <alignment horizontal="center" vertical="center"/>
      <protection hidden="1"/>
    </xf>
    <xf numFmtId="164" fontId="16" fillId="3" borderId="45" xfId="15" applyFont="1" applyFill="1" applyBorder="1" applyAlignment="1" applyProtection="1">
      <alignment horizontal="center" vertical="center"/>
      <protection hidden="1"/>
    </xf>
    <xf numFmtId="164" fontId="86" fillId="0" borderId="1" xfId="16" applyFont="1" applyBorder="1" applyAlignment="1" applyProtection="1">
      <alignment horizontal="center" vertical="center" wrapText="1"/>
      <protection hidden="1"/>
    </xf>
    <xf numFmtId="164" fontId="86" fillId="0" borderId="154" xfId="16" applyFont="1" applyBorder="1" applyAlignment="1" applyProtection="1">
      <alignment horizontal="center" vertical="center" wrapText="1"/>
      <protection hidden="1"/>
    </xf>
    <xf numFmtId="164" fontId="86" fillId="0" borderId="139" xfId="16" applyFont="1" applyBorder="1" applyAlignment="1" applyProtection="1">
      <alignment horizontal="center" vertical="center" wrapText="1"/>
      <protection hidden="1"/>
    </xf>
    <xf numFmtId="164" fontId="16" fillId="3" borderId="2" xfId="15" applyFont="1" applyFill="1" applyBorder="1" applyAlignment="1" applyProtection="1">
      <alignment horizontal="center" vertical="center" wrapText="1"/>
      <protection hidden="1"/>
    </xf>
    <xf numFmtId="164" fontId="82" fillId="0" borderId="2" xfId="16" applyFont="1" applyBorder="1" applyAlignment="1" applyProtection="1">
      <alignment horizontal="center" vertical="center" wrapText="1"/>
      <protection hidden="1"/>
    </xf>
    <xf numFmtId="164" fontId="16" fillId="3" borderId="29" xfId="15" applyFont="1" applyFill="1" applyBorder="1" applyAlignment="1" applyProtection="1">
      <alignment horizontal="center" vertical="center" wrapText="1"/>
      <protection hidden="1"/>
    </xf>
    <xf numFmtId="164" fontId="16" fillId="3" borderId="45" xfId="15" applyFont="1" applyFill="1" applyBorder="1" applyAlignment="1" applyProtection="1">
      <alignment horizontal="center" vertical="center" wrapText="1"/>
      <protection hidden="1"/>
    </xf>
    <xf numFmtId="164" fontId="16" fillId="3" borderId="52" xfId="15" applyFont="1" applyFill="1" applyBorder="1" applyAlignment="1" applyProtection="1">
      <alignment horizontal="center" vertical="center" wrapText="1"/>
      <protection hidden="1"/>
    </xf>
    <xf numFmtId="164" fontId="16" fillId="3" borderId="1" xfId="15" applyFont="1" applyFill="1" applyBorder="1" applyAlignment="1" applyProtection="1">
      <alignment horizontal="center" vertical="center"/>
      <protection hidden="1"/>
    </xf>
    <xf numFmtId="164" fontId="16" fillId="3" borderId="154" xfId="15" applyFont="1" applyFill="1" applyBorder="1" applyAlignment="1" applyProtection="1">
      <alignment horizontal="center" vertical="center"/>
      <protection hidden="1"/>
    </xf>
    <xf numFmtId="164" fontId="16" fillId="3" borderId="139" xfId="15" applyFont="1" applyFill="1" applyBorder="1" applyAlignment="1" applyProtection="1">
      <alignment horizontal="center" vertical="center"/>
      <protection hidden="1"/>
    </xf>
    <xf numFmtId="164" fontId="86" fillId="0" borderId="1" xfId="0" applyFont="1" applyBorder="1" applyAlignment="1" applyProtection="1">
      <alignment horizontal="center" vertical="center" wrapText="1"/>
      <protection hidden="1"/>
    </xf>
    <xf numFmtId="164" fontId="86" fillId="0" borderId="154" xfId="0" applyFont="1" applyBorder="1" applyAlignment="1" applyProtection="1">
      <alignment horizontal="center" vertical="center" wrapText="1"/>
      <protection hidden="1"/>
    </xf>
    <xf numFmtId="164" fontId="86" fillId="0" borderId="139" xfId="0" applyFont="1" applyBorder="1" applyAlignment="1" applyProtection="1">
      <alignment horizontal="center" vertical="center" wrapText="1"/>
      <protection hidden="1"/>
    </xf>
    <xf numFmtId="164" fontId="16" fillId="0" borderId="86" xfId="15" applyFont="1" applyBorder="1" applyAlignment="1" applyProtection="1">
      <alignment horizontal="center" vertical="center" wrapText="1"/>
      <protection hidden="1"/>
    </xf>
    <xf numFmtId="164" fontId="16" fillId="0" borderId="85" xfId="15" applyFont="1" applyBorder="1" applyAlignment="1" applyProtection="1">
      <alignment horizontal="center" vertical="center" wrapText="1"/>
      <protection hidden="1"/>
    </xf>
    <xf numFmtId="164" fontId="16" fillId="0" borderId="87" xfId="15" applyFont="1" applyBorder="1" applyAlignment="1" applyProtection="1">
      <alignment horizontal="center" vertical="center" wrapText="1"/>
      <protection hidden="1"/>
    </xf>
    <xf numFmtId="164" fontId="16" fillId="3" borderId="143" xfId="15" applyFont="1" applyFill="1" applyBorder="1" applyAlignment="1" applyProtection="1">
      <alignment horizontal="center" vertical="center" wrapText="1"/>
      <protection hidden="1"/>
    </xf>
    <xf numFmtId="164" fontId="16" fillId="3" borderId="151" xfId="15" applyFont="1" applyFill="1" applyBorder="1" applyAlignment="1" applyProtection="1">
      <alignment horizontal="center" vertical="center" wrapText="1"/>
      <protection hidden="1"/>
    </xf>
    <xf numFmtId="164" fontId="82" fillId="0" borderId="143" xfId="16" applyFont="1" applyBorder="1" applyAlignment="1" applyProtection="1">
      <alignment horizontal="center" vertical="center" wrapText="1"/>
      <protection hidden="1"/>
    </xf>
    <xf numFmtId="164" fontId="82" fillId="0" borderId="151" xfId="16" applyFont="1" applyBorder="1" applyAlignment="1" applyProtection="1">
      <alignment horizontal="center" vertical="center" wrapText="1"/>
      <protection hidden="1"/>
    </xf>
    <xf numFmtId="164" fontId="16" fillId="3" borderId="85" xfId="15" applyFont="1" applyFill="1" applyBorder="1" applyAlignment="1" applyProtection="1">
      <alignment horizontal="center" vertical="center"/>
      <protection hidden="1"/>
    </xf>
    <xf numFmtId="1" fontId="57" fillId="4" borderId="17" xfId="34" applyNumberFormat="1" applyFont="1" applyFill="1" applyBorder="1" applyAlignment="1" applyProtection="1">
      <alignment horizontal="center" vertical="center"/>
      <protection hidden="1"/>
    </xf>
    <xf numFmtId="1" fontId="57" fillId="4" borderId="89" xfId="34" applyNumberFormat="1" applyFont="1" applyFill="1" applyBorder="1" applyAlignment="1" applyProtection="1">
      <alignment horizontal="center" vertical="center"/>
      <protection hidden="1"/>
    </xf>
    <xf numFmtId="164" fontId="18" fillId="3" borderId="45" xfId="15" applyFont="1" applyFill="1" applyBorder="1" applyAlignment="1" applyProtection="1">
      <alignment horizontal="center" vertical="center"/>
      <protection hidden="1"/>
    </xf>
    <xf numFmtId="164" fontId="125" fillId="0" borderId="49" xfId="35" applyBorder="1" applyAlignment="1">
      <alignment horizontal="center" vertical="center"/>
    </xf>
    <xf numFmtId="164" fontId="125" fillId="0" borderId="50" xfId="35" applyBorder="1" applyAlignment="1">
      <alignment horizontal="center" vertical="center"/>
    </xf>
    <xf numFmtId="164" fontId="125" fillId="0" borderId="51" xfId="35" applyBorder="1" applyAlignment="1">
      <alignment horizontal="center" vertical="center"/>
    </xf>
    <xf numFmtId="164" fontId="100" fillId="0" borderId="49" xfId="0" applyFont="1" applyBorder="1" applyAlignment="1">
      <alignment horizontal="center" vertical="center" wrapText="1"/>
    </xf>
    <xf numFmtId="164" fontId="82" fillId="0" borderId="23" xfId="0" applyFont="1" applyBorder="1" applyAlignment="1">
      <alignment horizontal="center" vertical="center" wrapText="1"/>
    </xf>
    <xf numFmtId="164" fontId="100" fillId="0" borderId="50" xfId="0" applyFont="1" applyBorder="1" applyAlignment="1">
      <alignment horizontal="center" vertical="center" wrapText="1"/>
    </xf>
    <xf numFmtId="164" fontId="82" fillId="0" borderId="0" xfId="0" applyFont="1" applyAlignment="1">
      <alignment horizontal="center" vertical="center" wrapText="1"/>
    </xf>
    <xf numFmtId="164" fontId="82" fillId="0" borderId="50" xfId="0" applyFont="1" applyBorder="1" applyAlignment="1">
      <alignment horizontal="center" vertical="center" wrapText="1"/>
    </xf>
    <xf numFmtId="164" fontId="82" fillId="0" borderId="51" xfId="0" applyFont="1" applyBorder="1" applyAlignment="1">
      <alignment horizontal="center" vertical="center" wrapText="1"/>
    </xf>
    <xf numFmtId="164" fontId="82" fillId="0" borderId="24" xfId="0" applyFont="1" applyBorder="1" applyAlignment="1">
      <alignment horizontal="center" vertical="center" wrapText="1"/>
    </xf>
    <xf numFmtId="164" fontId="19" fillId="0" borderId="17" xfId="0" applyFont="1" applyBorder="1" applyAlignment="1" applyProtection="1">
      <alignment horizontal="center" vertical="center"/>
      <protection hidden="1"/>
    </xf>
    <xf numFmtId="164" fontId="19" fillId="0" borderId="1" xfId="0" applyFont="1" applyBorder="1" applyAlignment="1" applyProtection="1">
      <alignment horizontal="center" vertical="center"/>
      <protection hidden="1"/>
    </xf>
    <xf numFmtId="164" fontId="19" fillId="0" borderId="15" xfId="0" applyFont="1" applyBorder="1" applyAlignment="1" applyProtection="1">
      <alignment horizontal="center" vertical="center"/>
      <protection hidden="1"/>
    </xf>
    <xf numFmtId="164" fontId="19" fillId="0" borderId="18" xfId="0" applyFont="1" applyBorder="1" applyAlignment="1" applyProtection="1">
      <alignment horizontal="center" vertical="center"/>
      <protection hidden="1"/>
    </xf>
    <xf numFmtId="164" fontId="19" fillId="0" borderId="143" xfId="0" applyFont="1" applyBorder="1" applyAlignment="1" applyProtection="1">
      <alignment horizontal="center" vertical="center"/>
      <protection hidden="1"/>
    </xf>
    <xf numFmtId="164" fontId="19" fillId="0" borderId="147" xfId="0" applyFont="1" applyBorder="1" applyAlignment="1" applyProtection="1">
      <alignment horizontal="center" vertical="center"/>
      <protection hidden="1"/>
    </xf>
    <xf numFmtId="164" fontId="82" fillId="7" borderId="18" xfId="0" applyFont="1" applyFill="1" applyBorder="1" applyAlignment="1" applyProtection="1">
      <alignment horizontal="center" vertical="center"/>
      <protection hidden="1"/>
    </xf>
    <xf numFmtId="164" fontId="82" fillId="7" borderId="138" xfId="0" applyFont="1" applyFill="1" applyBorder="1" applyAlignment="1" applyProtection="1">
      <alignment horizontal="center" vertical="center"/>
      <protection hidden="1"/>
    </xf>
    <xf numFmtId="168" fontId="57" fillId="0" borderId="18" xfId="0" applyNumberFormat="1" applyFont="1" applyBorder="1" applyAlignment="1" applyProtection="1">
      <alignment horizontal="center" vertical="center"/>
      <protection hidden="1"/>
    </xf>
    <xf numFmtId="168" fontId="57" fillId="0" borderId="138" xfId="0" applyNumberFormat="1" applyFont="1" applyBorder="1" applyAlignment="1" applyProtection="1">
      <alignment horizontal="center" vertical="center"/>
      <protection hidden="1"/>
    </xf>
    <xf numFmtId="164" fontId="19" fillId="0" borderId="19" xfId="0" applyFont="1" applyBorder="1" applyAlignment="1" applyProtection="1">
      <alignment horizontal="center" vertical="center"/>
      <protection hidden="1"/>
    </xf>
    <xf numFmtId="164" fontId="19" fillId="0" borderId="139" xfId="0" applyFont="1" applyBorder="1" applyAlignment="1" applyProtection="1">
      <alignment horizontal="center" vertical="center"/>
      <protection hidden="1"/>
    </xf>
    <xf numFmtId="164" fontId="19" fillId="0" borderId="148" xfId="0" applyFont="1" applyBorder="1" applyAlignment="1" applyProtection="1">
      <alignment horizontal="center" vertical="center"/>
      <protection hidden="1"/>
    </xf>
    <xf numFmtId="170" fontId="57" fillId="0" borderId="19" xfId="0" applyNumberFormat="1" applyFont="1" applyBorder="1" applyAlignment="1" applyProtection="1">
      <alignment horizontal="center" vertical="center"/>
      <protection hidden="1"/>
    </xf>
    <xf numFmtId="170" fontId="57" fillId="0" borderId="140" xfId="0" applyNumberFormat="1" applyFont="1" applyBorder="1" applyAlignment="1" applyProtection="1">
      <alignment horizontal="center" vertical="center"/>
      <protection hidden="1"/>
    </xf>
    <xf numFmtId="164" fontId="82" fillId="3" borderId="53" xfId="15" applyFont="1" applyFill="1" applyBorder="1" applyAlignment="1" applyProtection="1">
      <alignment horizontal="center" vertical="center" wrapText="1"/>
      <protection hidden="1"/>
    </xf>
    <xf numFmtId="164" fontId="82" fillId="3" borderId="40" xfId="15" applyFont="1" applyFill="1" applyBorder="1" applyAlignment="1" applyProtection="1">
      <alignment horizontal="center" vertical="center" wrapText="1"/>
      <protection hidden="1"/>
    </xf>
    <xf numFmtId="165" fontId="82" fillId="3" borderId="53" xfId="15" applyNumberFormat="1" applyFont="1" applyFill="1" applyBorder="1" applyAlignment="1" applyProtection="1">
      <alignment horizontal="center" vertical="center" wrapText="1"/>
      <protection hidden="1"/>
    </xf>
    <xf numFmtId="165" fontId="82" fillId="3" borderId="40" xfId="15" applyNumberFormat="1" applyFont="1" applyFill="1" applyBorder="1" applyAlignment="1" applyProtection="1">
      <alignment horizontal="center" vertical="center" wrapText="1"/>
      <protection hidden="1"/>
    </xf>
    <xf numFmtId="164" fontId="91" fillId="5" borderId="69" xfId="15" applyFont="1" applyFill="1" applyBorder="1" applyAlignment="1" applyProtection="1">
      <alignment horizontal="center" vertical="center"/>
      <protection hidden="1"/>
    </xf>
    <xf numFmtId="164" fontId="91" fillId="5" borderId="183" xfId="15" applyFont="1" applyFill="1" applyBorder="1" applyAlignment="1" applyProtection="1">
      <alignment horizontal="center" vertical="center"/>
      <protection hidden="1"/>
    </xf>
    <xf numFmtId="164" fontId="91" fillId="7" borderId="69" xfId="15" applyFont="1" applyFill="1" applyBorder="1" applyAlignment="1" applyProtection="1">
      <alignment horizontal="center" vertical="center"/>
      <protection hidden="1"/>
    </xf>
    <xf numFmtId="164" fontId="91" fillId="7" borderId="183" xfId="15" applyFont="1" applyFill="1" applyBorder="1" applyAlignment="1" applyProtection="1">
      <alignment horizontal="center" vertical="center"/>
      <protection hidden="1"/>
    </xf>
    <xf numFmtId="1" fontId="96" fillId="7" borderId="65" xfId="0" applyNumberFormat="1" applyFont="1" applyFill="1" applyBorder="1" applyAlignment="1">
      <alignment horizontal="center" vertical="center"/>
    </xf>
    <xf numFmtId="1" fontId="96" fillId="7" borderId="40" xfId="0" applyNumberFormat="1" applyFont="1" applyFill="1" applyBorder="1" applyAlignment="1">
      <alignment horizontal="center" vertical="center"/>
    </xf>
    <xf numFmtId="164" fontId="17" fillId="0" borderId="50" xfId="0" applyFont="1" applyBorder="1" applyAlignment="1" applyProtection="1">
      <alignment horizontal="center" vertical="center"/>
      <protection hidden="1"/>
    </xf>
    <xf numFmtId="164" fontId="57" fillId="0" borderId="51" xfId="0" applyFont="1" applyBorder="1" applyAlignment="1" applyProtection="1">
      <alignment horizontal="center" vertical="center"/>
      <protection hidden="1"/>
    </xf>
    <xf numFmtId="167" fontId="82" fillId="4" borderId="65" xfId="15" applyNumberFormat="1" applyFont="1" applyFill="1" applyBorder="1" applyAlignment="1" applyProtection="1">
      <alignment horizontal="center" vertical="center" wrapText="1"/>
      <protection hidden="1"/>
    </xf>
    <xf numFmtId="167" fontId="82" fillId="4" borderId="40" xfId="15" applyNumberFormat="1" applyFont="1" applyFill="1" applyBorder="1" applyAlignment="1" applyProtection="1">
      <alignment horizontal="center" vertical="center" wrapText="1"/>
      <protection hidden="1"/>
    </xf>
    <xf numFmtId="180" fontId="154" fillId="0" borderId="157" xfId="37" applyNumberFormat="1" applyFont="1" applyBorder="1" applyAlignment="1">
      <alignment horizontal="center"/>
    </xf>
    <xf numFmtId="180" fontId="154" fillId="0" borderId="101" xfId="37" applyNumberFormat="1" applyFont="1" applyBorder="1" applyAlignment="1">
      <alignment horizontal="center"/>
    </xf>
    <xf numFmtId="164" fontId="94" fillId="17" borderId="56" xfId="0" applyFont="1" applyFill="1" applyBorder="1" applyAlignment="1">
      <alignment horizontal="center" vertical="center" wrapText="1"/>
    </xf>
    <xf numFmtId="164" fontId="94" fillId="17" borderId="33" xfId="0" applyFont="1" applyFill="1" applyBorder="1" applyAlignment="1">
      <alignment horizontal="center" vertical="center"/>
    </xf>
    <xf numFmtId="164" fontId="94" fillId="17" borderId="67" xfId="0" applyFont="1" applyFill="1" applyBorder="1" applyAlignment="1">
      <alignment horizontal="center" vertical="center"/>
    </xf>
    <xf numFmtId="49" fontId="150" fillId="15" borderId="23" xfId="0" applyNumberFormat="1" applyFont="1" applyFill="1" applyBorder="1" applyAlignment="1">
      <alignment horizontal="left" vertical="top" wrapText="1" indent="2"/>
    </xf>
    <xf numFmtId="49" fontId="150" fillId="15" borderId="0" xfId="0" applyNumberFormat="1" applyFont="1" applyFill="1" applyAlignment="1">
      <alignment horizontal="left" vertical="top" wrapText="1" indent="2"/>
    </xf>
    <xf numFmtId="164" fontId="152" fillId="3" borderId="51" xfId="15" applyFont="1" applyFill="1" applyBorder="1" applyAlignment="1">
      <alignment horizontal="center" vertical="center" wrapText="1"/>
    </xf>
    <xf numFmtId="164" fontId="152" fillId="3" borderId="41" xfId="15" applyFont="1" applyFill="1" applyBorder="1" applyAlignment="1">
      <alignment horizontal="center" vertical="center" wrapText="1"/>
    </xf>
    <xf numFmtId="180" fontId="154" fillId="0" borderId="27" xfId="37" applyNumberFormat="1" applyFont="1" applyBorder="1" applyAlignment="1">
      <alignment horizontal="center"/>
    </xf>
    <xf numFmtId="180" fontId="154" fillId="0" borderId="11" xfId="37" applyNumberFormat="1" applyFont="1" applyBorder="1" applyAlignment="1">
      <alignment horizontal="center"/>
    </xf>
    <xf numFmtId="164" fontId="153" fillId="0" borderId="161" xfId="0" applyFont="1" applyBorder="1" applyAlignment="1">
      <alignment horizontal="center"/>
    </xf>
    <xf numFmtId="164" fontId="153" fillId="0" borderId="166" xfId="0" applyFont="1" applyBorder="1" applyAlignment="1">
      <alignment horizontal="center"/>
    </xf>
    <xf numFmtId="164" fontId="153" fillId="0" borderId="2" xfId="0" applyFont="1" applyBorder="1" applyAlignment="1">
      <alignment horizontal="center"/>
    </xf>
    <xf numFmtId="164" fontId="82" fillId="5" borderId="65" xfId="15" applyFont="1" applyFill="1" applyBorder="1" applyAlignment="1" applyProtection="1">
      <alignment horizontal="center" vertical="center" wrapText="1"/>
      <protection hidden="1"/>
    </xf>
    <xf numFmtId="164" fontId="82" fillId="5" borderId="40" xfId="15" applyFont="1" applyFill="1" applyBorder="1" applyAlignment="1" applyProtection="1">
      <alignment horizontal="center" vertical="center" wrapText="1"/>
      <protection hidden="1"/>
    </xf>
    <xf numFmtId="165" fontId="82" fillId="3" borderId="53" xfId="15" applyNumberFormat="1" applyFont="1" applyFill="1" applyBorder="1" applyAlignment="1" applyProtection="1">
      <alignment horizontal="center" vertical="center"/>
      <protection hidden="1"/>
    </xf>
    <xf numFmtId="165" fontId="82" fillId="3" borderId="40" xfId="15" applyNumberFormat="1" applyFont="1" applyFill="1" applyBorder="1" applyAlignment="1" applyProtection="1">
      <alignment horizontal="center" vertical="center"/>
      <protection hidden="1"/>
    </xf>
    <xf numFmtId="164" fontId="82" fillId="0" borderId="51" xfId="0" applyFont="1" applyBorder="1" applyAlignment="1" applyProtection="1">
      <alignment horizontal="center" vertical="center"/>
      <protection hidden="1"/>
    </xf>
    <xf numFmtId="164" fontId="82" fillId="0" borderId="41" xfId="0" applyFont="1" applyBorder="1" applyAlignment="1" applyProtection="1">
      <alignment horizontal="center" vertical="center"/>
      <protection hidden="1"/>
    </xf>
    <xf numFmtId="164" fontId="18" fillId="3" borderId="2" xfId="15" applyFont="1" applyFill="1" applyBorder="1" applyAlignment="1" applyProtection="1">
      <alignment horizontal="center" vertical="center"/>
      <protection hidden="1"/>
    </xf>
    <xf numFmtId="164" fontId="18" fillId="3" borderId="143" xfId="15" applyFont="1" applyFill="1" applyBorder="1" applyAlignment="1" applyProtection="1">
      <alignment horizontal="center" vertical="center"/>
      <protection hidden="1"/>
    </xf>
    <xf numFmtId="164" fontId="18" fillId="3" borderId="151" xfId="15" applyFont="1" applyFill="1" applyBorder="1" applyAlignment="1" applyProtection="1">
      <alignment horizontal="center" vertical="center"/>
      <protection hidden="1"/>
    </xf>
    <xf numFmtId="164" fontId="86" fillId="0" borderId="2" xfId="0" applyFont="1" applyBorder="1" applyAlignment="1" applyProtection="1">
      <alignment horizontal="center" vertical="center" wrapText="1"/>
      <protection hidden="1"/>
    </xf>
    <xf numFmtId="164" fontId="86" fillId="0" borderId="143" xfId="0" applyFont="1" applyBorder="1" applyAlignment="1" applyProtection="1">
      <alignment horizontal="center" vertical="center" wrapText="1"/>
      <protection hidden="1"/>
    </xf>
    <xf numFmtId="164" fontId="86" fillId="0" borderId="151" xfId="0" applyFont="1" applyBorder="1" applyAlignment="1" applyProtection="1">
      <alignment horizontal="center" vertical="center" wrapText="1"/>
      <protection hidden="1"/>
    </xf>
    <xf numFmtId="164" fontId="18" fillId="3" borderId="29" xfId="15" applyFont="1" applyFill="1" applyBorder="1" applyAlignment="1" applyProtection="1">
      <alignment horizontal="center" vertical="center" wrapText="1"/>
      <protection hidden="1"/>
    </xf>
    <xf numFmtId="164" fontId="18" fillId="3" borderId="45" xfId="15" applyFont="1" applyFill="1" applyBorder="1" applyAlignment="1" applyProtection="1">
      <alignment horizontal="center" vertical="center" wrapText="1"/>
      <protection hidden="1"/>
    </xf>
    <xf numFmtId="164" fontId="81" fillId="3" borderId="17" xfId="0" applyFont="1" applyFill="1" applyBorder="1" applyAlignment="1" applyProtection="1">
      <alignment horizontal="center" vertical="center"/>
      <protection hidden="1"/>
    </xf>
    <xf numFmtId="164" fontId="81" fillId="3" borderId="18" xfId="0" applyFont="1" applyFill="1" applyBorder="1" applyAlignment="1" applyProtection="1">
      <alignment horizontal="center" vertical="center"/>
      <protection hidden="1"/>
    </xf>
    <xf numFmtId="164" fontId="81" fillId="3" borderId="19" xfId="0" applyFont="1" applyFill="1" applyBorder="1" applyAlignment="1" applyProtection="1">
      <alignment horizontal="center" vertical="center"/>
      <protection hidden="1"/>
    </xf>
    <xf numFmtId="49" fontId="82" fillId="0" borderId="1" xfId="16" applyNumberFormat="1" applyFont="1" applyBorder="1" applyAlignment="1" applyProtection="1">
      <alignment horizontal="center" vertical="center" wrapText="1"/>
      <protection hidden="1"/>
    </xf>
    <xf numFmtId="49" fontId="82" fillId="0" borderId="161" xfId="16" applyNumberFormat="1" applyFont="1" applyBorder="1" applyAlignment="1" applyProtection="1">
      <alignment horizontal="center" vertical="center" wrapText="1"/>
      <protection hidden="1"/>
    </xf>
    <xf numFmtId="49" fontId="82" fillId="0" borderId="159" xfId="16" applyNumberFormat="1" applyFont="1" applyBorder="1" applyAlignment="1" applyProtection="1">
      <alignment horizontal="center" vertical="center" wrapText="1"/>
      <protection hidden="1"/>
    </xf>
    <xf numFmtId="164" fontId="81" fillId="3" borderId="55" xfId="0" applyFont="1" applyFill="1" applyBorder="1" applyAlignment="1" applyProtection="1">
      <alignment horizontal="center" vertical="center"/>
      <protection hidden="1"/>
    </xf>
    <xf numFmtId="49" fontId="82" fillId="0" borderId="85" xfId="16" applyNumberFormat="1" applyFont="1" applyBorder="1" applyAlignment="1" applyProtection="1">
      <alignment horizontal="center" vertical="center" wrapText="1"/>
      <protection hidden="1"/>
    </xf>
    <xf numFmtId="49" fontId="82" fillId="0" borderId="48" xfId="16" applyNumberFormat="1" applyFont="1" applyBorder="1" applyAlignment="1" applyProtection="1">
      <alignment horizontal="center" vertical="center" wrapText="1"/>
      <protection hidden="1"/>
    </xf>
    <xf numFmtId="164" fontId="81" fillId="3" borderId="26" xfId="0" applyFont="1" applyFill="1" applyBorder="1" applyAlignment="1" applyProtection="1">
      <alignment horizontal="center" vertical="center"/>
      <protection hidden="1"/>
    </xf>
    <xf numFmtId="49" fontId="82" fillId="0" borderId="2" xfId="16" applyNumberFormat="1" applyFont="1" applyBorder="1" applyAlignment="1" applyProtection="1">
      <alignment horizontal="center" vertical="center" wrapText="1"/>
      <protection hidden="1"/>
    </xf>
    <xf numFmtId="164" fontId="81" fillId="3" borderId="17" xfId="15" applyFont="1" applyFill="1" applyBorder="1" applyAlignment="1" applyProtection="1">
      <alignment horizontal="center" vertical="center" wrapText="1"/>
      <protection hidden="1"/>
    </xf>
    <xf numFmtId="164" fontId="81" fillId="3" borderId="18" xfId="15" applyFont="1" applyFill="1" applyBorder="1" applyAlignment="1" applyProtection="1">
      <alignment horizontal="center" vertical="center" wrapText="1"/>
      <protection hidden="1"/>
    </xf>
    <xf numFmtId="164" fontId="81" fillId="3" borderId="19" xfId="15" applyFont="1" applyFill="1" applyBorder="1" applyAlignment="1" applyProtection="1">
      <alignment horizontal="center" vertical="center" wrapText="1"/>
      <protection hidden="1"/>
    </xf>
    <xf numFmtId="164" fontId="86" fillId="0" borderId="161" xfId="0" applyFont="1" applyBorder="1" applyAlignment="1" applyProtection="1">
      <alignment horizontal="center" vertical="center" wrapText="1"/>
      <protection hidden="1"/>
    </xf>
    <xf numFmtId="164" fontId="86" fillId="0" borderId="159" xfId="0" applyFont="1" applyBorder="1" applyAlignment="1" applyProtection="1">
      <alignment horizontal="center" vertical="center" wrapText="1"/>
      <protection hidden="1"/>
    </xf>
    <xf numFmtId="164" fontId="81" fillId="3" borderId="54" xfId="15" applyFont="1" applyFill="1" applyBorder="1" applyAlignment="1" applyProtection="1">
      <alignment horizontal="center" vertical="center" wrapText="1"/>
      <protection hidden="1"/>
    </xf>
    <xf numFmtId="164" fontId="81" fillId="3" borderId="55" xfId="15" applyFont="1" applyFill="1" applyBorder="1" applyAlignment="1" applyProtection="1">
      <alignment horizontal="center" vertical="center" wrapText="1"/>
      <protection hidden="1"/>
    </xf>
    <xf numFmtId="164" fontId="81" fillId="3" borderId="38" xfId="15" applyFont="1" applyFill="1" applyBorder="1" applyAlignment="1" applyProtection="1">
      <alignment horizontal="center" vertical="center" wrapText="1"/>
      <protection hidden="1"/>
    </xf>
    <xf numFmtId="164" fontId="81" fillId="3" borderId="163" xfId="15" applyFont="1" applyFill="1" applyBorder="1" applyAlignment="1" applyProtection="1">
      <alignment horizontal="center" vertical="center" wrapText="1"/>
      <protection hidden="1"/>
    </xf>
    <xf numFmtId="164" fontId="86" fillId="0" borderId="3" xfId="0" applyFont="1" applyBorder="1" applyAlignment="1" applyProtection="1">
      <alignment horizontal="center" vertical="center" wrapText="1"/>
      <protection hidden="1"/>
    </xf>
    <xf numFmtId="164" fontId="86" fillId="0" borderId="166" xfId="0" applyFont="1" applyBorder="1" applyAlignment="1" applyProtection="1">
      <alignment horizontal="center" vertical="center" wrapText="1"/>
      <protection hidden="1"/>
    </xf>
    <xf numFmtId="164" fontId="81" fillId="3" borderId="17" xfId="15" applyFont="1" applyFill="1" applyBorder="1" applyAlignment="1" applyProtection="1">
      <alignment horizontal="center" vertical="center"/>
      <protection hidden="1"/>
    </xf>
    <xf numFmtId="164" fontId="81" fillId="3" borderId="18" xfId="15" applyFont="1" applyFill="1" applyBorder="1" applyAlignment="1" applyProtection="1">
      <alignment horizontal="center" vertical="center"/>
      <protection hidden="1"/>
    </xf>
    <xf numFmtId="164" fontId="81" fillId="3" borderId="19" xfId="15" applyFont="1" applyFill="1" applyBorder="1" applyAlignment="1" applyProtection="1">
      <alignment horizontal="center" vertical="center"/>
      <protection hidden="1"/>
    </xf>
    <xf numFmtId="164" fontId="82" fillId="5" borderId="53" xfId="15" applyFont="1" applyFill="1" applyBorder="1" applyAlignment="1">
      <alignment horizontal="center" vertical="center" wrapText="1"/>
    </xf>
    <xf numFmtId="164" fontId="82" fillId="5" borderId="40" xfId="15" applyFont="1" applyFill="1" applyBorder="1" applyAlignment="1">
      <alignment horizontal="center" vertical="center" wrapText="1"/>
    </xf>
    <xf numFmtId="1" fontId="96" fillId="7" borderId="35" xfId="0" applyNumberFormat="1" applyFont="1" applyFill="1" applyBorder="1" applyAlignment="1">
      <alignment horizontal="center" vertical="center"/>
    </xf>
    <xf numFmtId="1" fontId="96" fillId="7" borderId="41" xfId="0" applyNumberFormat="1" applyFont="1" applyFill="1" applyBorder="1" applyAlignment="1">
      <alignment horizontal="center" vertical="center"/>
    </xf>
    <xf numFmtId="164" fontId="86" fillId="0" borderId="4" xfId="0" applyFont="1" applyBorder="1" applyAlignment="1" applyProtection="1">
      <alignment horizontal="center" vertical="center" wrapText="1"/>
      <protection hidden="1"/>
    </xf>
    <xf numFmtId="164" fontId="82" fillId="3" borderId="53" xfId="15" applyFont="1" applyFill="1" applyBorder="1" applyAlignment="1">
      <alignment horizontal="center" vertical="center" wrapText="1"/>
    </xf>
    <xf numFmtId="164" fontId="82" fillId="3" borderId="40" xfId="15" applyFont="1" applyFill="1" applyBorder="1" applyAlignment="1">
      <alignment horizontal="center" vertical="center" wrapText="1"/>
    </xf>
    <xf numFmtId="165" fontId="82" fillId="3" borderId="53" xfId="15" applyNumberFormat="1" applyFont="1" applyFill="1" applyBorder="1" applyAlignment="1">
      <alignment horizontal="center" vertical="center"/>
    </xf>
    <xf numFmtId="165" fontId="82" fillId="3" borderId="40" xfId="15" applyNumberFormat="1" applyFont="1" applyFill="1" applyBorder="1" applyAlignment="1">
      <alignment horizontal="center" vertical="center"/>
    </xf>
    <xf numFmtId="165" fontId="82" fillId="3" borderId="53" xfId="15" applyNumberFormat="1" applyFont="1" applyFill="1" applyBorder="1" applyAlignment="1">
      <alignment horizontal="center" vertical="center" wrapText="1"/>
    </xf>
    <xf numFmtId="165" fontId="82" fillId="3" borderId="40" xfId="15" applyNumberFormat="1" applyFont="1" applyFill="1" applyBorder="1" applyAlignment="1">
      <alignment horizontal="center" vertical="center" wrapText="1"/>
    </xf>
    <xf numFmtId="164" fontId="82" fillId="0" borderId="56" xfId="0" applyFont="1" applyBorder="1" applyAlignment="1">
      <alignment horizontal="center" vertical="center"/>
    </xf>
    <xf numFmtId="164" fontId="82" fillId="0" borderId="33" xfId="0" applyFont="1" applyBorder="1" applyAlignment="1">
      <alignment horizontal="center" vertical="center"/>
    </xf>
    <xf numFmtId="164" fontId="82" fillId="0" borderId="35" xfId="0" applyFont="1" applyBorder="1" applyAlignment="1">
      <alignment horizontal="center" vertical="center" wrapText="1"/>
    </xf>
    <xf numFmtId="164" fontId="82" fillId="0" borderId="36" xfId="0" applyFont="1" applyBorder="1" applyAlignment="1">
      <alignment horizontal="center" vertical="center" wrapText="1"/>
    </xf>
    <xf numFmtId="164" fontId="82" fillId="0" borderId="41" xfId="0" applyFont="1" applyBorder="1" applyAlignment="1">
      <alignment horizontal="center" vertical="center" wrapText="1"/>
    </xf>
    <xf numFmtId="164" fontId="156" fillId="7" borderId="161" xfId="35" applyFont="1" applyFill="1" applyBorder="1" applyAlignment="1">
      <alignment horizontal="center" vertical="center"/>
    </xf>
    <xf numFmtId="164" fontId="156" fillId="7" borderId="199" xfId="35" applyFont="1" applyFill="1" applyBorder="1" applyAlignment="1">
      <alignment horizontal="center" vertical="center"/>
    </xf>
    <xf numFmtId="164" fontId="156" fillId="7" borderId="85" xfId="35" applyFont="1" applyFill="1" applyBorder="1" applyAlignment="1">
      <alignment horizontal="center" vertical="center"/>
    </xf>
    <xf numFmtId="164" fontId="156" fillId="7" borderId="2" xfId="35" applyFont="1" applyFill="1" applyBorder="1" applyAlignment="1">
      <alignment horizontal="center" vertical="center"/>
    </xf>
    <xf numFmtId="164" fontId="82" fillId="0" borderId="3" xfId="16" applyFont="1" applyBorder="1" applyAlignment="1" applyProtection="1">
      <alignment horizontal="center" vertical="center" wrapText="1"/>
      <protection hidden="1"/>
    </xf>
    <xf numFmtId="164" fontId="82" fillId="0" borderId="4" xfId="16" applyFont="1" applyBorder="1" applyAlignment="1" applyProtection="1">
      <alignment horizontal="center" vertical="center" wrapText="1"/>
      <protection hidden="1"/>
    </xf>
    <xf numFmtId="164" fontId="81" fillId="3" borderId="191" xfId="15" applyFont="1" applyFill="1" applyBorder="1" applyAlignment="1" applyProtection="1">
      <alignment horizontal="center" vertical="center" wrapText="1"/>
      <protection hidden="1"/>
    </xf>
    <xf numFmtId="164" fontId="81" fillId="3" borderId="193" xfId="15" applyFont="1" applyFill="1" applyBorder="1" applyAlignment="1" applyProtection="1">
      <alignment horizontal="center" vertical="center" wrapText="1"/>
      <protection hidden="1"/>
    </xf>
    <xf numFmtId="164" fontId="82" fillId="0" borderId="1" xfId="0" applyFont="1" applyBorder="1" applyAlignment="1" applyProtection="1">
      <alignment horizontal="center" vertical="center" wrapText="1"/>
      <protection hidden="1"/>
    </xf>
    <xf numFmtId="164" fontId="82" fillId="0" borderId="3" xfId="0" applyFont="1" applyBorder="1" applyAlignment="1" applyProtection="1">
      <alignment horizontal="center" vertical="center" wrapText="1"/>
      <protection hidden="1"/>
    </xf>
    <xf numFmtId="164" fontId="82" fillId="0" borderId="4" xfId="0" applyFont="1" applyBorder="1" applyAlignment="1" applyProtection="1">
      <alignment horizontal="center" vertical="center" wrapText="1"/>
      <protection hidden="1"/>
    </xf>
    <xf numFmtId="164" fontId="82" fillId="0" borderId="30" xfId="0" applyFont="1" applyBorder="1" applyAlignment="1" applyProtection="1">
      <alignment horizontal="center" vertical="center" wrapText="1"/>
      <protection hidden="1"/>
    </xf>
    <xf numFmtId="164" fontId="82" fillId="0" borderId="48" xfId="0" applyFont="1" applyBorder="1" applyAlignment="1" applyProtection="1">
      <alignment horizontal="center" vertical="center" wrapText="1"/>
      <protection hidden="1"/>
    </xf>
    <xf numFmtId="164" fontId="82" fillId="0" borderId="31" xfId="0" applyFont="1" applyBorder="1" applyAlignment="1" applyProtection="1">
      <alignment horizontal="center" vertical="center" wrapText="1"/>
      <protection hidden="1"/>
    </xf>
    <xf numFmtId="164" fontId="86" fillId="0" borderId="16" xfId="0" applyFont="1" applyBorder="1" applyAlignment="1" applyProtection="1">
      <alignment horizontal="center" vertical="center" wrapText="1"/>
      <protection hidden="1"/>
    </xf>
    <xf numFmtId="164" fontId="87" fillId="0" borderId="26" xfId="0" applyFont="1" applyBorder="1" applyAlignment="1" applyProtection="1">
      <alignment horizontal="center" vertical="center"/>
      <protection hidden="1"/>
    </xf>
    <xf numFmtId="164" fontId="87" fillId="0" borderId="18" xfId="0" applyFont="1" applyBorder="1" applyAlignment="1" applyProtection="1">
      <alignment horizontal="center" vertical="center"/>
      <protection hidden="1"/>
    </xf>
    <xf numFmtId="164" fontId="87" fillId="0" borderId="22" xfId="0" applyFont="1" applyBorder="1" applyAlignment="1" applyProtection="1">
      <alignment horizontal="center" vertical="center"/>
      <protection hidden="1"/>
    </xf>
    <xf numFmtId="49" fontId="82" fillId="0" borderId="3" xfId="16" applyNumberFormat="1" applyFont="1" applyBorder="1" applyAlignment="1" applyProtection="1">
      <alignment horizontal="center" vertical="center" wrapText="1"/>
      <protection hidden="1"/>
    </xf>
    <xf numFmtId="49" fontId="82" fillId="0" borderId="4" xfId="16" applyNumberFormat="1" applyFont="1" applyBorder="1" applyAlignment="1" applyProtection="1">
      <alignment horizontal="center" vertical="center" wrapText="1"/>
      <protection hidden="1"/>
    </xf>
    <xf numFmtId="164" fontId="81" fillId="3" borderId="26" xfId="15" applyFont="1" applyFill="1" applyBorder="1" applyAlignment="1" applyProtection="1">
      <alignment horizontal="center" vertical="center" wrapText="1"/>
      <protection hidden="1"/>
    </xf>
    <xf numFmtId="164" fontId="82" fillId="0" borderId="190" xfId="16" applyFont="1" applyBorder="1" applyAlignment="1" applyProtection="1">
      <alignment horizontal="center" vertical="center" wrapText="1"/>
      <protection hidden="1"/>
    </xf>
    <xf numFmtId="164" fontId="82" fillId="0" borderId="194" xfId="16" applyFont="1" applyBorder="1" applyAlignment="1" applyProtection="1">
      <alignment horizontal="center" vertical="center" wrapText="1"/>
      <protection hidden="1"/>
    </xf>
    <xf numFmtId="164" fontId="81" fillId="3" borderId="196" xfId="15" applyFont="1" applyFill="1" applyBorder="1" applyAlignment="1" applyProtection="1">
      <alignment horizontal="center" vertical="center" wrapText="1"/>
      <protection hidden="1"/>
    </xf>
    <xf numFmtId="164" fontId="87" fillId="3" borderId="17" xfId="15" applyFont="1" applyFill="1" applyBorder="1" applyAlignment="1" applyProtection="1">
      <alignment horizontal="center" vertical="center" wrapText="1"/>
      <protection hidden="1"/>
    </xf>
    <xf numFmtId="164" fontId="87" fillId="3" borderId="18" xfId="15" applyFont="1" applyFill="1" applyBorder="1" applyAlignment="1" applyProtection="1">
      <alignment horizontal="center" vertical="center" wrapText="1"/>
      <protection hidden="1"/>
    </xf>
    <xf numFmtId="164" fontId="87" fillId="3" borderId="19" xfId="15" applyFont="1" applyFill="1" applyBorder="1" applyAlignment="1" applyProtection="1">
      <alignment horizontal="center" vertical="center" wrapText="1"/>
      <protection hidden="1"/>
    </xf>
    <xf numFmtId="164" fontId="82" fillId="0" borderId="199" xfId="16" applyFont="1" applyBorder="1" applyAlignment="1" applyProtection="1">
      <alignment horizontal="center" vertical="center" wrapText="1"/>
      <protection hidden="1"/>
    </xf>
    <xf numFmtId="164" fontId="81" fillId="3" borderId="54" xfId="0" applyFont="1" applyFill="1" applyBorder="1" applyAlignment="1" applyProtection="1">
      <alignment horizontal="center" vertical="center"/>
      <protection hidden="1"/>
    </xf>
    <xf numFmtId="164" fontId="81" fillId="3" borderId="38" xfId="0" applyFont="1" applyFill="1" applyBorder="1" applyAlignment="1" applyProtection="1">
      <alignment horizontal="center" vertical="center"/>
      <protection hidden="1"/>
    </xf>
    <xf numFmtId="164" fontId="81" fillId="3" borderId="102" xfId="0" applyFont="1" applyFill="1" applyBorder="1" applyAlignment="1" applyProtection="1">
      <alignment horizontal="center" vertical="center"/>
      <protection hidden="1"/>
    </xf>
    <xf numFmtId="164" fontId="82" fillId="0" borderId="2" xfId="0" applyFont="1" applyBorder="1" applyAlignment="1" applyProtection="1">
      <alignment horizontal="center" vertical="center" wrapText="1"/>
      <protection hidden="1"/>
    </xf>
    <xf numFmtId="164" fontId="87" fillId="0" borderId="17" xfId="0" applyFont="1" applyBorder="1" applyAlignment="1" applyProtection="1">
      <alignment horizontal="center" vertical="center"/>
      <protection hidden="1"/>
    </xf>
    <xf numFmtId="164" fontId="87" fillId="0" borderId="191" xfId="0" applyFont="1" applyBorder="1" applyAlignment="1" applyProtection="1">
      <alignment horizontal="center" vertical="center"/>
      <protection hidden="1"/>
    </xf>
    <xf numFmtId="164" fontId="87" fillId="0" borderId="193" xfId="0" applyFont="1" applyBorder="1" applyAlignment="1" applyProtection="1">
      <alignment horizontal="center" vertical="center"/>
      <protection hidden="1"/>
    </xf>
    <xf numFmtId="164" fontId="82" fillId="3" borderId="1" xfId="16" applyFont="1" applyFill="1" applyBorder="1" applyAlignment="1" applyProtection="1">
      <alignment horizontal="center" vertical="center" wrapText="1"/>
      <protection hidden="1"/>
    </xf>
    <xf numFmtId="164" fontId="82" fillId="3" borderId="3" xfId="16" applyFont="1" applyFill="1" applyBorder="1" applyAlignment="1" applyProtection="1">
      <alignment horizontal="center" vertical="center" wrapText="1"/>
      <protection hidden="1"/>
    </xf>
    <xf numFmtId="164" fontId="82" fillId="3" borderId="16" xfId="16" applyFont="1" applyFill="1" applyBorder="1" applyAlignment="1" applyProtection="1">
      <alignment horizontal="center" vertical="center" wrapText="1"/>
      <protection hidden="1"/>
    </xf>
    <xf numFmtId="164" fontId="82" fillId="0" borderId="99" xfId="0" applyFont="1" applyBorder="1" applyAlignment="1" applyProtection="1">
      <alignment horizontal="center" vertical="center" wrapText="1"/>
      <protection hidden="1"/>
    </xf>
    <xf numFmtId="164" fontId="82" fillId="0" borderId="108" xfId="0" applyFont="1" applyBorder="1" applyAlignment="1" applyProtection="1">
      <alignment horizontal="center" vertical="center" wrapText="1"/>
      <protection hidden="1"/>
    </xf>
    <xf numFmtId="164" fontId="82" fillId="3" borderId="4" xfId="16" applyFont="1" applyFill="1" applyBorder="1" applyAlignment="1" applyProtection="1">
      <alignment horizontal="center" vertical="center" wrapText="1"/>
      <protection hidden="1"/>
    </xf>
    <xf numFmtId="164" fontId="81" fillId="3" borderId="22" xfId="15" applyFont="1" applyFill="1" applyBorder="1" applyAlignment="1" applyProtection="1">
      <alignment horizontal="center" vertical="center" wrapText="1"/>
      <protection hidden="1"/>
    </xf>
    <xf numFmtId="164" fontId="81" fillId="3" borderId="49" xfId="15" applyFont="1" applyFill="1" applyBorder="1" applyAlignment="1" applyProtection="1">
      <alignment horizontal="center" vertical="center" wrapText="1"/>
      <protection hidden="1"/>
    </xf>
    <xf numFmtId="164" fontId="81" fillId="3" borderId="50" xfId="15" applyFont="1" applyFill="1" applyBorder="1" applyAlignment="1" applyProtection="1">
      <alignment horizontal="center" vertical="center" wrapText="1"/>
      <protection hidden="1"/>
    </xf>
    <xf numFmtId="164" fontId="81" fillId="3" borderId="51" xfId="15" applyFont="1" applyFill="1" applyBorder="1" applyAlignment="1" applyProtection="1">
      <alignment horizontal="center" vertical="center" wrapText="1"/>
      <protection hidden="1"/>
    </xf>
    <xf numFmtId="164" fontId="86" fillId="0" borderId="202" xfId="0" applyFont="1" applyBorder="1" applyAlignment="1" applyProtection="1">
      <alignment horizontal="center" vertical="center" wrapText="1"/>
      <protection hidden="1"/>
    </xf>
    <xf numFmtId="164" fontId="86" fillId="0" borderId="194" xfId="0" applyFont="1" applyBorder="1" applyAlignment="1" applyProtection="1">
      <alignment horizontal="center" vertical="center" wrapText="1"/>
      <protection hidden="1"/>
    </xf>
    <xf numFmtId="49" fontId="82" fillId="0" borderId="86" xfId="16" applyNumberFormat="1" applyFont="1" applyBorder="1" applyAlignment="1" applyProtection="1">
      <alignment horizontal="center" vertical="center" wrapText="1"/>
      <protection hidden="1"/>
    </xf>
    <xf numFmtId="49" fontId="82" fillId="0" borderId="87" xfId="16" applyNumberFormat="1" applyFont="1" applyBorder="1" applyAlignment="1" applyProtection="1">
      <alignment horizontal="center" vertical="center" wrapText="1"/>
      <protection hidden="1"/>
    </xf>
    <xf numFmtId="164" fontId="21" fillId="3" borderId="54" xfId="0" applyFont="1" applyFill="1" applyBorder="1" applyAlignment="1" applyProtection="1">
      <alignment horizontal="center" vertical="center"/>
      <protection hidden="1"/>
    </xf>
    <xf numFmtId="164" fontId="21" fillId="3" borderId="55" xfId="0" applyFont="1" applyFill="1" applyBorder="1" applyAlignment="1" applyProtection="1">
      <alignment horizontal="center" vertical="center"/>
      <protection hidden="1"/>
    </xf>
    <xf numFmtId="164" fontId="21" fillId="3" borderId="38" xfId="0" applyFont="1" applyFill="1" applyBorder="1" applyAlignment="1" applyProtection="1">
      <alignment horizontal="center" vertical="center"/>
      <protection hidden="1"/>
    </xf>
    <xf numFmtId="49" fontId="82" fillId="0" borderId="30" xfId="16" applyNumberFormat="1" applyFont="1" applyBorder="1" applyAlignment="1" applyProtection="1">
      <alignment horizontal="center" vertical="center" wrapText="1"/>
      <protection hidden="1"/>
    </xf>
    <xf numFmtId="49" fontId="82" fillId="0" borderId="31" xfId="16" applyNumberFormat="1" applyFont="1" applyBorder="1" applyAlignment="1" applyProtection="1">
      <alignment horizontal="center" vertical="center" wrapText="1"/>
      <protection hidden="1"/>
    </xf>
    <xf numFmtId="164" fontId="82" fillId="0" borderId="56" xfId="0" applyFont="1" applyBorder="1" applyAlignment="1" applyProtection="1">
      <alignment horizontal="center" vertical="center"/>
      <protection hidden="1"/>
    </xf>
    <xf numFmtId="164" fontId="82" fillId="0" borderId="33" xfId="0" applyFont="1" applyBorder="1" applyAlignment="1" applyProtection="1">
      <alignment horizontal="center" vertical="center"/>
      <protection hidden="1"/>
    </xf>
    <xf numFmtId="164" fontId="82" fillId="5" borderId="53" xfId="15" applyFont="1" applyFill="1" applyBorder="1" applyAlignment="1" applyProtection="1">
      <alignment horizontal="center" vertical="center" wrapText="1"/>
      <protection hidden="1"/>
    </xf>
    <xf numFmtId="164" fontId="86" fillId="0" borderId="30" xfId="0" applyFont="1" applyBorder="1" applyAlignment="1" applyProtection="1">
      <alignment horizontal="center" vertical="center" wrapText="1"/>
      <protection hidden="1"/>
    </xf>
    <xf numFmtId="164" fontId="86" fillId="0" borderId="48" xfId="0" applyFont="1" applyBorder="1" applyAlignment="1" applyProtection="1">
      <alignment horizontal="center" vertical="center" wrapText="1"/>
      <protection hidden="1"/>
    </xf>
    <xf numFmtId="164" fontId="86" fillId="0" borderId="31" xfId="0" applyFont="1" applyBorder="1" applyAlignment="1" applyProtection="1">
      <alignment horizontal="center" vertical="center" wrapText="1"/>
      <protection hidden="1"/>
    </xf>
    <xf numFmtId="164" fontId="81" fillId="3" borderId="22" xfId="0" applyFont="1" applyFill="1" applyBorder="1" applyAlignment="1" applyProtection="1">
      <alignment horizontal="center" vertical="center"/>
      <protection hidden="1"/>
    </xf>
    <xf numFmtId="49" fontId="82" fillId="0" borderId="16" xfId="16" applyNumberFormat="1" applyFont="1" applyBorder="1" applyAlignment="1" applyProtection="1">
      <alignment horizontal="center" vertical="center" wrapText="1"/>
      <protection hidden="1"/>
    </xf>
    <xf numFmtId="164" fontId="93" fillId="0" borderId="164" xfId="0" applyFont="1" applyBorder="1" applyAlignment="1" applyProtection="1">
      <alignment horizontal="center" vertical="center" wrapText="1"/>
      <protection hidden="1"/>
    </xf>
    <xf numFmtId="164" fontId="93" fillId="0" borderId="85" xfId="0" applyFont="1" applyBorder="1" applyAlignment="1" applyProtection="1">
      <alignment horizontal="center" vertical="center" wrapText="1"/>
      <protection hidden="1"/>
    </xf>
    <xf numFmtId="164" fontId="93" fillId="0" borderId="87" xfId="0" applyFont="1" applyBorder="1" applyAlignment="1" applyProtection="1">
      <alignment horizontal="center" vertical="center" wrapText="1"/>
      <protection hidden="1"/>
    </xf>
    <xf numFmtId="164" fontId="81" fillId="0" borderId="23" xfId="0" applyFont="1" applyBorder="1" applyAlignment="1" applyProtection="1">
      <alignment horizontal="center" vertical="center"/>
      <protection hidden="1"/>
    </xf>
    <xf numFmtId="164" fontId="81" fillId="0" borderId="0" xfId="0" applyFont="1" applyAlignment="1" applyProtection="1">
      <alignment horizontal="center" vertical="center"/>
      <protection hidden="1"/>
    </xf>
    <xf numFmtId="164" fontId="81" fillId="0" borderId="24" xfId="0" applyFont="1" applyBorder="1" applyAlignment="1" applyProtection="1">
      <alignment horizontal="center" vertical="center"/>
      <protection hidden="1"/>
    </xf>
    <xf numFmtId="164" fontId="86" fillId="0" borderId="134" xfId="0" applyFont="1" applyBorder="1" applyAlignment="1" applyProtection="1">
      <alignment horizontal="center" vertical="center" wrapText="1"/>
      <protection hidden="1"/>
    </xf>
    <xf numFmtId="164" fontId="86" fillId="0" borderId="135" xfId="0" applyFont="1" applyBorder="1" applyAlignment="1" applyProtection="1">
      <alignment horizontal="center" vertical="center" wrapText="1"/>
      <protection hidden="1"/>
    </xf>
    <xf numFmtId="164" fontId="98" fillId="0" borderId="1" xfId="0" applyFont="1" applyBorder="1" applyAlignment="1" applyProtection="1">
      <alignment horizontal="center" vertical="center" wrapText="1"/>
      <protection hidden="1"/>
    </xf>
    <xf numFmtId="164" fontId="98" fillId="0" borderId="3" xfId="0" applyFont="1" applyBorder="1" applyAlignment="1" applyProtection="1">
      <alignment horizontal="center" vertical="center" wrapText="1"/>
      <protection hidden="1"/>
    </xf>
    <xf numFmtId="164" fontId="98" fillId="0" borderId="4" xfId="0" applyFont="1" applyBorder="1" applyAlignment="1" applyProtection="1">
      <alignment horizontal="center" vertical="center" wrapText="1"/>
      <protection hidden="1"/>
    </xf>
    <xf numFmtId="164" fontId="81" fillId="3" borderId="128" xfId="15" applyFont="1" applyFill="1" applyBorder="1" applyAlignment="1" applyProtection="1">
      <alignment horizontal="center" vertical="center" wrapText="1"/>
      <protection hidden="1"/>
    </xf>
    <xf numFmtId="164" fontId="86" fillId="0" borderId="124" xfId="0" applyFont="1" applyBorder="1" applyAlignment="1" applyProtection="1">
      <alignment horizontal="center" vertical="center" wrapText="1"/>
      <protection hidden="1"/>
    </xf>
    <xf numFmtId="164" fontId="86" fillId="0" borderId="129" xfId="0" applyFont="1" applyBorder="1" applyAlignment="1" applyProtection="1">
      <alignment horizontal="center" vertical="center" wrapText="1"/>
      <protection hidden="1"/>
    </xf>
    <xf numFmtId="164" fontId="93" fillId="0" borderId="30" xfId="0" applyFont="1" applyBorder="1" applyAlignment="1" applyProtection="1">
      <alignment horizontal="center" vertical="center" wrapText="1"/>
      <protection hidden="1"/>
    </xf>
    <xf numFmtId="164" fontId="93" fillId="0" borderId="48" xfId="0" applyFont="1" applyBorder="1" applyAlignment="1" applyProtection="1">
      <alignment horizontal="center" vertical="center" wrapText="1"/>
      <protection hidden="1"/>
    </xf>
    <xf numFmtId="164" fontId="93" fillId="0" borderId="31" xfId="0" applyFont="1" applyBorder="1" applyAlignment="1" applyProtection="1">
      <alignment horizontal="center" vertical="center" wrapText="1"/>
      <protection hidden="1"/>
    </xf>
    <xf numFmtId="0" fontId="82" fillId="0" borderId="48" xfId="0" applyNumberFormat="1" applyFont="1" applyBorder="1" applyAlignment="1" applyProtection="1">
      <alignment horizontal="center" vertical="center" wrapText="1"/>
      <protection hidden="1"/>
    </xf>
    <xf numFmtId="164" fontId="57" fillId="3" borderId="26" xfId="15" applyFont="1" applyFill="1" applyBorder="1" applyAlignment="1" applyProtection="1">
      <alignment horizontal="center" vertical="center" wrapText="1"/>
      <protection hidden="1"/>
    </xf>
    <xf numFmtId="164" fontId="57" fillId="3" borderId="18" xfId="15" applyFont="1" applyFill="1" applyBorder="1" applyAlignment="1" applyProtection="1">
      <alignment horizontal="center" vertical="center" wrapText="1"/>
      <protection hidden="1"/>
    </xf>
    <xf numFmtId="164" fontId="57" fillId="3" borderId="22" xfId="15" applyFont="1" applyFill="1" applyBorder="1" applyAlignment="1" applyProtection="1">
      <alignment horizontal="center" vertical="center" wrapText="1"/>
      <protection hidden="1"/>
    </xf>
    <xf numFmtId="164" fontId="57" fillId="0" borderId="17" xfId="0" applyFont="1" applyBorder="1" applyAlignment="1" applyProtection="1">
      <alignment horizontal="center" vertical="center"/>
      <protection hidden="1"/>
    </xf>
    <xf numFmtId="164" fontId="57" fillId="0" borderId="18" xfId="0" applyFont="1" applyBorder="1" applyAlignment="1" applyProtection="1">
      <alignment horizontal="center" vertical="center"/>
      <protection hidden="1"/>
    </xf>
    <xf numFmtId="164" fontId="57" fillId="3" borderId="17" xfId="15" applyFont="1" applyFill="1" applyBorder="1" applyAlignment="1" applyProtection="1">
      <alignment horizontal="center" vertical="center" wrapText="1"/>
      <protection hidden="1"/>
    </xf>
    <xf numFmtId="164" fontId="57" fillId="3" borderId="19" xfId="15" applyFont="1" applyFill="1" applyBorder="1" applyAlignment="1" applyProtection="1">
      <alignment horizontal="center" vertical="center" wrapText="1"/>
      <protection hidden="1"/>
    </xf>
    <xf numFmtId="164" fontId="86" fillId="0" borderId="78" xfId="0" applyFont="1" applyBorder="1" applyAlignment="1" applyProtection="1">
      <alignment horizontal="center" vertical="center" wrapText="1"/>
      <protection hidden="1"/>
    </xf>
    <xf numFmtId="164" fontId="86" fillId="0" borderId="82" xfId="0" applyFont="1" applyBorder="1" applyAlignment="1" applyProtection="1">
      <alignment horizontal="center" vertical="center" wrapText="1"/>
      <protection hidden="1"/>
    </xf>
    <xf numFmtId="164" fontId="94" fillId="0" borderId="23" xfId="15" applyFont="1" applyBorder="1" applyAlignment="1" applyProtection="1">
      <alignment horizontal="center" vertical="center" wrapText="1"/>
      <protection hidden="1"/>
    </xf>
    <xf numFmtId="164" fontId="94" fillId="0" borderId="0" xfId="15" applyFont="1" applyAlignment="1" applyProtection="1">
      <alignment horizontal="center" vertical="center" wrapText="1"/>
      <protection hidden="1"/>
    </xf>
    <xf numFmtId="164" fontId="94" fillId="0" borderId="24" xfId="15" applyFont="1" applyBorder="1" applyAlignment="1" applyProtection="1">
      <alignment horizontal="center" vertical="center" wrapText="1"/>
      <protection hidden="1"/>
    </xf>
    <xf numFmtId="164" fontId="82" fillId="0" borderId="32" xfId="15" applyFont="1" applyBorder="1" applyAlignment="1" applyProtection="1">
      <alignment horizontal="center" vertical="center" wrapText="1"/>
      <protection hidden="1"/>
    </xf>
    <xf numFmtId="164" fontId="82" fillId="0" borderId="44" xfId="15" applyFont="1" applyBorder="1" applyAlignment="1" applyProtection="1">
      <alignment horizontal="center" vertical="center" wrapText="1"/>
      <protection hidden="1"/>
    </xf>
    <xf numFmtId="164" fontId="82" fillId="0" borderId="37" xfId="15" applyFont="1" applyBorder="1" applyAlignment="1" applyProtection="1">
      <alignment horizontal="center" vertical="center" wrapText="1"/>
      <protection hidden="1"/>
    </xf>
    <xf numFmtId="164" fontId="82" fillId="0" borderId="32" xfId="0" applyFont="1" applyBorder="1" applyAlignment="1" applyProtection="1">
      <alignment horizontal="center" vertical="center" wrapText="1"/>
      <protection hidden="1"/>
    </xf>
    <xf numFmtId="164" fontId="82" fillId="0" borderId="37" xfId="0" applyFont="1" applyBorder="1" applyAlignment="1" applyProtection="1">
      <alignment horizontal="center" vertical="center" wrapText="1"/>
      <protection hidden="1"/>
    </xf>
    <xf numFmtId="164" fontId="94" fillId="0" borderId="17" xfId="15" applyFont="1" applyBorder="1" applyAlignment="1" applyProtection="1">
      <alignment horizontal="center" vertical="center" wrapText="1"/>
      <protection hidden="1"/>
    </xf>
    <xf numFmtId="164" fontId="94" fillId="0" borderId="18" xfId="15" applyFont="1" applyBorder="1" applyAlignment="1" applyProtection="1">
      <alignment horizontal="center" vertical="center" wrapText="1"/>
      <protection hidden="1"/>
    </xf>
    <xf numFmtId="164" fontId="94" fillId="0" borderId="19" xfId="15" applyFont="1" applyBorder="1" applyAlignment="1" applyProtection="1">
      <alignment horizontal="center" vertical="center" wrapText="1"/>
      <protection hidden="1"/>
    </xf>
    <xf numFmtId="164" fontId="94" fillId="0" borderId="65" xfId="15" applyFont="1" applyBorder="1" applyAlignment="1" applyProtection="1">
      <alignment horizontal="center" vertical="center" wrapText="1"/>
      <protection hidden="1"/>
    </xf>
    <xf numFmtId="164" fontId="94" fillId="0" borderId="40" xfId="15" applyFont="1" applyBorder="1" applyAlignment="1" applyProtection="1">
      <alignment horizontal="center" vertical="center" wrapText="1"/>
      <protection hidden="1"/>
    </xf>
    <xf numFmtId="164" fontId="86" fillId="0" borderId="55" xfId="0" applyFont="1" applyBorder="1" applyAlignment="1" applyProtection="1">
      <alignment horizontal="center" vertical="center" wrapText="1"/>
      <protection hidden="1"/>
    </xf>
    <xf numFmtId="164" fontId="86" fillId="0" borderId="38" xfId="0" applyFont="1" applyBorder="1" applyAlignment="1" applyProtection="1">
      <alignment horizontal="center" vertical="center" wrapText="1"/>
      <protection hidden="1"/>
    </xf>
    <xf numFmtId="164" fontId="70" fillId="0" borderId="86" xfId="0" applyFont="1" applyBorder="1" applyAlignment="1" applyProtection="1">
      <alignment horizontal="center" vertical="center" wrapText="1"/>
      <protection hidden="1"/>
    </xf>
    <xf numFmtId="164" fontId="70" fillId="0" borderId="85" xfId="0" applyFont="1" applyBorder="1" applyAlignment="1" applyProtection="1">
      <alignment horizontal="center" vertical="center" wrapText="1"/>
      <protection hidden="1"/>
    </xf>
    <xf numFmtId="164" fontId="70" fillId="0" borderId="87" xfId="0" applyFont="1" applyBorder="1" applyAlignment="1" applyProtection="1">
      <alignment horizontal="center" vertical="center" wrapText="1"/>
      <protection hidden="1"/>
    </xf>
    <xf numFmtId="164" fontId="86" fillId="0" borderId="54" xfId="0" applyFont="1" applyBorder="1" applyAlignment="1" applyProtection="1">
      <alignment horizontal="center" vertical="center" wrapText="1"/>
      <protection hidden="1"/>
    </xf>
    <xf numFmtId="49" fontId="82" fillId="3" borderId="78" xfId="16" applyNumberFormat="1" applyFont="1" applyFill="1" applyBorder="1" applyAlignment="1" applyProtection="1">
      <alignment horizontal="left" vertical="center" wrapText="1"/>
      <protection hidden="1"/>
    </xf>
    <xf numFmtId="164" fontId="35" fillId="3" borderId="49" xfId="15" applyFont="1" applyFill="1" applyBorder="1" applyAlignment="1" applyProtection="1">
      <alignment horizontal="center" vertical="center" wrapText="1"/>
      <protection hidden="1"/>
    </xf>
    <xf numFmtId="164" fontId="35" fillId="3" borderId="50" xfId="15" applyFont="1" applyFill="1" applyBorder="1" applyAlignment="1" applyProtection="1">
      <alignment horizontal="center" vertical="center" wrapText="1"/>
      <protection hidden="1"/>
    </xf>
    <xf numFmtId="164" fontId="86" fillId="0" borderId="15" xfId="0" applyFont="1" applyBorder="1" applyAlignment="1" applyProtection="1">
      <alignment horizontal="center" vertical="center" wrapText="1"/>
      <protection hidden="1"/>
    </xf>
    <xf numFmtId="164" fontId="86" fillId="0" borderId="80" xfId="0" applyFont="1" applyBorder="1" applyAlignment="1" applyProtection="1">
      <alignment horizontal="center" vertical="center" wrapText="1"/>
      <protection hidden="1"/>
    </xf>
    <xf numFmtId="164" fontId="86" fillId="0" borderId="20" xfId="0" applyFont="1" applyBorder="1" applyAlignment="1" applyProtection="1">
      <alignment horizontal="center" vertical="center" wrapText="1"/>
      <protection hidden="1"/>
    </xf>
    <xf numFmtId="165" fontId="82" fillId="0" borderId="53" xfId="15" applyNumberFormat="1" applyFont="1" applyBorder="1" applyAlignment="1" applyProtection="1">
      <alignment horizontal="center" vertical="center"/>
      <protection hidden="1"/>
    </xf>
    <xf numFmtId="165" fontId="82" fillId="0" borderId="40" xfId="15" applyNumberFormat="1" applyFont="1" applyBorder="1" applyAlignment="1" applyProtection="1">
      <alignment horizontal="center" vertical="center"/>
      <protection hidden="1"/>
    </xf>
    <xf numFmtId="49" fontId="82" fillId="3" borderId="4" xfId="16" applyNumberFormat="1" applyFont="1" applyFill="1" applyBorder="1" applyAlignment="1" applyProtection="1">
      <alignment horizontal="left" vertical="center" wrapText="1"/>
      <protection hidden="1"/>
    </xf>
    <xf numFmtId="164" fontId="33" fillId="3" borderId="102" xfId="15" applyFont="1" applyFill="1" applyBorder="1" applyAlignment="1" applyProtection="1">
      <alignment horizontal="center" vertical="center" wrapText="1"/>
      <protection hidden="1"/>
    </xf>
    <xf numFmtId="164" fontId="33" fillId="3" borderId="26" xfId="15" applyFont="1" applyFill="1" applyBorder="1" applyAlignment="1" applyProtection="1">
      <alignment horizontal="center" vertical="center" wrapText="1"/>
      <protection hidden="1"/>
    </xf>
    <xf numFmtId="49" fontId="33" fillId="3" borderId="78" xfId="16" applyNumberFormat="1" applyFont="1" applyFill="1" applyBorder="1" applyAlignment="1" applyProtection="1">
      <alignment horizontal="justify" vertical="center" wrapText="1"/>
      <protection hidden="1"/>
    </xf>
    <xf numFmtId="164" fontId="86" fillId="0" borderId="99" xfId="0" applyFont="1" applyBorder="1" applyAlignment="1" applyProtection="1">
      <alignment horizontal="center" vertical="center" wrapText="1"/>
      <protection hidden="1"/>
    </xf>
    <xf numFmtId="164" fontId="33" fillId="3" borderId="18" xfId="15" applyFont="1" applyFill="1" applyBorder="1" applyAlignment="1" applyProtection="1">
      <alignment horizontal="center" vertical="center" wrapText="1"/>
      <protection hidden="1"/>
    </xf>
    <xf numFmtId="164" fontId="33" fillId="3" borderId="19" xfId="15" applyFont="1" applyFill="1" applyBorder="1" applyAlignment="1" applyProtection="1">
      <alignment horizontal="center" vertical="center" wrapText="1"/>
      <protection hidden="1"/>
    </xf>
    <xf numFmtId="49" fontId="33" fillId="3" borderId="99" xfId="16" applyNumberFormat="1" applyFont="1" applyFill="1" applyBorder="1" applyAlignment="1" applyProtection="1">
      <alignment horizontal="justify" vertical="center" wrapText="1"/>
      <protection hidden="1"/>
    </xf>
    <xf numFmtId="49" fontId="82" fillId="3" borderId="99" xfId="16" applyNumberFormat="1" applyFont="1" applyFill="1" applyBorder="1" applyAlignment="1" applyProtection="1">
      <alignment horizontal="left" vertical="center" wrapText="1"/>
      <protection hidden="1"/>
    </xf>
    <xf numFmtId="164" fontId="33" fillId="3" borderId="17" xfId="15" applyFont="1" applyFill="1" applyBorder="1" applyAlignment="1" applyProtection="1">
      <alignment horizontal="center" vertical="center" wrapText="1"/>
      <protection hidden="1"/>
    </xf>
    <xf numFmtId="49" fontId="33" fillId="3" borderId="1" xfId="16" applyNumberFormat="1" applyFont="1" applyFill="1" applyBorder="1" applyAlignment="1" applyProtection="1">
      <alignment horizontal="justify" vertical="center" wrapText="1"/>
      <protection hidden="1"/>
    </xf>
    <xf numFmtId="164" fontId="57" fillId="3" borderId="49" xfId="15" applyFont="1" applyFill="1" applyBorder="1" applyAlignment="1" applyProtection="1">
      <alignment horizontal="center" vertical="center" wrapText="1"/>
      <protection hidden="1"/>
    </xf>
    <xf numFmtId="164" fontId="57" fillId="3" borderId="50" xfId="15" applyFont="1" applyFill="1" applyBorder="1" applyAlignment="1" applyProtection="1">
      <alignment horizontal="center" vertical="center" wrapText="1"/>
      <protection hidden="1"/>
    </xf>
    <xf numFmtId="164" fontId="57" fillId="3" borderId="51" xfId="15" applyFont="1" applyFill="1" applyBorder="1" applyAlignment="1" applyProtection="1">
      <alignment horizontal="center" vertical="center" wrapText="1"/>
      <protection hidden="1"/>
    </xf>
    <xf numFmtId="164" fontId="57" fillId="3" borderId="54" xfId="15" applyFont="1" applyFill="1" applyBorder="1" applyAlignment="1" applyProtection="1">
      <alignment horizontal="center" vertical="center" wrapText="1"/>
      <protection hidden="1"/>
    </xf>
    <xf numFmtId="164" fontId="57" fillId="3" borderId="55" xfId="15" applyFont="1" applyFill="1" applyBorder="1" applyAlignment="1" applyProtection="1">
      <alignment horizontal="center" vertical="center" wrapText="1"/>
      <protection hidden="1"/>
    </xf>
    <xf numFmtId="164" fontId="57" fillId="3" borderId="57" xfId="15" applyFont="1" applyFill="1" applyBorder="1" applyAlignment="1" applyProtection="1">
      <alignment horizontal="center" vertical="center" wrapText="1"/>
      <protection hidden="1"/>
    </xf>
    <xf numFmtId="164" fontId="57" fillId="3" borderId="69" xfId="15" applyFont="1" applyFill="1" applyBorder="1" applyAlignment="1" applyProtection="1">
      <alignment horizontal="center" vertical="center" wrapText="1"/>
      <protection hidden="1"/>
    </xf>
    <xf numFmtId="164" fontId="57" fillId="3" borderId="76" xfId="15" applyFont="1" applyFill="1" applyBorder="1" applyAlignment="1" applyProtection="1">
      <alignment horizontal="center" vertical="center" wrapText="1"/>
      <protection hidden="1"/>
    </xf>
    <xf numFmtId="164" fontId="81" fillId="3" borderId="55" xfId="15" applyFont="1" applyFill="1" applyBorder="1" applyAlignment="1">
      <alignment horizontal="center" vertical="center" wrapText="1"/>
    </xf>
    <xf numFmtId="164" fontId="82" fillId="0" borderId="48" xfId="16" applyFont="1" applyBorder="1" applyAlignment="1">
      <alignment horizontal="center" vertical="center" wrapText="1"/>
    </xf>
    <xf numFmtId="164" fontId="81" fillId="3" borderId="54" xfId="15" applyFont="1" applyFill="1" applyBorder="1" applyAlignment="1">
      <alignment horizontal="center" vertical="center" wrapText="1"/>
    </xf>
    <xf numFmtId="164" fontId="81" fillId="3" borderId="38" xfId="15" applyFont="1" applyFill="1" applyBorder="1" applyAlignment="1">
      <alignment horizontal="center" vertical="center" wrapText="1"/>
    </xf>
    <xf numFmtId="164" fontId="82" fillId="0" borderId="30" xfId="16" applyFont="1" applyBorder="1" applyAlignment="1">
      <alignment horizontal="center" vertical="center" wrapText="1"/>
    </xf>
    <xf numFmtId="164" fontId="82" fillId="0" borderId="31" xfId="16" applyFont="1" applyBorder="1" applyAlignment="1">
      <alignment horizontal="center" vertical="center" wrapText="1"/>
    </xf>
    <xf numFmtId="164" fontId="82" fillId="0" borderId="86" xfId="16" applyFont="1" applyBorder="1" applyAlignment="1">
      <alignment horizontal="center" vertical="center" wrapText="1"/>
    </xf>
    <xf numFmtId="164" fontId="82" fillId="0" borderId="85" xfId="16" applyFont="1" applyBorder="1" applyAlignment="1">
      <alignment horizontal="center" vertical="center" wrapText="1"/>
    </xf>
    <xf numFmtId="164" fontId="82" fillId="0" borderId="87" xfId="16" applyFont="1" applyBorder="1" applyAlignment="1">
      <alignment horizontal="center" vertical="center" wrapText="1"/>
    </xf>
    <xf numFmtId="164" fontId="81" fillId="3" borderId="17" xfId="15" applyFont="1" applyFill="1" applyBorder="1" applyAlignment="1">
      <alignment horizontal="center" vertical="center" wrapText="1"/>
    </xf>
    <xf numFmtId="164" fontId="81" fillId="3" borderId="18" xfId="15" applyFont="1" applyFill="1" applyBorder="1" applyAlignment="1">
      <alignment horizontal="center" vertical="center" wrapText="1"/>
    </xf>
    <xf numFmtId="164" fontId="81" fillId="3" borderId="19" xfId="15" applyFont="1" applyFill="1" applyBorder="1" applyAlignment="1">
      <alignment horizontal="center" vertical="center" wrapText="1"/>
    </xf>
    <xf numFmtId="164" fontId="82" fillId="0" borderId="1" xfId="16" applyFont="1" applyBorder="1" applyAlignment="1">
      <alignment horizontal="center" vertical="center" wrapText="1"/>
    </xf>
    <xf numFmtId="164" fontId="82" fillId="0" borderId="3" xfId="16" applyFont="1" applyBorder="1" applyAlignment="1">
      <alignment horizontal="center" vertical="center" wrapText="1"/>
    </xf>
    <xf numFmtId="164" fontId="82" fillId="0" borderId="4" xfId="16" applyFont="1" applyBorder="1" applyAlignment="1">
      <alignment horizontal="center" vertical="center" wrapText="1"/>
    </xf>
    <xf numFmtId="164" fontId="81" fillId="3" borderId="65" xfId="15" applyFont="1" applyFill="1" applyBorder="1" applyAlignment="1">
      <alignment horizontal="center" vertical="center" wrapText="1"/>
    </xf>
    <xf numFmtId="164" fontId="82" fillId="0" borderId="45" xfId="16" applyFont="1" applyBorder="1" applyAlignment="1">
      <alignment horizontal="center" vertical="center" wrapText="1"/>
    </xf>
    <xf numFmtId="164" fontId="82" fillId="0" borderId="49" xfId="16" applyFont="1" applyBorder="1" applyAlignment="1">
      <alignment horizontal="center" wrapText="1"/>
    </xf>
    <xf numFmtId="164" fontId="82" fillId="0" borderId="29" xfId="16" applyFont="1" applyBorder="1" applyAlignment="1">
      <alignment horizontal="center" wrapText="1"/>
    </xf>
    <xf numFmtId="164" fontId="82" fillId="0" borderId="50" xfId="16" applyFont="1" applyBorder="1" applyAlignment="1">
      <alignment horizontal="center" wrapText="1"/>
    </xf>
    <xf numFmtId="164" fontId="82" fillId="0" borderId="45" xfId="16" applyFont="1" applyBorder="1" applyAlignment="1">
      <alignment horizontal="center" wrapText="1"/>
    </xf>
    <xf numFmtId="164" fontId="82" fillId="0" borderId="51" xfId="16" applyFont="1" applyBorder="1" applyAlignment="1">
      <alignment horizontal="center" wrapText="1"/>
    </xf>
    <xf numFmtId="164" fontId="82" fillId="0" borderId="52" xfId="16" applyFont="1" applyBorder="1" applyAlignment="1">
      <alignment horizontal="center" wrapText="1"/>
    </xf>
    <xf numFmtId="164" fontId="82" fillId="0" borderId="67" xfId="0" applyFont="1" applyBorder="1" applyAlignment="1">
      <alignment horizontal="center" vertical="center"/>
    </xf>
    <xf numFmtId="167" fontId="82" fillId="4" borderId="65" xfId="15" applyNumberFormat="1" applyFont="1" applyFill="1" applyBorder="1" applyAlignment="1">
      <alignment horizontal="center" vertical="center" wrapText="1"/>
    </xf>
    <xf numFmtId="167" fontId="82" fillId="4" borderId="40" xfId="15" applyNumberFormat="1" applyFont="1" applyFill="1" applyBorder="1" applyAlignment="1">
      <alignment horizontal="center" vertical="center" wrapText="1"/>
    </xf>
    <xf numFmtId="164" fontId="43" fillId="3" borderId="82" xfId="15" applyFont="1" applyFill="1" applyBorder="1" applyAlignment="1">
      <alignment horizontal="center" vertical="center" wrapText="1"/>
    </xf>
    <xf numFmtId="164" fontId="43" fillId="3" borderId="2" xfId="15" applyFont="1" applyFill="1" applyBorder="1" applyAlignment="1">
      <alignment horizontal="center" vertical="center" wrapText="1"/>
    </xf>
    <xf numFmtId="164" fontId="43" fillId="3" borderId="77" xfId="15" applyFont="1" applyFill="1" applyBorder="1" applyAlignment="1">
      <alignment horizontal="center" vertical="center" wrapText="1"/>
    </xf>
    <xf numFmtId="164" fontId="43" fillId="3" borderId="48" xfId="15" applyFont="1" applyFill="1" applyBorder="1" applyAlignment="1">
      <alignment horizontal="center" vertical="center" wrapText="1"/>
    </xf>
    <xf numFmtId="164" fontId="93" fillId="0" borderId="77" xfId="0" applyFont="1" applyBorder="1" applyAlignment="1">
      <alignment horizontal="center" vertical="center" wrapText="1"/>
    </xf>
    <xf numFmtId="164" fontId="93" fillId="0" borderId="48" xfId="0" applyFont="1" applyBorder="1" applyAlignment="1">
      <alignment horizontal="center" vertical="center" wrapText="1"/>
    </xf>
    <xf numFmtId="164" fontId="93" fillId="0" borderId="2" xfId="0" applyFont="1" applyBorder="1" applyAlignment="1">
      <alignment horizontal="center" vertical="center" wrapText="1"/>
    </xf>
    <xf numFmtId="164" fontId="82" fillId="0" borderId="77" xfId="0" applyFont="1" applyBorder="1" applyAlignment="1">
      <alignment horizontal="center" vertical="center" wrapText="1"/>
    </xf>
    <xf numFmtId="164" fontId="82" fillId="0" borderId="48" xfId="0" applyFont="1" applyBorder="1" applyAlignment="1">
      <alignment horizontal="center" vertical="center" wrapText="1"/>
    </xf>
    <xf numFmtId="164" fontId="82" fillId="0" borderId="2" xfId="0" applyFont="1" applyBorder="1" applyAlignment="1">
      <alignment horizontal="center" vertical="center" wrapText="1"/>
    </xf>
    <xf numFmtId="0" fontId="86" fillId="0" borderId="77" xfId="4" applyFont="1" applyBorder="1" applyAlignment="1">
      <alignment horizontal="center" vertical="center" wrapText="1"/>
    </xf>
    <xf numFmtId="0" fontId="86" fillId="0" borderId="2" xfId="4" applyFont="1" applyBorder="1" applyAlignment="1">
      <alignment horizontal="center" vertical="center" wrapText="1"/>
    </xf>
    <xf numFmtId="49" fontId="69" fillId="0" borderId="80" xfId="0" applyNumberFormat="1" applyFont="1" applyBorder="1" applyAlignment="1">
      <alignment horizontal="center" vertical="center"/>
    </xf>
    <xf numFmtId="49" fontId="69" fillId="0" borderId="81" xfId="0" applyNumberFormat="1" applyFont="1" applyBorder="1" applyAlignment="1">
      <alignment horizontal="center" vertical="center"/>
    </xf>
    <xf numFmtId="49" fontId="82" fillId="0" borderId="3" xfId="0" applyNumberFormat="1" applyFont="1" applyBorder="1" applyAlignment="1">
      <alignment horizontal="center" vertical="center"/>
    </xf>
    <xf numFmtId="164" fontId="82" fillId="0" borderId="172" xfId="16" applyFont="1" applyBorder="1" applyAlignment="1">
      <alignment horizontal="center" vertical="center" wrapText="1"/>
    </xf>
    <xf numFmtId="49" fontId="82" fillId="0" borderId="172" xfId="0" applyNumberFormat="1" applyFont="1" applyBorder="1" applyAlignment="1">
      <alignment horizontal="center" vertical="center"/>
    </xf>
    <xf numFmtId="164" fontId="81" fillId="3" borderId="26" xfId="15" applyFont="1" applyFill="1" applyBorder="1" applyAlignment="1">
      <alignment horizontal="center" vertical="center" wrapText="1"/>
    </xf>
    <xf numFmtId="164" fontId="98" fillId="0" borderId="86" xfId="0" applyFont="1" applyBorder="1" applyAlignment="1">
      <alignment horizontal="center" vertical="center" wrapText="1"/>
    </xf>
    <xf numFmtId="164" fontId="98" fillId="0" borderId="85" xfId="0" applyFont="1" applyBorder="1" applyAlignment="1">
      <alignment horizontal="center" vertical="center" wrapText="1"/>
    </xf>
    <xf numFmtId="164" fontId="98" fillId="0" borderId="87" xfId="0" applyFont="1" applyBorder="1" applyAlignment="1">
      <alignment horizontal="center" vertical="center" wrapText="1"/>
    </xf>
    <xf numFmtId="164" fontId="43" fillId="3" borderId="85" xfId="15" applyFont="1" applyFill="1" applyBorder="1" applyAlignment="1">
      <alignment horizontal="center" vertical="center" wrapText="1"/>
    </xf>
    <xf numFmtId="0" fontId="86" fillId="0" borderId="85" xfId="4" applyFont="1" applyBorder="1" applyAlignment="1">
      <alignment horizontal="center" vertical="center" wrapText="1"/>
    </xf>
    <xf numFmtId="49" fontId="69" fillId="0" borderId="27" xfId="0" applyNumberFormat="1" applyFont="1" applyBorder="1" applyAlignment="1">
      <alignment horizontal="center" vertical="center"/>
    </xf>
    <xf numFmtId="49" fontId="69" fillId="0" borderId="11" xfId="0" applyNumberFormat="1" applyFont="1" applyBorder="1" applyAlignment="1">
      <alignment horizontal="center" vertical="center"/>
    </xf>
    <xf numFmtId="164" fontId="50" fillId="3" borderId="55" xfId="15" applyFont="1" applyFill="1" applyBorder="1" applyAlignment="1">
      <alignment horizontal="center" vertical="center" wrapText="1"/>
    </xf>
    <xf numFmtId="164" fontId="82" fillId="0" borderId="2" xfId="16" applyFont="1" applyBorder="1" applyAlignment="1">
      <alignment horizontal="center" vertical="center" wrapText="1"/>
    </xf>
    <xf numFmtId="49" fontId="82" fillId="0" borderId="2" xfId="0" applyNumberFormat="1" applyFont="1" applyBorder="1" applyAlignment="1">
      <alignment horizontal="center" vertical="center"/>
    </xf>
    <xf numFmtId="164" fontId="81" fillId="3" borderId="22" xfId="15" applyFont="1" applyFill="1" applyBorder="1" applyAlignment="1">
      <alignment horizontal="center" vertical="center" wrapText="1"/>
    </xf>
    <xf numFmtId="164" fontId="117" fillId="0" borderId="30" xfId="16" applyFont="1" applyBorder="1" applyAlignment="1">
      <alignment horizontal="center" vertical="center" wrapText="1"/>
    </xf>
    <xf numFmtId="164" fontId="117" fillId="0" borderId="48" xfId="16" applyFont="1" applyBorder="1" applyAlignment="1">
      <alignment horizontal="center" vertical="center" wrapText="1"/>
    </xf>
    <xf numFmtId="49" fontId="82" fillId="3" borderId="1" xfId="16" applyNumberFormat="1" applyFont="1" applyFill="1" applyBorder="1" applyAlignment="1">
      <alignment horizontal="center" vertical="center" wrapText="1"/>
    </xf>
    <xf numFmtId="49" fontId="82" fillId="3" borderId="3" xfId="16" applyNumberFormat="1" applyFont="1" applyFill="1" applyBorder="1" applyAlignment="1">
      <alignment horizontal="center" vertical="center" wrapText="1"/>
    </xf>
    <xf numFmtId="49" fontId="82" fillId="0" borderId="77" xfId="0" applyNumberFormat="1" applyFont="1" applyBorder="1" applyAlignment="1">
      <alignment horizontal="center" vertical="center"/>
    </xf>
    <xf numFmtId="164" fontId="98" fillId="0" borderId="1" xfId="0" applyFont="1" applyBorder="1" applyAlignment="1">
      <alignment horizontal="center" vertical="center" wrapText="1"/>
    </xf>
    <xf numFmtId="164" fontId="98" fillId="0" borderId="78" xfId="0" applyFont="1" applyBorder="1" applyAlignment="1">
      <alignment horizontal="center" vertical="center" wrapText="1"/>
    </xf>
    <xf numFmtId="164" fontId="98" fillId="0" borderId="4" xfId="0" applyFont="1" applyBorder="1" applyAlignment="1">
      <alignment horizontal="center" vertical="center" wrapText="1"/>
    </xf>
    <xf numFmtId="49" fontId="82" fillId="3" borderId="86" xfId="16" applyNumberFormat="1" applyFont="1" applyFill="1" applyBorder="1" applyAlignment="1">
      <alignment horizontal="center" vertical="center" wrapText="1"/>
    </xf>
    <xf numFmtId="49" fontId="82" fillId="3" borderId="80" xfId="16" applyNumberFormat="1" applyFont="1" applyFill="1" applyBorder="1" applyAlignment="1">
      <alignment horizontal="center" vertical="center" wrapText="1"/>
    </xf>
    <xf numFmtId="49" fontId="82" fillId="3" borderId="81" xfId="16" applyNumberFormat="1" applyFont="1" applyFill="1" applyBorder="1" applyAlignment="1">
      <alignment horizontal="center" vertical="center" wrapText="1"/>
    </xf>
    <xf numFmtId="49" fontId="82" fillId="3" borderId="20" xfId="16" applyNumberFormat="1" applyFont="1" applyFill="1" applyBorder="1" applyAlignment="1">
      <alignment horizontal="center" vertical="center" wrapText="1"/>
    </xf>
    <xf numFmtId="49" fontId="82" fillId="3" borderId="10" xfId="16" applyNumberFormat="1" applyFont="1" applyFill="1" applyBorder="1" applyAlignment="1">
      <alignment horizontal="center" vertical="center" wrapText="1"/>
    </xf>
    <xf numFmtId="49" fontId="82" fillId="3" borderId="15" xfId="16" applyNumberFormat="1" applyFont="1" applyFill="1" applyBorder="1" applyAlignment="1">
      <alignment horizontal="center" vertical="center" wrapText="1"/>
    </xf>
    <xf numFmtId="49" fontId="82" fillId="3" borderId="6" xfId="16" applyNumberFormat="1" applyFont="1" applyFill="1" applyBorder="1" applyAlignment="1">
      <alignment horizontal="center" vertical="center" wrapText="1"/>
    </xf>
    <xf numFmtId="49" fontId="82" fillId="3" borderId="157" xfId="16" applyNumberFormat="1" applyFont="1" applyFill="1" applyBorder="1" applyAlignment="1">
      <alignment horizontal="center" vertical="center" wrapText="1"/>
    </xf>
    <xf numFmtId="49" fontId="82" fillId="3" borderId="101" xfId="16" applyNumberFormat="1" applyFont="1" applyFill="1" applyBorder="1" applyAlignment="1">
      <alignment horizontal="center" vertical="center" wrapText="1"/>
    </xf>
    <xf numFmtId="49" fontId="82" fillId="0" borderId="159" xfId="0" applyNumberFormat="1" applyFont="1" applyBorder="1" applyAlignment="1">
      <alignment horizontal="center" vertical="center"/>
    </xf>
    <xf numFmtId="164" fontId="81" fillId="3" borderId="17" xfId="15" applyFont="1" applyFill="1" applyBorder="1" applyAlignment="1">
      <alignment horizontal="center" vertical="center"/>
    </xf>
    <xf numFmtId="164" fontId="81" fillId="3" borderId="26" xfId="15" applyFont="1" applyFill="1" applyBorder="1" applyAlignment="1">
      <alignment horizontal="center" vertical="center"/>
    </xf>
    <xf numFmtId="164" fontId="81" fillId="3" borderId="18" xfId="15" applyFont="1" applyFill="1" applyBorder="1" applyAlignment="1">
      <alignment horizontal="center" vertical="center"/>
    </xf>
    <xf numFmtId="164" fontId="81" fillId="3" borderId="22" xfId="15" applyFont="1" applyFill="1" applyBorder="1" applyAlignment="1">
      <alignment horizontal="center" vertical="center"/>
    </xf>
    <xf numFmtId="0" fontId="101" fillId="2" borderId="32" xfId="4" applyFont="1" applyFill="1" applyBorder="1" applyAlignment="1">
      <alignment horizontal="center" vertical="center" wrapText="1"/>
    </xf>
    <xf numFmtId="0" fontId="101" fillId="2" borderId="44" xfId="4" applyFont="1" applyFill="1" applyBorder="1" applyAlignment="1">
      <alignment horizontal="center" vertical="center" wrapText="1"/>
    </xf>
    <xf numFmtId="164" fontId="81" fillId="3" borderId="19" xfId="15" applyFont="1" applyFill="1" applyBorder="1" applyAlignment="1">
      <alignment horizontal="center" vertical="center"/>
    </xf>
    <xf numFmtId="0" fontId="101" fillId="2" borderId="37" xfId="4" applyFont="1" applyFill="1" applyBorder="1" applyAlignment="1">
      <alignment horizontal="center" vertical="center" wrapText="1"/>
    </xf>
    <xf numFmtId="0" fontId="101" fillId="2" borderId="1" xfId="4" applyFont="1" applyFill="1" applyBorder="1" applyAlignment="1">
      <alignment horizontal="center" vertical="center" wrapText="1"/>
    </xf>
    <xf numFmtId="0" fontId="101" fillId="2" borderId="131" xfId="4" applyFont="1" applyFill="1" applyBorder="1" applyAlignment="1">
      <alignment horizontal="center" vertical="center" wrapText="1"/>
    </xf>
    <xf numFmtId="0" fontId="101" fillId="2" borderId="4" xfId="4" applyFont="1" applyFill="1" applyBorder="1" applyAlignment="1">
      <alignment horizontal="center" vertical="center" wrapText="1"/>
    </xf>
    <xf numFmtId="164" fontId="81" fillId="3" borderId="128" xfId="15" applyFont="1" applyFill="1" applyBorder="1" applyAlignment="1">
      <alignment horizontal="center" vertical="center"/>
    </xf>
    <xf numFmtId="164" fontId="82" fillId="0" borderId="32" xfId="0" applyFont="1" applyBorder="1" applyAlignment="1">
      <alignment horizontal="center" vertical="center" wrapText="1"/>
    </xf>
    <xf numFmtId="164" fontId="82" fillId="0" borderId="44" xfId="0" applyFont="1" applyBorder="1" applyAlignment="1">
      <alignment horizontal="center" vertical="center" wrapText="1"/>
    </xf>
    <xf numFmtId="164" fontId="81" fillId="3" borderId="206" xfId="15" applyFont="1" applyFill="1" applyBorder="1" applyAlignment="1">
      <alignment horizontal="center" vertical="center"/>
    </xf>
    <xf numFmtId="0" fontId="101" fillId="2" borderId="30" xfId="4" applyFont="1" applyFill="1" applyBorder="1" applyAlignment="1">
      <alignment horizontal="center" vertical="center" wrapText="1"/>
    </xf>
    <xf numFmtId="0" fontId="101" fillId="2" borderId="48" xfId="4" applyFont="1" applyFill="1" applyBorder="1" applyAlignment="1">
      <alignment horizontal="center" vertical="center" wrapText="1"/>
    </xf>
    <xf numFmtId="0" fontId="101" fillId="2" borderId="31" xfId="4" applyFont="1" applyFill="1" applyBorder="1" applyAlignment="1">
      <alignment horizontal="center" vertical="center" wrapText="1"/>
    </xf>
    <xf numFmtId="164" fontId="81" fillId="3" borderId="55" xfId="15" applyFont="1" applyFill="1" applyBorder="1" applyAlignment="1">
      <alignment horizontal="center" vertical="center"/>
    </xf>
    <xf numFmtId="164" fontId="81" fillId="3" borderId="38" xfId="15" applyFont="1" applyFill="1" applyBorder="1" applyAlignment="1">
      <alignment horizontal="center" vertical="center"/>
    </xf>
    <xf numFmtId="164" fontId="82" fillId="0" borderId="32" xfId="0" applyFont="1" applyBorder="1" applyAlignment="1">
      <alignment horizontal="center" vertical="center"/>
    </xf>
    <xf numFmtId="164" fontId="82" fillId="0" borderId="44" xfId="0" applyFont="1" applyBorder="1" applyAlignment="1">
      <alignment horizontal="center" vertical="center"/>
    </xf>
    <xf numFmtId="164" fontId="82" fillId="0" borderId="37" xfId="0" applyFont="1" applyBorder="1" applyAlignment="1">
      <alignment horizontal="center" vertical="center"/>
    </xf>
    <xf numFmtId="164" fontId="81" fillId="3" borderId="49" xfId="15" applyFont="1" applyFill="1" applyBorder="1" applyAlignment="1">
      <alignment horizontal="center" vertical="center" wrapText="1"/>
    </xf>
    <xf numFmtId="164" fontId="81" fillId="3" borderId="50" xfId="15" applyFont="1" applyFill="1" applyBorder="1" applyAlignment="1">
      <alignment horizontal="center" vertical="center" wrapText="1"/>
    </xf>
    <xf numFmtId="164" fontId="81" fillId="3" borderId="51" xfId="15" applyFont="1" applyFill="1" applyBorder="1" applyAlignment="1">
      <alignment horizontal="center" vertical="center" wrapText="1"/>
    </xf>
    <xf numFmtId="0" fontId="101" fillId="2" borderId="78" xfId="4" applyFont="1" applyFill="1" applyBorder="1" applyAlignment="1">
      <alignment horizontal="center" vertical="center" wrapText="1"/>
    </xf>
    <xf numFmtId="1" fontId="96" fillId="7" borderId="53" xfId="0" applyNumberFormat="1" applyFont="1" applyFill="1" applyBorder="1" applyAlignment="1">
      <alignment horizontal="center" vertical="center"/>
    </xf>
    <xf numFmtId="164" fontId="82" fillId="3" borderId="53" xfId="15" applyFont="1" applyFill="1" applyBorder="1" applyAlignment="1">
      <alignment horizontal="left" vertical="center" wrapText="1"/>
    </xf>
    <xf numFmtId="164" fontId="82" fillId="3" borderId="40" xfId="15" applyFont="1" applyFill="1" applyBorder="1" applyAlignment="1">
      <alignment horizontal="left" vertical="center" wrapText="1"/>
    </xf>
    <xf numFmtId="164" fontId="82" fillId="0" borderId="49" xfId="0" applyFont="1" applyBorder="1" applyAlignment="1">
      <alignment horizontal="center" vertical="center"/>
    </xf>
    <xf numFmtId="164" fontId="82" fillId="0" borderId="51" xfId="0" applyFont="1" applyBorder="1" applyAlignment="1">
      <alignment horizontal="center" vertical="center"/>
    </xf>
    <xf numFmtId="164" fontId="8" fillId="3" borderId="26" xfId="15" applyFont="1" applyFill="1" applyBorder="1" applyAlignment="1">
      <alignment horizontal="center" vertical="center"/>
    </xf>
    <xf numFmtId="164" fontId="86" fillId="0" borderId="2" xfId="0" applyFont="1" applyBorder="1" applyAlignment="1">
      <alignment horizontal="center" vertical="center" wrapText="1"/>
    </xf>
    <xf numFmtId="164" fontId="8" fillId="3" borderId="18" xfId="15" applyFont="1" applyFill="1" applyBorder="1" applyAlignment="1">
      <alignment horizontal="center" vertical="center"/>
    </xf>
    <xf numFmtId="164" fontId="8" fillId="3" borderId="19" xfId="15" applyFont="1" applyFill="1" applyBorder="1" applyAlignment="1">
      <alignment horizontal="center" vertical="center"/>
    </xf>
    <xf numFmtId="164" fontId="86" fillId="0" borderId="175" xfId="0" applyFont="1" applyBorder="1" applyAlignment="1">
      <alignment horizontal="center" vertical="center" wrapText="1"/>
    </xf>
    <xf numFmtId="164" fontId="86" fillId="0" borderId="104" xfId="0" applyFont="1" applyBorder="1" applyAlignment="1">
      <alignment horizontal="center" vertical="center" wrapText="1"/>
    </xf>
    <xf numFmtId="164" fontId="86" fillId="0" borderId="181" xfId="0" applyFont="1" applyBorder="1" applyAlignment="1">
      <alignment horizontal="center" vertical="center" wrapText="1"/>
    </xf>
    <xf numFmtId="164" fontId="8" fillId="3" borderId="17" xfId="15" applyFont="1" applyFill="1" applyBorder="1" applyAlignment="1">
      <alignment horizontal="center" vertical="center"/>
    </xf>
    <xf numFmtId="164" fontId="8" fillId="3" borderId="174" xfId="15" applyFont="1" applyFill="1" applyBorder="1" applyAlignment="1">
      <alignment horizontal="center" vertical="center"/>
    </xf>
    <xf numFmtId="164" fontId="86" fillId="0" borderId="1" xfId="0" applyFont="1" applyBorder="1" applyAlignment="1">
      <alignment horizontal="center" vertical="center" wrapText="1"/>
    </xf>
    <xf numFmtId="164" fontId="86" fillId="0" borderId="168" xfId="0" applyFont="1" applyBorder="1" applyAlignment="1">
      <alignment horizontal="center" vertical="center" wrapText="1"/>
    </xf>
    <xf numFmtId="164" fontId="86" fillId="0" borderId="172" xfId="0" applyFont="1" applyBorder="1" applyAlignment="1">
      <alignment horizontal="center" vertical="center" wrapText="1"/>
    </xf>
    <xf numFmtId="164" fontId="8" fillId="3" borderId="55" xfId="15" applyFont="1" applyFill="1" applyBorder="1" applyAlignment="1">
      <alignment horizontal="center" vertical="center"/>
    </xf>
    <xf numFmtId="164" fontId="8" fillId="3" borderId="54" xfId="15" applyFont="1" applyFill="1" applyBorder="1" applyAlignment="1">
      <alignment horizontal="center" vertical="center" wrapText="1"/>
    </xf>
    <xf numFmtId="164" fontId="8" fillId="3" borderId="55" xfId="15" applyFont="1" applyFill="1" applyBorder="1" applyAlignment="1">
      <alignment horizontal="center" vertical="center" wrapText="1"/>
    </xf>
    <xf numFmtId="1" fontId="8" fillId="4" borderId="17" xfId="34" applyNumberFormat="1" applyFont="1" applyFill="1" applyBorder="1" applyAlignment="1" applyProtection="1">
      <alignment horizontal="center" vertical="center"/>
      <protection hidden="1"/>
    </xf>
    <xf numFmtId="1" fontId="8" fillId="4" borderId="89" xfId="34" applyNumberFormat="1" applyFont="1" applyFill="1" applyBorder="1" applyAlignment="1" applyProtection="1">
      <alignment horizontal="center" vertical="center"/>
      <protection hidden="1"/>
    </xf>
    <xf numFmtId="164" fontId="8" fillId="0" borderId="188" xfId="0" applyFont="1" applyBorder="1" applyAlignment="1" applyProtection="1">
      <alignment horizontal="center" vertical="center"/>
      <protection hidden="1"/>
    </xf>
    <xf numFmtId="164" fontId="8" fillId="0" borderId="184" xfId="0" applyFont="1" applyBorder="1" applyAlignment="1" applyProtection="1">
      <alignment horizontal="center" vertical="center"/>
      <protection hidden="1"/>
    </xf>
    <xf numFmtId="164" fontId="8" fillId="0" borderId="189" xfId="0" applyFont="1" applyBorder="1" applyAlignment="1" applyProtection="1">
      <alignment horizontal="center" vertical="center"/>
      <protection hidden="1"/>
    </xf>
    <xf numFmtId="1" fontId="94" fillId="7" borderId="53" xfId="0" applyNumberFormat="1" applyFont="1" applyFill="1" applyBorder="1" applyAlignment="1">
      <alignment horizontal="center" vertical="center"/>
    </xf>
    <xf numFmtId="1" fontId="94" fillId="7" borderId="40" xfId="0" applyNumberFormat="1" applyFont="1" applyFill="1" applyBorder="1" applyAlignment="1">
      <alignment horizontal="center" vertical="center"/>
    </xf>
    <xf numFmtId="164" fontId="82" fillId="7" borderId="69" xfId="0" applyFont="1" applyFill="1" applyBorder="1" applyAlignment="1" applyProtection="1">
      <alignment horizontal="center" vertical="center"/>
      <protection hidden="1"/>
    </xf>
    <xf numFmtId="164" fontId="82" fillId="7" borderId="183" xfId="0" applyFont="1" applyFill="1" applyBorder="1" applyAlignment="1" applyProtection="1">
      <alignment horizontal="center" vertical="center"/>
      <protection hidden="1"/>
    </xf>
    <xf numFmtId="168" fontId="8" fillId="0" borderId="188" xfId="0" applyNumberFormat="1" applyFont="1" applyBorder="1" applyAlignment="1" applyProtection="1">
      <alignment horizontal="center" vertical="center"/>
      <protection hidden="1"/>
    </xf>
    <xf numFmtId="168" fontId="8" fillId="0" borderId="189" xfId="0" applyNumberFormat="1" applyFont="1" applyBorder="1" applyAlignment="1" applyProtection="1">
      <alignment horizontal="center" vertical="center"/>
      <protection hidden="1"/>
    </xf>
    <xf numFmtId="170" fontId="8" fillId="0" borderId="185" xfId="0" applyNumberFormat="1" applyFont="1" applyBorder="1" applyAlignment="1" applyProtection="1">
      <alignment horizontal="center" vertical="center"/>
      <protection hidden="1"/>
    </xf>
    <xf numFmtId="170" fontId="8" fillId="0" borderId="187" xfId="0" applyNumberFormat="1" applyFont="1" applyBorder="1" applyAlignment="1" applyProtection="1">
      <alignment horizontal="center" vertical="center"/>
      <protection hidden="1"/>
    </xf>
    <xf numFmtId="164" fontId="8" fillId="0" borderId="17" xfId="0" applyFont="1" applyBorder="1" applyAlignment="1" applyProtection="1">
      <alignment horizontal="center" vertical="center"/>
      <protection hidden="1"/>
    </xf>
    <xf numFmtId="164" fontId="8" fillId="0" borderId="1" xfId="0" applyFont="1" applyBorder="1" applyAlignment="1" applyProtection="1">
      <alignment horizontal="center" vertical="center"/>
      <protection hidden="1"/>
    </xf>
    <xf numFmtId="164" fontId="8" fillId="0" borderId="15" xfId="0" applyFont="1" applyBorder="1" applyAlignment="1" applyProtection="1">
      <alignment horizontal="center" vertical="center"/>
      <protection hidden="1"/>
    </xf>
    <xf numFmtId="164" fontId="8" fillId="0" borderId="185" xfId="0" applyFont="1" applyBorder="1" applyAlignment="1" applyProtection="1">
      <alignment horizontal="center" vertical="center"/>
      <protection hidden="1"/>
    </xf>
    <xf numFmtId="164" fontId="8" fillId="0" borderId="186" xfId="0" applyFont="1" applyBorder="1" applyAlignment="1" applyProtection="1">
      <alignment horizontal="center" vertical="center"/>
      <protection hidden="1"/>
    </xf>
    <xf numFmtId="164" fontId="8" fillId="0" borderId="187" xfId="0" applyFont="1" applyBorder="1" applyAlignment="1" applyProtection="1">
      <alignment horizontal="center" vertical="center"/>
      <protection hidden="1"/>
    </xf>
    <xf numFmtId="164" fontId="8" fillId="3" borderId="53" xfId="15" applyFont="1" applyFill="1" applyBorder="1" applyAlignment="1">
      <alignment horizontal="center" vertical="center" wrapText="1"/>
    </xf>
    <xf numFmtId="164" fontId="8" fillId="3" borderId="65" xfId="15" applyFont="1" applyFill="1" applyBorder="1" applyAlignment="1">
      <alignment horizontal="center" vertical="center" wrapText="1"/>
    </xf>
    <xf numFmtId="164" fontId="8" fillId="3" borderId="40" xfId="15" applyFont="1" applyFill="1" applyBorder="1" applyAlignment="1">
      <alignment horizontal="center" vertical="center" wrapText="1"/>
    </xf>
    <xf numFmtId="49" fontId="82" fillId="0" borderId="86" xfId="16" applyNumberFormat="1" applyFont="1" applyBorder="1" applyAlignment="1">
      <alignment horizontal="center" vertical="center" wrapText="1"/>
    </xf>
    <xf numFmtId="49" fontId="82" fillId="0" borderId="85" xfId="16" applyNumberFormat="1" applyFont="1" applyBorder="1" applyAlignment="1">
      <alignment horizontal="center" vertical="center" wrapText="1"/>
    </xf>
    <xf numFmtId="49" fontId="82" fillId="0" borderId="87" xfId="16" applyNumberFormat="1" applyFont="1" applyBorder="1" applyAlignment="1">
      <alignment horizontal="center" vertical="center" wrapText="1"/>
    </xf>
    <xf numFmtId="164" fontId="8" fillId="0" borderId="49" xfId="0" applyFont="1" applyBorder="1" applyAlignment="1">
      <alignment horizontal="center" vertical="center"/>
    </xf>
    <xf numFmtId="164" fontId="8" fillId="0" borderId="51" xfId="0" applyFont="1" applyBorder="1" applyAlignment="1">
      <alignment horizontal="center" vertical="center"/>
    </xf>
    <xf numFmtId="164" fontId="8" fillId="3" borderId="57" xfId="15" applyFont="1" applyFill="1" applyBorder="1" applyAlignment="1">
      <alignment horizontal="center" vertical="center" wrapText="1"/>
    </xf>
    <xf numFmtId="164" fontId="8" fillId="3" borderId="116" xfId="15" applyFont="1" applyFill="1" applyBorder="1" applyAlignment="1">
      <alignment horizontal="center" vertical="center" wrapText="1"/>
    </xf>
    <xf numFmtId="164" fontId="8" fillId="3" borderId="69" xfId="15" applyFont="1" applyFill="1" applyBorder="1" applyAlignment="1">
      <alignment horizontal="center" vertical="center" wrapText="1"/>
    </xf>
    <xf numFmtId="164" fontId="8" fillId="3" borderId="119" xfId="15" applyFont="1" applyFill="1" applyBorder="1" applyAlignment="1">
      <alignment horizontal="center" vertical="center" wrapText="1"/>
    </xf>
    <xf numFmtId="164" fontId="86" fillId="0" borderId="105" xfId="0" applyFont="1" applyBorder="1" applyAlignment="1">
      <alignment horizontal="center" vertical="center" wrapText="1"/>
    </xf>
    <xf numFmtId="164" fontId="86" fillId="0" borderId="106" xfId="0" applyFont="1" applyBorder="1" applyAlignment="1">
      <alignment horizontal="center" vertical="center" wrapText="1"/>
    </xf>
    <xf numFmtId="164" fontId="86" fillId="0" borderId="117" xfId="0" applyFont="1" applyBorder="1" applyAlignment="1">
      <alignment horizontal="center" vertical="center" wrapText="1"/>
    </xf>
    <xf numFmtId="164" fontId="86" fillId="0" borderId="49" xfId="0" applyFont="1" applyBorder="1" applyAlignment="1">
      <alignment horizontal="center" vertical="center" wrapText="1"/>
    </xf>
    <xf numFmtId="164" fontId="86" fillId="0" borderId="51" xfId="0" applyFont="1" applyBorder="1" applyAlignment="1">
      <alignment horizontal="center" vertical="center" wrapText="1"/>
    </xf>
    <xf numFmtId="164" fontId="96" fillId="4" borderId="56" xfId="15" applyFont="1" applyFill="1" applyBorder="1" applyAlignment="1">
      <alignment horizontal="center" vertical="center" wrapText="1"/>
    </xf>
    <xf numFmtId="164" fontId="96" fillId="4" borderId="33" xfId="15" applyFont="1" applyFill="1" applyBorder="1" applyAlignment="1">
      <alignment horizontal="center" vertical="center" wrapText="1"/>
    </xf>
    <xf numFmtId="164" fontId="8" fillId="3" borderId="176" xfId="15" applyFont="1" applyFill="1" applyBorder="1" applyAlignment="1">
      <alignment horizontal="center" vertical="center" wrapText="1"/>
    </xf>
    <xf numFmtId="164" fontId="86" fillId="0" borderId="109" xfId="0" applyFont="1" applyBorder="1" applyAlignment="1">
      <alignment horizontal="center" vertical="center" wrapText="1"/>
    </xf>
    <xf numFmtId="164" fontId="86" fillId="0" borderId="112" xfId="0" applyFont="1" applyBorder="1" applyAlignment="1">
      <alignment horizontal="center" vertical="center" wrapText="1"/>
    </xf>
    <xf numFmtId="164" fontId="86" fillId="0" borderId="113" xfId="0" applyFont="1" applyBorder="1" applyAlignment="1">
      <alignment horizontal="center" vertical="center" wrapText="1"/>
    </xf>
    <xf numFmtId="165" fontId="82" fillId="0" borderId="53" xfId="15" applyNumberFormat="1" applyFont="1" applyBorder="1" applyAlignment="1">
      <alignment horizontal="center" vertical="center" wrapText="1"/>
    </xf>
    <xf numFmtId="165" fontId="82" fillId="0" borderId="40" xfId="15" applyNumberFormat="1" applyFont="1" applyBorder="1" applyAlignment="1">
      <alignment horizontal="center" vertical="center" wrapText="1"/>
    </xf>
    <xf numFmtId="1" fontId="8" fillId="4" borderId="57" xfId="34" applyNumberFormat="1" applyFont="1" applyFill="1" applyBorder="1" applyAlignment="1" applyProtection="1">
      <alignment horizontal="center" vertical="center"/>
      <protection hidden="1"/>
    </xf>
    <xf numFmtId="1" fontId="8" fillId="4" borderId="42" xfId="34" applyNumberFormat="1" applyFont="1" applyFill="1" applyBorder="1" applyAlignment="1" applyProtection="1">
      <alignment horizontal="center" vertical="center"/>
      <protection hidden="1"/>
    </xf>
    <xf numFmtId="164" fontId="82" fillId="7" borderId="170" xfId="0" applyFont="1" applyFill="1" applyBorder="1" applyAlignment="1" applyProtection="1">
      <alignment horizontal="center" vertical="center"/>
      <protection hidden="1"/>
    </xf>
    <xf numFmtId="168" fontId="8" fillId="0" borderId="18" xfId="0" applyNumberFormat="1" applyFont="1" applyBorder="1" applyAlignment="1" applyProtection="1">
      <alignment horizontal="center" vertical="center"/>
      <protection hidden="1"/>
    </xf>
    <xf numFmtId="168" fontId="8" fillId="0" borderId="170" xfId="0" applyNumberFormat="1" applyFont="1" applyBorder="1" applyAlignment="1" applyProtection="1">
      <alignment horizontal="center" vertical="center"/>
      <protection hidden="1"/>
    </xf>
    <xf numFmtId="164" fontId="82" fillId="0" borderId="1" xfId="0" applyFont="1" applyBorder="1" applyAlignment="1">
      <alignment horizontal="center" vertical="center" wrapText="1"/>
    </xf>
    <xf numFmtId="164" fontId="82" fillId="0" borderId="168" xfId="0" applyFont="1" applyBorder="1" applyAlignment="1">
      <alignment horizontal="center" vertical="center" wrapText="1"/>
    </xf>
    <xf numFmtId="164" fontId="82" fillId="0" borderId="159" xfId="0" applyFont="1" applyBorder="1" applyAlignment="1">
      <alignment horizontal="center" vertical="center" wrapText="1"/>
    </xf>
    <xf numFmtId="164" fontId="8" fillId="0" borderId="17" xfId="0" applyFont="1" applyBorder="1" applyAlignment="1">
      <alignment horizontal="center" vertical="center"/>
    </xf>
    <xf numFmtId="164" fontId="8" fillId="0" borderId="18" xfId="0" applyFont="1" applyBorder="1" applyAlignment="1">
      <alignment horizontal="center" vertical="center"/>
    </xf>
    <xf numFmtId="164" fontId="8" fillId="0" borderId="19" xfId="0" applyFont="1" applyBorder="1" applyAlignment="1">
      <alignment horizontal="center" vertical="center"/>
    </xf>
    <xf numFmtId="165" fontId="82" fillId="0" borderId="53" xfId="0" applyNumberFormat="1" applyFont="1" applyBorder="1" applyAlignment="1">
      <alignment horizontal="center" vertical="center"/>
    </xf>
    <xf numFmtId="165" fontId="82" fillId="0" borderId="40" xfId="0" applyNumberFormat="1" applyFont="1" applyBorder="1" applyAlignment="1">
      <alignment horizontal="center" vertical="center"/>
    </xf>
    <xf numFmtId="164" fontId="86" fillId="0" borderId="86" xfId="0" applyFont="1" applyBorder="1" applyAlignment="1">
      <alignment horizontal="center" vertical="center" wrapText="1"/>
    </xf>
    <xf numFmtId="164" fontId="86" fillId="0" borderId="85" xfId="0" applyFont="1" applyBorder="1" applyAlignment="1">
      <alignment horizontal="center" vertical="center" wrapText="1"/>
    </xf>
    <xf numFmtId="164" fontId="8" fillId="0" borderId="29" xfId="0" applyFont="1" applyBorder="1" applyAlignment="1">
      <alignment horizontal="center" vertical="center"/>
    </xf>
    <xf numFmtId="164" fontId="8" fillId="0" borderId="45" xfId="0" applyFont="1" applyBorder="1" applyAlignment="1">
      <alignment horizontal="center" vertical="center"/>
    </xf>
    <xf numFmtId="164" fontId="8" fillId="0" borderId="52" xfId="0" applyFont="1" applyBorder="1" applyAlignment="1">
      <alignment horizontal="center" vertical="center"/>
    </xf>
    <xf numFmtId="164" fontId="82" fillId="0" borderId="86" xfId="0" applyFont="1" applyBorder="1" applyAlignment="1">
      <alignment horizontal="center" vertical="center" wrapText="1"/>
    </xf>
    <xf numFmtId="164" fontId="8" fillId="0" borderId="23" xfId="0" applyFont="1" applyBorder="1" applyAlignment="1">
      <alignment horizontal="center" vertical="center"/>
    </xf>
    <xf numFmtId="164" fontId="8" fillId="0" borderId="0" xfId="0" applyFont="1" applyAlignment="1">
      <alignment horizontal="center" vertical="center"/>
    </xf>
    <xf numFmtId="164" fontId="8" fillId="3" borderId="86" xfId="15" applyFont="1" applyFill="1" applyBorder="1" applyAlignment="1">
      <alignment horizontal="center" vertical="center" wrapText="1"/>
    </xf>
    <xf numFmtId="164" fontId="8" fillId="3" borderId="85" xfId="15" applyFont="1" applyFill="1" applyBorder="1" applyAlignment="1">
      <alignment horizontal="center" vertical="center" wrapText="1"/>
    </xf>
    <xf numFmtId="164" fontId="8" fillId="3" borderId="87" xfId="15" applyFont="1" applyFill="1" applyBorder="1" applyAlignment="1">
      <alignment horizontal="center" vertical="center" wrapText="1"/>
    </xf>
    <xf numFmtId="164" fontId="86" fillId="0" borderId="87" xfId="0" applyFont="1" applyBorder="1" applyAlignment="1">
      <alignment horizontal="center" vertical="center" wrapText="1"/>
    </xf>
    <xf numFmtId="164" fontId="8" fillId="3" borderId="23" xfId="15" applyFont="1" applyFill="1" applyBorder="1" applyAlignment="1">
      <alignment horizontal="center" vertical="center" wrapText="1"/>
    </xf>
    <xf numFmtId="164" fontId="8" fillId="3" borderId="0" xfId="15" applyFont="1" applyFill="1" applyAlignment="1">
      <alignment horizontal="center" vertical="center" wrapText="1"/>
    </xf>
    <xf numFmtId="164" fontId="8" fillId="3" borderId="24" xfId="15" applyFont="1" applyFill="1" applyBorder="1" applyAlignment="1">
      <alignment horizontal="center" vertical="center" wrapText="1"/>
    </xf>
    <xf numFmtId="164" fontId="8" fillId="3" borderId="26" xfId="15" applyFont="1" applyFill="1" applyBorder="1" applyAlignment="1">
      <alignment horizontal="center" vertical="center" wrapText="1"/>
    </xf>
    <xf numFmtId="164" fontId="94" fillId="0" borderId="17" xfId="15" applyFont="1" applyBorder="1" applyAlignment="1">
      <alignment horizontal="center" vertical="center" wrapText="1"/>
    </xf>
    <xf numFmtId="164" fontId="94" fillId="0" borderId="18" xfId="15" applyFont="1" applyBorder="1" applyAlignment="1">
      <alignment horizontal="center" vertical="center" wrapText="1"/>
    </xf>
    <xf numFmtId="164" fontId="94" fillId="0" borderId="19" xfId="15" applyFont="1" applyBorder="1" applyAlignment="1">
      <alignment horizontal="center" vertical="center" wrapText="1"/>
    </xf>
    <xf numFmtId="164" fontId="86" fillId="0" borderId="159" xfId="0" applyFont="1" applyBorder="1" applyAlignment="1">
      <alignment horizontal="center" vertical="center" wrapText="1"/>
    </xf>
    <xf numFmtId="164" fontId="94" fillId="0" borderId="55" xfId="15" applyFont="1" applyBorder="1" applyAlignment="1">
      <alignment horizontal="center" vertical="center" wrapText="1"/>
    </xf>
    <xf numFmtId="164" fontId="94" fillId="0" borderId="38" xfId="15" applyFont="1" applyBorder="1" applyAlignment="1">
      <alignment horizontal="center" vertical="center" wrapText="1"/>
    </xf>
    <xf numFmtId="170" fontId="8" fillId="0" borderId="19" xfId="0" applyNumberFormat="1" applyFont="1" applyBorder="1" applyAlignment="1" applyProtection="1">
      <alignment horizontal="center" vertical="center"/>
      <protection hidden="1"/>
    </xf>
    <xf numFmtId="170" fontId="8" fillId="0" borderId="160" xfId="0" applyNumberFormat="1" applyFont="1" applyBorder="1" applyAlignment="1" applyProtection="1">
      <alignment horizontal="center" vertical="center"/>
      <protection hidden="1"/>
    </xf>
    <xf numFmtId="164" fontId="8" fillId="0" borderId="6" xfId="0" applyFont="1" applyBorder="1" applyAlignment="1" applyProtection="1">
      <alignment horizontal="center" vertical="center"/>
      <protection hidden="1"/>
    </xf>
    <xf numFmtId="164" fontId="86" fillId="0" borderId="3" xfId="0" applyFont="1" applyBorder="1" applyAlignment="1">
      <alignment horizontal="center" vertical="center" wrapText="1"/>
    </xf>
    <xf numFmtId="164" fontId="86" fillId="0" borderId="4" xfId="0" applyFont="1" applyBorder="1" applyAlignment="1">
      <alignment horizontal="center" vertical="center" wrapText="1"/>
    </xf>
    <xf numFmtId="164" fontId="86" fillId="0" borderId="16" xfId="0" applyFont="1" applyBorder="1" applyAlignment="1">
      <alignment horizontal="center" vertical="center" wrapText="1"/>
    </xf>
    <xf numFmtId="164" fontId="81" fillId="3" borderId="54" xfId="15" applyFont="1" applyFill="1" applyBorder="1" applyAlignment="1">
      <alignment horizontal="center" vertical="center"/>
    </xf>
    <xf numFmtId="164" fontId="86" fillId="0" borderId="30" xfId="0" applyFont="1" applyBorder="1" applyAlignment="1">
      <alignment horizontal="center" vertical="center" wrapText="1"/>
    </xf>
    <xf numFmtId="164" fontId="86" fillId="0" borderId="48" xfId="0" applyFont="1" applyBorder="1" applyAlignment="1">
      <alignment horizontal="center" vertical="center" wrapText="1"/>
    </xf>
    <xf numFmtId="164" fontId="86" fillId="0" borderId="31" xfId="0" applyFont="1" applyBorder="1" applyAlignment="1">
      <alignment horizontal="center" vertical="center" wrapText="1"/>
    </xf>
    <xf numFmtId="164" fontId="81" fillId="3" borderId="174" xfId="15" applyFont="1" applyFill="1" applyBorder="1" applyAlignment="1">
      <alignment horizontal="center" vertical="center"/>
    </xf>
    <xf numFmtId="164" fontId="96" fillId="4" borderId="56" xfId="0" applyFont="1" applyFill="1" applyBorder="1" applyAlignment="1">
      <alignment horizontal="center" vertical="center"/>
    </xf>
    <xf numFmtId="164" fontId="96" fillId="4" borderId="33" xfId="0" applyFont="1" applyFill="1" applyBorder="1" applyAlignment="1">
      <alignment horizontal="center" vertical="center"/>
    </xf>
    <xf numFmtId="164" fontId="82" fillId="0" borderId="29" xfId="16" applyFont="1" applyBorder="1" applyAlignment="1">
      <alignment horizontal="center" vertical="center" wrapText="1"/>
    </xf>
    <xf numFmtId="164" fontId="82" fillId="0" borderId="52" xfId="16" applyFont="1" applyBorder="1" applyAlignment="1">
      <alignment horizontal="center" vertical="center" wrapText="1"/>
    </xf>
    <xf numFmtId="164" fontId="96" fillId="4" borderId="51" xfId="0" applyFont="1" applyFill="1" applyBorder="1" applyAlignment="1">
      <alignment horizontal="center" vertical="center"/>
    </xf>
    <xf numFmtId="164" fontId="96" fillId="4" borderId="24" xfId="0" applyFont="1" applyFill="1" applyBorder="1" applyAlignment="1">
      <alignment horizontal="center" vertical="center"/>
    </xf>
    <xf numFmtId="49" fontId="82" fillId="0" borderId="1" xfId="16" applyNumberFormat="1" applyFont="1" applyBorder="1" applyAlignment="1">
      <alignment horizontal="center" vertical="center" wrapText="1"/>
    </xf>
    <xf numFmtId="49" fontId="82" fillId="0" borderId="3" xfId="16" applyNumberFormat="1" applyFont="1" applyBorder="1" applyAlignment="1">
      <alignment horizontal="center" vertical="center" wrapText="1"/>
    </xf>
    <xf numFmtId="49" fontId="82" fillId="0" borderId="4" xfId="16" applyNumberFormat="1" applyFont="1" applyBorder="1" applyAlignment="1">
      <alignment horizontal="center" vertical="center" wrapText="1"/>
    </xf>
    <xf numFmtId="164" fontId="45" fillId="0" borderId="45" xfId="0" applyFont="1" applyBorder="1" applyAlignment="1">
      <alignment horizontal="center" vertical="center"/>
    </xf>
    <xf numFmtId="164" fontId="45" fillId="0" borderId="52" xfId="0" applyFont="1" applyBorder="1" applyAlignment="1">
      <alignment horizontal="center" vertical="center"/>
    </xf>
    <xf numFmtId="164" fontId="86" fillId="0" borderId="44" xfId="0" applyFont="1" applyBorder="1" applyAlignment="1">
      <alignment horizontal="center" vertical="center" wrapText="1"/>
    </xf>
    <xf numFmtId="164" fontId="86" fillId="0" borderId="37" xfId="0" applyFont="1" applyBorder="1" applyAlignment="1">
      <alignment horizontal="center" vertical="center" wrapText="1"/>
    </xf>
    <xf numFmtId="164" fontId="86" fillId="0" borderId="32" xfId="0" applyFont="1" applyBorder="1" applyAlignment="1">
      <alignment horizontal="center" vertical="center" wrapText="1"/>
    </xf>
    <xf numFmtId="164" fontId="100" fillId="0" borderId="23" xfId="0" applyFont="1" applyBorder="1" applyAlignment="1">
      <alignment horizontal="center" vertical="center" wrapText="1"/>
    </xf>
    <xf numFmtId="164" fontId="100" fillId="0" borderId="35" xfId="0" applyFont="1" applyBorder="1" applyAlignment="1">
      <alignment horizontal="center" vertical="center" wrapText="1"/>
    </xf>
    <xf numFmtId="164" fontId="100" fillId="0" borderId="0" xfId="0" applyFont="1" applyAlignment="1">
      <alignment horizontal="center" vertical="center" wrapText="1"/>
    </xf>
    <xf numFmtId="164" fontId="100" fillId="0" borderId="36" xfId="0" applyFont="1" applyBorder="1" applyAlignment="1">
      <alignment horizontal="center" vertical="center" wrapText="1"/>
    </xf>
    <xf numFmtId="164" fontId="100" fillId="0" borderId="51" xfId="0" applyFont="1" applyBorder="1" applyAlignment="1">
      <alignment horizontal="center" vertical="center" wrapText="1"/>
    </xf>
    <xf numFmtId="164" fontId="100" fillId="0" borderId="24" xfId="0" applyFont="1" applyBorder="1" applyAlignment="1">
      <alignment horizontal="center" vertical="center" wrapText="1"/>
    </xf>
    <xf numFmtId="164" fontId="100" fillId="0" borderId="41" xfId="0" applyFont="1" applyBorder="1" applyAlignment="1">
      <alignment horizontal="center" vertical="center" wrapText="1"/>
    </xf>
    <xf numFmtId="164" fontId="32" fillId="0" borderId="45" xfId="0" applyFont="1" applyBorder="1" applyAlignment="1">
      <alignment horizontal="center" vertical="center"/>
    </xf>
    <xf numFmtId="164" fontId="32" fillId="0" borderId="52" xfId="0" applyFont="1" applyBorder="1" applyAlignment="1">
      <alignment horizontal="center" vertical="center"/>
    </xf>
    <xf numFmtId="164" fontId="32" fillId="0" borderId="54" xfId="0" applyFont="1" applyBorder="1" applyAlignment="1">
      <alignment horizontal="center" vertical="center"/>
    </xf>
    <xf numFmtId="164" fontId="32" fillId="0" borderId="55" xfId="0" applyFont="1" applyBorder="1" applyAlignment="1">
      <alignment horizontal="center" vertical="center"/>
    </xf>
    <xf numFmtId="164" fontId="32" fillId="0" borderId="38" xfId="0" applyFont="1" applyBorder="1" applyAlignment="1">
      <alignment horizontal="center" vertical="center"/>
    </xf>
    <xf numFmtId="164" fontId="19" fillId="0" borderId="19" xfId="0" applyFont="1" applyBorder="1" applyAlignment="1">
      <alignment horizontal="center" vertical="center"/>
    </xf>
    <xf numFmtId="164" fontId="19" fillId="0" borderId="139" xfId="0" applyFont="1" applyBorder="1" applyAlignment="1">
      <alignment horizontal="center" vertical="center"/>
    </xf>
    <xf numFmtId="164" fontId="19" fillId="0" borderId="148" xfId="0" applyFont="1" applyBorder="1" applyAlignment="1">
      <alignment horizontal="center" vertical="center"/>
    </xf>
    <xf numFmtId="164" fontId="19" fillId="0" borderId="17" xfId="0" applyFont="1" applyBorder="1" applyAlignment="1">
      <alignment horizontal="center" vertical="center"/>
    </xf>
    <xf numFmtId="164" fontId="19" fillId="0" borderId="1" xfId="0" applyFont="1" applyBorder="1" applyAlignment="1">
      <alignment horizontal="center" vertical="center"/>
    </xf>
    <xf numFmtId="164" fontId="19" fillId="0" borderId="15" xfId="0" applyFont="1" applyBorder="1" applyAlignment="1">
      <alignment horizontal="center" vertical="center"/>
    </xf>
    <xf numFmtId="164" fontId="19" fillId="0" borderId="18" xfId="0" applyFont="1" applyBorder="1" applyAlignment="1">
      <alignment horizontal="center" vertical="center"/>
    </xf>
    <xf numFmtId="164" fontId="19" fillId="0" borderId="143" xfId="0" applyFont="1" applyBorder="1" applyAlignment="1">
      <alignment horizontal="center" vertical="center"/>
    </xf>
    <xf numFmtId="164" fontId="19" fillId="0" borderId="147" xfId="0" applyFont="1" applyBorder="1" applyAlignment="1">
      <alignment horizontal="center" vertical="center"/>
    </xf>
    <xf numFmtId="0" fontId="170" fillId="0" borderId="0" xfId="0" applyNumberFormat="1" applyFont="1" applyFill="1" applyBorder="1" applyAlignment="1" applyProtection="1">
      <alignment horizontal="left"/>
    </xf>
    <xf numFmtId="0" fontId="171" fillId="11" borderId="62" xfId="0" applyNumberFormat="1" applyFont="1" applyFill="1" applyBorder="1" applyAlignment="1" applyProtection="1">
      <alignment horizontal="center" vertical="center" wrapText="1"/>
    </xf>
    <xf numFmtId="0" fontId="171" fillId="11" borderId="96" xfId="0" applyNumberFormat="1" applyFont="1" applyFill="1" applyBorder="1" applyAlignment="1" applyProtection="1">
      <alignment horizontal="center" vertical="center" wrapText="1"/>
    </xf>
    <xf numFmtId="0" fontId="171" fillId="11" borderId="63" xfId="0" applyNumberFormat="1" applyFont="1" applyFill="1" applyBorder="1" applyAlignment="1" applyProtection="1">
      <alignment horizontal="center" vertical="center" wrapText="1"/>
    </xf>
    <xf numFmtId="0" fontId="171" fillId="19" borderId="62" xfId="0" applyNumberFormat="1" applyFont="1" applyFill="1" applyBorder="1" applyAlignment="1" applyProtection="1">
      <alignment horizontal="center" vertical="center" wrapText="1"/>
    </xf>
    <xf numFmtId="0" fontId="171" fillId="19" borderId="223" xfId="0" applyNumberFormat="1" applyFont="1" applyFill="1" applyBorder="1" applyAlignment="1" applyProtection="1">
      <alignment horizontal="center" vertical="center" wrapText="1"/>
    </xf>
    <xf numFmtId="0" fontId="171" fillId="19" borderId="224" xfId="0" applyNumberFormat="1" applyFont="1" applyFill="1" applyBorder="1" applyAlignment="1" applyProtection="1">
      <alignment horizontal="center" vertical="center" wrapText="1"/>
    </xf>
    <xf numFmtId="0" fontId="171" fillId="19" borderId="167" xfId="0" applyNumberFormat="1" applyFont="1" applyFill="1" applyBorder="1" applyAlignment="1" applyProtection="1">
      <alignment horizontal="center" vertical="center" wrapText="1"/>
    </xf>
    <xf numFmtId="0" fontId="171" fillId="20" borderId="167" xfId="0" applyNumberFormat="1" applyFont="1" applyFill="1" applyBorder="1" applyAlignment="1" applyProtection="1">
      <alignment horizontal="center" vertical="center" wrapText="1"/>
    </xf>
    <xf numFmtId="0" fontId="171" fillId="21" borderId="62" xfId="0" applyNumberFormat="1" applyFont="1" applyFill="1" applyBorder="1" applyAlignment="1" applyProtection="1">
      <alignment horizontal="center" vertical="center" wrapText="1"/>
    </xf>
    <xf numFmtId="0" fontId="171" fillId="21" borderId="223" xfId="0" applyNumberFormat="1" applyFont="1" applyFill="1" applyBorder="1" applyAlignment="1" applyProtection="1">
      <alignment horizontal="center" vertical="center" wrapText="1"/>
    </xf>
    <xf numFmtId="0" fontId="171" fillId="21" borderId="224" xfId="0" applyNumberFormat="1" applyFont="1" applyFill="1" applyBorder="1" applyAlignment="1" applyProtection="1">
      <alignment horizontal="center" vertical="center" wrapText="1"/>
    </xf>
    <xf numFmtId="0" fontId="171" fillId="21" borderId="167" xfId="0" applyNumberFormat="1" applyFont="1" applyFill="1" applyBorder="1" applyAlignment="1" applyProtection="1">
      <alignment horizontal="center" vertical="center" wrapText="1"/>
    </xf>
    <xf numFmtId="0" fontId="171" fillId="20" borderId="62" xfId="0" applyNumberFormat="1" applyFont="1" applyFill="1" applyBorder="1" applyAlignment="1" applyProtection="1">
      <alignment horizontal="center" vertical="center" wrapText="1"/>
    </xf>
    <xf numFmtId="0" fontId="170" fillId="0" borderId="62" xfId="0" applyNumberFormat="1" applyFont="1" applyFill="1" applyBorder="1" applyAlignment="1" applyProtection="1">
      <alignment horizontal="left"/>
    </xf>
    <xf numFmtId="1" fontId="170" fillId="0" borderId="62" xfId="0" applyNumberFormat="1" applyFont="1" applyFill="1" applyBorder="1" applyAlignment="1" applyProtection="1">
      <alignment horizontal="left"/>
    </xf>
    <xf numFmtId="2" fontId="170" fillId="0" borderId="62" xfId="0" applyNumberFormat="1" applyFont="1" applyFill="1" applyBorder="1" applyAlignment="1" applyProtection="1">
      <alignment horizontal="right"/>
    </xf>
    <xf numFmtId="185" fontId="170" fillId="0" borderId="62" xfId="0" applyNumberFormat="1" applyFont="1" applyFill="1" applyBorder="1" applyAlignment="1" applyProtection="1">
      <alignment horizontal="right"/>
    </xf>
    <xf numFmtId="0" fontId="170" fillId="0" borderId="62" xfId="0" applyNumberFormat="1" applyFont="1" applyFill="1" applyBorder="1" applyAlignment="1" applyProtection="1">
      <alignment horizontal="right"/>
    </xf>
    <xf numFmtId="0" fontId="170" fillId="0" borderId="62" xfId="0" applyNumberFormat="1" applyFont="1" applyFill="1" applyBorder="1" applyAlignment="1" applyProtection="1">
      <alignment horizontal="center"/>
    </xf>
    <xf numFmtId="2" fontId="170" fillId="0" borderId="62" xfId="0" applyNumberFormat="1" applyFont="1" applyFill="1" applyBorder="1" applyAlignment="1" applyProtection="1">
      <alignment horizontal="center"/>
    </xf>
    <xf numFmtId="183" fontId="170" fillId="0" borderId="62" xfId="0" applyNumberFormat="1" applyFont="1" applyFill="1" applyBorder="1" applyAlignment="1" applyProtection="1">
      <alignment horizontal="right"/>
    </xf>
    <xf numFmtId="4" fontId="170" fillId="0" borderId="62" xfId="0" applyNumberFormat="1" applyFont="1" applyFill="1" applyBorder="1" applyAlignment="1" applyProtection="1">
      <alignment horizontal="right"/>
    </xf>
    <xf numFmtId="4" fontId="170" fillId="0" borderId="62" xfId="0" applyNumberFormat="1" applyFont="1" applyFill="1" applyBorder="1" applyAlignment="1" applyProtection="1">
      <alignment horizontal="center"/>
    </xf>
    <xf numFmtId="1" fontId="170" fillId="0" borderId="62" xfId="0" applyNumberFormat="1" applyFont="1" applyFill="1" applyBorder="1" applyAlignment="1" applyProtection="1">
      <alignment horizontal="right"/>
    </xf>
    <xf numFmtId="184" fontId="170" fillId="0" borderId="62" xfId="0" applyNumberFormat="1" applyFont="1" applyFill="1" applyBorder="1" applyAlignment="1" applyProtection="1">
      <alignment horizontal="right"/>
    </xf>
    <xf numFmtId="182" fontId="170" fillId="0" borderId="62" xfId="0" applyNumberFormat="1" applyFont="1" applyFill="1" applyBorder="1" applyAlignment="1" applyProtection="1">
      <alignment horizontal="right"/>
    </xf>
    <xf numFmtId="1" fontId="170" fillId="0" borderId="62" xfId="0" applyNumberFormat="1" applyFont="1" applyFill="1" applyBorder="1" applyAlignment="1" applyProtection="1">
      <alignment horizontal="center"/>
    </xf>
    <xf numFmtId="3" fontId="170" fillId="0" borderId="62" xfId="0" applyNumberFormat="1" applyFont="1" applyFill="1" applyBorder="1" applyAlignment="1" applyProtection="1">
      <alignment horizontal="center"/>
    </xf>
    <xf numFmtId="3" fontId="170" fillId="0" borderId="62" xfId="0" applyNumberFormat="1" applyFont="1" applyFill="1" applyBorder="1" applyAlignment="1" applyProtection="1">
      <alignment horizontal="right"/>
    </xf>
    <xf numFmtId="186" fontId="170" fillId="0" borderId="62" xfId="0" applyNumberFormat="1" applyFont="1" applyFill="1" applyBorder="1" applyAlignment="1" applyProtection="1">
      <alignment horizontal="right"/>
    </xf>
    <xf numFmtId="183" fontId="170" fillId="0" borderId="62" xfId="0" applyNumberFormat="1" applyFont="1" applyFill="1" applyBorder="1" applyAlignment="1" applyProtection="1">
      <alignment horizontal="center"/>
    </xf>
    <xf numFmtId="181" fontId="170" fillId="0" borderId="62" xfId="0" applyNumberFormat="1" applyFont="1" applyFill="1" applyBorder="1" applyAlignment="1" applyProtection="1">
      <alignment horizontal="center"/>
    </xf>
    <xf numFmtId="181" fontId="170" fillId="0" borderId="62" xfId="0" applyNumberFormat="1" applyFont="1" applyFill="1" applyBorder="1" applyAlignment="1" applyProtection="1">
      <alignment horizontal="right"/>
    </xf>
  </cellXfs>
  <cellStyles count="44">
    <cellStyle name="=C:\WINNT\SYSTEM32\COMMAND.COM 2" xfId="1" xr:uid="{00000000-0005-0000-0000-000000000000}"/>
    <cellStyle name="=C:\WINNT\SYSTEM32\COMMAND.COM 3 3 3" xfId="21" xr:uid="{00000000-0005-0000-0000-000001000000}"/>
    <cellStyle name="Гиперссылка" xfId="35" builtinId="8"/>
    <cellStyle name="Обычный" xfId="0" builtinId="0"/>
    <cellStyle name="Обычный 2" xfId="36" xr:uid="{00000000-0005-0000-0000-000004000000}"/>
    <cellStyle name="Обычный 3" xfId="38" xr:uid="{00000000-0005-0000-0000-000005000000}"/>
    <cellStyle name="Обычный 4" xfId="39" xr:uid="{00000000-0005-0000-0000-000006000000}"/>
    <cellStyle name="Обычный 5" xfId="40" xr:uid="{00000000-0005-0000-0000-000007000000}"/>
    <cellStyle name="Обычный 6" xfId="43" xr:uid="{00000000-0005-0000-0000-000008000000}"/>
    <cellStyle name="Обычный 8" xfId="2" xr:uid="{00000000-0005-0000-0000-000009000000}"/>
    <cellStyle name="Обычный_Запорная арматура" xfId="3" xr:uid="{00000000-0005-0000-0000-00000A000000}"/>
    <cellStyle name="Обычный_Лист1" xfId="4" xr:uid="{00000000-0005-0000-0000-00000B000000}"/>
    <cellStyle name="Обычный_Фитинг аксиальный" xfId="5" xr:uid="{00000000-0005-0000-0000-00000C000000}"/>
    <cellStyle name="Процентный" xfId="34" builtinId="5"/>
    <cellStyle name="Финансовый" xfId="37" builtinId="3"/>
    <cellStyle name="Финансовый 3" xfId="6" xr:uid="{00000000-0005-0000-0000-00000F000000}"/>
    <cellStyle name="常规 10 10 2 2 2 2 2 3 3 2" xfId="7" xr:uid="{00000000-0005-0000-0000-000010000000}"/>
    <cellStyle name="常规 11" xfId="8" xr:uid="{00000000-0005-0000-0000-000011000000}"/>
    <cellStyle name="常规 11 2" xfId="23" xr:uid="{00000000-0005-0000-0000-000012000000}"/>
    <cellStyle name="常规 11 2 2" xfId="29" xr:uid="{00000000-0005-0000-0000-000013000000}"/>
    <cellStyle name="常规 11 3" xfId="22" xr:uid="{00000000-0005-0000-0000-000014000000}"/>
    <cellStyle name="常规 11 4" xfId="26" xr:uid="{00000000-0005-0000-0000-000015000000}"/>
    <cellStyle name="常规 16" xfId="9" xr:uid="{00000000-0005-0000-0000-000016000000}"/>
    <cellStyle name="常规 2" xfId="10" xr:uid="{00000000-0005-0000-0000-000017000000}"/>
    <cellStyle name="常规 2 2" xfId="11" xr:uid="{00000000-0005-0000-0000-000018000000}"/>
    <cellStyle name="常规 26 2 2" xfId="12" xr:uid="{00000000-0005-0000-0000-000019000000}"/>
    <cellStyle name="常规 3" xfId="13" xr:uid="{00000000-0005-0000-0000-00001A000000}"/>
    <cellStyle name="常规 3 2" xfId="24" xr:uid="{00000000-0005-0000-0000-00001B000000}"/>
    <cellStyle name="常规 3 2 2" xfId="14" xr:uid="{00000000-0005-0000-0000-00001C000000}"/>
    <cellStyle name="常规 3 2 3" xfId="30" xr:uid="{00000000-0005-0000-0000-00001D000000}"/>
    <cellStyle name="常规 3 3" xfId="27" xr:uid="{00000000-0005-0000-0000-00001E000000}"/>
    <cellStyle name="常规 3 4" xfId="32" xr:uid="{00000000-0005-0000-0000-00001F000000}"/>
    <cellStyle name="常规 3 5" xfId="41" xr:uid="{00000000-0005-0000-0000-000020000000}"/>
    <cellStyle name="常规 5" xfId="42" xr:uid="{00000000-0005-0000-0000-000021000000}"/>
    <cellStyle name="常规 5 2" xfId="15" xr:uid="{00000000-0005-0000-0000-000022000000}"/>
    <cellStyle name="常规 5 2 2" xfId="16" xr:uid="{00000000-0005-0000-0000-000023000000}"/>
    <cellStyle name="常规 5 2 2 2" xfId="17" xr:uid="{00000000-0005-0000-0000-000024000000}"/>
    <cellStyle name="常规 5 2 3" xfId="18" xr:uid="{00000000-0005-0000-0000-000025000000}"/>
    <cellStyle name="常规 5 2 3 2 3" xfId="33" xr:uid="{00000000-0005-0000-0000-000026000000}"/>
    <cellStyle name="常规 6" xfId="19" xr:uid="{00000000-0005-0000-0000-000027000000}"/>
    <cellStyle name="常规 6 2" xfId="25" xr:uid="{00000000-0005-0000-0000-000028000000}"/>
    <cellStyle name="常规 6 2 2" xfId="31" xr:uid="{00000000-0005-0000-0000-000029000000}"/>
    <cellStyle name="常规 6 3" xfId="28" xr:uid="{00000000-0005-0000-0000-00002A000000}"/>
    <cellStyle name="常规_Hoja1_6" xfId="20" xr:uid="{00000000-0005-0000-0000-00002B000000}"/>
  </cellStyles>
  <dxfs count="3">
    <dxf>
      <numFmt numFmtId="0" formatCode="General"/>
    </dxf>
    <dxf>
      <numFmt numFmtId="0" formatCode="General"/>
    </dxf>
    <dxf>
      <numFmt numFmtId="164" formatCode="#,##0.00\ [$₽-419]"/>
    </dxf>
  </dxfs>
  <tableStyles count="0" defaultTableStyle="TableStyleMedium2" defaultPivotStyle="PivotStyleLight16"/>
  <colors>
    <mruColors>
      <color rgb="FF0092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6.jpeg"/><Relationship Id="rId13" Type="http://schemas.openxmlformats.org/officeDocument/2006/relationships/image" Target="../media/image261.jpeg"/><Relationship Id="rId18" Type="http://schemas.openxmlformats.org/officeDocument/2006/relationships/image" Target="../media/image266.png"/><Relationship Id="rId3" Type="http://schemas.openxmlformats.org/officeDocument/2006/relationships/image" Target="../media/image251.jpeg"/><Relationship Id="rId21" Type="http://schemas.openxmlformats.org/officeDocument/2006/relationships/image" Target="../media/image269.jpeg"/><Relationship Id="rId7" Type="http://schemas.openxmlformats.org/officeDocument/2006/relationships/image" Target="../media/image255.png"/><Relationship Id="rId12" Type="http://schemas.openxmlformats.org/officeDocument/2006/relationships/image" Target="../media/image260.jpeg"/><Relationship Id="rId17" Type="http://schemas.openxmlformats.org/officeDocument/2006/relationships/image" Target="../media/image265.jpeg"/><Relationship Id="rId25" Type="http://schemas.openxmlformats.org/officeDocument/2006/relationships/image" Target="../media/image272.png"/><Relationship Id="rId2" Type="http://schemas.openxmlformats.org/officeDocument/2006/relationships/image" Target="../media/image250.jpeg"/><Relationship Id="rId16" Type="http://schemas.openxmlformats.org/officeDocument/2006/relationships/image" Target="../media/image264.png"/><Relationship Id="rId20" Type="http://schemas.openxmlformats.org/officeDocument/2006/relationships/image" Target="../media/image268.jpeg"/><Relationship Id="rId1" Type="http://schemas.openxmlformats.org/officeDocument/2006/relationships/image" Target="../media/image249.jpeg"/><Relationship Id="rId6" Type="http://schemas.openxmlformats.org/officeDocument/2006/relationships/image" Target="../media/image254.png"/><Relationship Id="rId11" Type="http://schemas.openxmlformats.org/officeDocument/2006/relationships/image" Target="../media/image259.png"/><Relationship Id="rId24" Type="http://schemas.openxmlformats.org/officeDocument/2006/relationships/hyperlink" Target="#&#1056;&#1091;&#1073;&#1088;&#1080;&#1082;&#1072;&#1090;&#1086;&#1088;!A1"/><Relationship Id="rId5" Type="http://schemas.openxmlformats.org/officeDocument/2006/relationships/image" Target="../media/image253.png"/><Relationship Id="rId15" Type="http://schemas.openxmlformats.org/officeDocument/2006/relationships/image" Target="../media/image263.png"/><Relationship Id="rId23" Type="http://schemas.openxmlformats.org/officeDocument/2006/relationships/image" Target="../media/image271.jpeg"/><Relationship Id="rId10" Type="http://schemas.openxmlformats.org/officeDocument/2006/relationships/image" Target="../media/image258.png"/><Relationship Id="rId19" Type="http://schemas.openxmlformats.org/officeDocument/2006/relationships/image" Target="../media/image267.png"/><Relationship Id="rId4" Type="http://schemas.openxmlformats.org/officeDocument/2006/relationships/image" Target="../media/image252.png"/><Relationship Id="rId9" Type="http://schemas.openxmlformats.org/officeDocument/2006/relationships/image" Target="../media/image257.png"/><Relationship Id="rId14" Type="http://schemas.openxmlformats.org/officeDocument/2006/relationships/image" Target="../media/image262.png"/><Relationship Id="rId22" Type="http://schemas.openxmlformats.org/officeDocument/2006/relationships/image" Target="../media/image27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0.jpeg"/><Relationship Id="rId13" Type="http://schemas.openxmlformats.org/officeDocument/2006/relationships/image" Target="../media/image285.jpeg"/><Relationship Id="rId18" Type="http://schemas.openxmlformats.org/officeDocument/2006/relationships/image" Target="../media/image290.jpeg"/><Relationship Id="rId3" Type="http://schemas.openxmlformats.org/officeDocument/2006/relationships/image" Target="../media/image275.jpeg"/><Relationship Id="rId21" Type="http://schemas.openxmlformats.org/officeDocument/2006/relationships/image" Target="../media/image106.png"/><Relationship Id="rId7" Type="http://schemas.openxmlformats.org/officeDocument/2006/relationships/image" Target="../media/image279.jpeg"/><Relationship Id="rId12" Type="http://schemas.openxmlformats.org/officeDocument/2006/relationships/image" Target="../media/image284.jpeg"/><Relationship Id="rId17" Type="http://schemas.openxmlformats.org/officeDocument/2006/relationships/image" Target="../media/image289.jpeg"/><Relationship Id="rId2" Type="http://schemas.openxmlformats.org/officeDocument/2006/relationships/image" Target="../media/image274.jpeg"/><Relationship Id="rId16" Type="http://schemas.openxmlformats.org/officeDocument/2006/relationships/image" Target="../media/image288.jpeg"/><Relationship Id="rId20" Type="http://schemas.openxmlformats.org/officeDocument/2006/relationships/hyperlink" Target="#&#1056;&#1091;&#1073;&#1088;&#1080;&#1082;&#1072;&#1090;&#1086;&#1088;!A1"/><Relationship Id="rId1" Type="http://schemas.openxmlformats.org/officeDocument/2006/relationships/image" Target="../media/image273.png"/><Relationship Id="rId6" Type="http://schemas.openxmlformats.org/officeDocument/2006/relationships/image" Target="../media/image278.jpeg"/><Relationship Id="rId11" Type="http://schemas.openxmlformats.org/officeDocument/2006/relationships/image" Target="../media/image283.jpeg"/><Relationship Id="rId5" Type="http://schemas.openxmlformats.org/officeDocument/2006/relationships/image" Target="../media/image277.jpeg"/><Relationship Id="rId15" Type="http://schemas.openxmlformats.org/officeDocument/2006/relationships/image" Target="../media/image287.jpeg"/><Relationship Id="rId10" Type="http://schemas.openxmlformats.org/officeDocument/2006/relationships/image" Target="../media/image282.jpeg"/><Relationship Id="rId19" Type="http://schemas.openxmlformats.org/officeDocument/2006/relationships/image" Target="../media/image291.jpeg"/><Relationship Id="rId4" Type="http://schemas.openxmlformats.org/officeDocument/2006/relationships/image" Target="../media/image276.jpeg"/><Relationship Id="rId9" Type="http://schemas.openxmlformats.org/officeDocument/2006/relationships/image" Target="../media/image281.jpeg"/><Relationship Id="rId14" Type="http://schemas.openxmlformats.org/officeDocument/2006/relationships/image" Target="../media/image28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91;&#1073;&#1088;&#1080;&#1082;&#1072;&#1090;&#1086;&#1088;!A1"/><Relationship Id="rId3" Type="http://schemas.openxmlformats.org/officeDocument/2006/relationships/image" Target="../media/image294.jpeg"/><Relationship Id="rId7" Type="http://schemas.openxmlformats.org/officeDocument/2006/relationships/image" Target="../media/image298.jpeg"/><Relationship Id="rId2" Type="http://schemas.openxmlformats.org/officeDocument/2006/relationships/image" Target="../media/image293.jpeg"/><Relationship Id="rId1" Type="http://schemas.openxmlformats.org/officeDocument/2006/relationships/image" Target="../media/image292.jpeg"/><Relationship Id="rId6" Type="http://schemas.openxmlformats.org/officeDocument/2006/relationships/image" Target="../media/image297.jpeg"/><Relationship Id="rId5" Type="http://schemas.openxmlformats.org/officeDocument/2006/relationships/image" Target="../media/image296.jpeg"/><Relationship Id="rId4" Type="http://schemas.openxmlformats.org/officeDocument/2006/relationships/image" Target="../media/image295.jpeg"/><Relationship Id="rId9" Type="http://schemas.openxmlformats.org/officeDocument/2006/relationships/image" Target="../media/image29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7.jpeg"/><Relationship Id="rId13" Type="http://schemas.openxmlformats.org/officeDocument/2006/relationships/image" Target="../media/image312.jpeg"/><Relationship Id="rId3" Type="http://schemas.openxmlformats.org/officeDocument/2006/relationships/image" Target="../media/image302.jpeg"/><Relationship Id="rId7" Type="http://schemas.openxmlformats.org/officeDocument/2006/relationships/image" Target="../media/image306.png"/><Relationship Id="rId12" Type="http://schemas.openxmlformats.org/officeDocument/2006/relationships/image" Target="../media/image311.jpeg"/><Relationship Id="rId17" Type="http://schemas.openxmlformats.org/officeDocument/2006/relationships/image" Target="../media/image106.png"/><Relationship Id="rId2" Type="http://schemas.openxmlformats.org/officeDocument/2006/relationships/image" Target="../media/image301.jpeg"/><Relationship Id="rId16" Type="http://schemas.openxmlformats.org/officeDocument/2006/relationships/hyperlink" Target="#&#1056;&#1091;&#1073;&#1088;&#1080;&#1082;&#1072;&#1090;&#1086;&#1088;!A1"/><Relationship Id="rId1" Type="http://schemas.openxmlformats.org/officeDocument/2006/relationships/image" Target="../media/image300.jpeg"/><Relationship Id="rId6" Type="http://schemas.openxmlformats.org/officeDocument/2006/relationships/image" Target="../media/image305.jpeg"/><Relationship Id="rId11" Type="http://schemas.openxmlformats.org/officeDocument/2006/relationships/image" Target="../media/image310.png"/><Relationship Id="rId5" Type="http://schemas.openxmlformats.org/officeDocument/2006/relationships/image" Target="../media/image304.png"/><Relationship Id="rId15" Type="http://schemas.openxmlformats.org/officeDocument/2006/relationships/image" Target="../media/image314.png"/><Relationship Id="rId10" Type="http://schemas.openxmlformats.org/officeDocument/2006/relationships/image" Target="../media/image309.png"/><Relationship Id="rId4" Type="http://schemas.openxmlformats.org/officeDocument/2006/relationships/image" Target="../media/image303.png"/><Relationship Id="rId9" Type="http://schemas.openxmlformats.org/officeDocument/2006/relationships/image" Target="../media/image308.jpeg"/><Relationship Id="rId14" Type="http://schemas.openxmlformats.org/officeDocument/2006/relationships/image" Target="../media/image31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6.jpeg"/><Relationship Id="rId18" Type="http://schemas.openxmlformats.org/officeDocument/2006/relationships/image" Target="../media/image331.jpeg"/><Relationship Id="rId26" Type="http://schemas.openxmlformats.org/officeDocument/2006/relationships/image" Target="../media/image339.jpeg"/><Relationship Id="rId39" Type="http://schemas.openxmlformats.org/officeDocument/2006/relationships/hyperlink" Target="#&#1056;&#1091;&#1073;&#1088;&#1080;&#1082;&#1072;&#1090;&#1086;&#1088;!A1"/><Relationship Id="rId21" Type="http://schemas.openxmlformats.org/officeDocument/2006/relationships/image" Target="../media/image334.jpeg"/><Relationship Id="rId34" Type="http://schemas.openxmlformats.org/officeDocument/2006/relationships/image" Target="../media/image347.png"/><Relationship Id="rId7" Type="http://schemas.openxmlformats.org/officeDocument/2006/relationships/image" Target="../media/image320.jpeg"/><Relationship Id="rId12" Type="http://schemas.openxmlformats.org/officeDocument/2006/relationships/image" Target="../media/image325.jpeg"/><Relationship Id="rId17" Type="http://schemas.openxmlformats.org/officeDocument/2006/relationships/image" Target="../media/image330.jpeg"/><Relationship Id="rId25" Type="http://schemas.openxmlformats.org/officeDocument/2006/relationships/image" Target="../media/image338.jpeg"/><Relationship Id="rId33" Type="http://schemas.openxmlformats.org/officeDocument/2006/relationships/image" Target="../media/image346.jpeg"/><Relationship Id="rId38" Type="http://schemas.openxmlformats.org/officeDocument/2006/relationships/image" Target="../media/image351.jpeg"/><Relationship Id="rId2" Type="http://schemas.openxmlformats.org/officeDocument/2006/relationships/image" Target="../media/image315.jpeg"/><Relationship Id="rId16" Type="http://schemas.openxmlformats.org/officeDocument/2006/relationships/image" Target="../media/image329.jpeg"/><Relationship Id="rId20" Type="http://schemas.openxmlformats.org/officeDocument/2006/relationships/image" Target="../media/image333.jpeg"/><Relationship Id="rId29" Type="http://schemas.openxmlformats.org/officeDocument/2006/relationships/image" Target="../media/image342.jpeg"/><Relationship Id="rId1" Type="http://schemas.openxmlformats.org/officeDocument/2006/relationships/image" Target="../media/image273.png"/><Relationship Id="rId6" Type="http://schemas.openxmlformats.org/officeDocument/2006/relationships/image" Target="../media/image319.jpeg"/><Relationship Id="rId11" Type="http://schemas.openxmlformats.org/officeDocument/2006/relationships/image" Target="../media/image324.jpeg"/><Relationship Id="rId24" Type="http://schemas.openxmlformats.org/officeDocument/2006/relationships/image" Target="../media/image337.jpeg"/><Relationship Id="rId32" Type="http://schemas.openxmlformats.org/officeDocument/2006/relationships/image" Target="../media/image345.jpeg"/><Relationship Id="rId37" Type="http://schemas.openxmlformats.org/officeDocument/2006/relationships/image" Target="../media/image350.png"/><Relationship Id="rId40" Type="http://schemas.openxmlformats.org/officeDocument/2006/relationships/image" Target="../media/image106.png"/><Relationship Id="rId5" Type="http://schemas.openxmlformats.org/officeDocument/2006/relationships/image" Target="../media/image318.jpeg"/><Relationship Id="rId15" Type="http://schemas.openxmlformats.org/officeDocument/2006/relationships/image" Target="../media/image328.jpeg"/><Relationship Id="rId23" Type="http://schemas.openxmlformats.org/officeDocument/2006/relationships/image" Target="../media/image336.jpeg"/><Relationship Id="rId28" Type="http://schemas.openxmlformats.org/officeDocument/2006/relationships/image" Target="../media/image341.jpeg"/><Relationship Id="rId36" Type="http://schemas.openxmlformats.org/officeDocument/2006/relationships/image" Target="../media/image349.png"/><Relationship Id="rId10" Type="http://schemas.openxmlformats.org/officeDocument/2006/relationships/image" Target="../media/image323.jpeg"/><Relationship Id="rId19" Type="http://schemas.openxmlformats.org/officeDocument/2006/relationships/image" Target="../media/image332.jpeg"/><Relationship Id="rId31" Type="http://schemas.openxmlformats.org/officeDocument/2006/relationships/image" Target="../media/image344.jpeg"/><Relationship Id="rId4" Type="http://schemas.openxmlformats.org/officeDocument/2006/relationships/image" Target="../media/image317.jpeg"/><Relationship Id="rId9" Type="http://schemas.openxmlformats.org/officeDocument/2006/relationships/image" Target="../media/image322.jpeg"/><Relationship Id="rId14" Type="http://schemas.openxmlformats.org/officeDocument/2006/relationships/image" Target="../media/image327.jpeg"/><Relationship Id="rId22" Type="http://schemas.openxmlformats.org/officeDocument/2006/relationships/image" Target="../media/image335.jpeg"/><Relationship Id="rId27" Type="http://schemas.openxmlformats.org/officeDocument/2006/relationships/image" Target="../media/image340.jpeg"/><Relationship Id="rId30" Type="http://schemas.openxmlformats.org/officeDocument/2006/relationships/image" Target="../media/image343.jpeg"/><Relationship Id="rId35" Type="http://schemas.openxmlformats.org/officeDocument/2006/relationships/image" Target="../media/image348.png"/><Relationship Id="rId8" Type="http://schemas.openxmlformats.org/officeDocument/2006/relationships/image" Target="../media/image321.jpeg"/><Relationship Id="rId3" Type="http://schemas.openxmlformats.org/officeDocument/2006/relationships/image" Target="../media/image316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7.jpeg"/><Relationship Id="rId13" Type="http://schemas.openxmlformats.org/officeDocument/2006/relationships/image" Target="../media/image362.jpeg"/><Relationship Id="rId18" Type="http://schemas.openxmlformats.org/officeDocument/2006/relationships/image" Target="../media/image367.jpeg"/><Relationship Id="rId26" Type="http://schemas.openxmlformats.org/officeDocument/2006/relationships/image" Target="../media/image374.png"/><Relationship Id="rId3" Type="http://schemas.openxmlformats.org/officeDocument/2006/relationships/image" Target="../media/image352.jpeg"/><Relationship Id="rId21" Type="http://schemas.openxmlformats.org/officeDocument/2006/relationships/image" Target="../media/image370.jpeg"/><Relationship Id="rId7" Type="http://schemas.openxmlformats.org/officeDocument/2006/relationships/image" Target="../media/image356.jpeg"/><Relationship Id="rId12" Type="http://schemas.openxmlformats.org/officeDocument/2006/relationships/image" Target="../media/image361.jpeg"/><Relationship Id="rId17" Type="http://schemas.openxmlformats.org/officeDocument/2006/relationships/image" Target="../media/image366.jpeg"/><Relationship Id="rId25" Type="http://schemas.openxmlformats.org/officeDocument/2006/relationships/hyperlink" Target="#&#1056;&#1091;&#1073;&#1088;&#1080;&#1082;&#1072;&#1090;&#1086;&#1088;!A1"/><Relationship Id="rId2" Type="http://schemas.openxmlformats.org/officeDocument/2006/relationships/image" Target="../media/image45.jpeg"/><Relationship Id="rId16" Type="http://schemas.openxmlformats.org/officeDocument/2006/relationships/image" Target="../media/image365.jpeg"/><Relationship Id="rId20" Type="http://schemas.openxmlformats.org/officeDocument/2006/relationships/image" Target="../media/image369.jpeg"/><Relationship Id="rId1" Type="http://schemas.openxmlformats.org/officeDocument/2006/relationships/image" Target="../media/image273.png"/><Relationship Id="rId6" Type="http://schemas.openxmlformats.org/officeDocument/2006/relationships/image" Target="../media/image355.jpeg"/><Relationship Id="rId11" Type="http://schemas.openxmlformats.org/officeDocument/2006/relationships/image" Target="../media/image360.jpeg"/><Relationship Id="rId24" Type="http://schemas.openxmlformats.org/officeDocument/2006/relationships/image" Target="../media/image373.jpeg"/><Relationship Id="rId5" Type="http://schemas.openxmlformats.org/officeDocument/2006/relationships/image" Target="../media/image354.jpeg"/><Relationship Id="rId15" Type="http://schemas.openxmlformats.org/officeDocument/2006/relationships/image" Target="../media/image364.jpeg"/><Relationship Id="rId23" Type="http://schemas.openxmlformats.org/officeDocument/2006/relationships/image" Target="../media/image372.jpeg"/><Relationship Id="rId10" Type="http://schemas.openxmlformats.org/officeDocument/2006/relationships/image" Target="../media/image359.jpeg"/><Relationship Id="rId19" Type="http://schemas.openxmlformats.org/officeDocument/2006/relationships/image" Target="../media/image368.jpeg"/><Relationship Id="rId4" Type="http://schemas.openxmlformats.org/officeDocument/2006/relationships/image" Target="../media/image353.jpeg"/><Relationship Id="rId9" Type="http://schemas.openxmlformats.org/officeDocument/2006/relationships/image" Target="../media/image358.jpeg"/><Relationship Id="rId14" Type="http://schemas.openxmlformats.org/officeDocument/2006/relationships/image" Target="../media/image363.jpeg"/><Relationship Id="rId22" Type="http://schemas.openxmlformats.org/officeDocument/2006/relationships/image" Target="../media/image37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2.jpeg"/><Relationship Id="rId13" Type="http://schemas.openxmlformats.org/officeDocument/2006/relationships/image" Target="../media/image387.jpeg"/><Relationship Id="rId18" Type="http://schemas.openxmlformats.org/officeDocument/2006/relationships/image" Target="../media/image392.png"/><Relationship Id="rId3" Type="http://schemas.openxmlformats.org/officeDocument/2006/relationships/image" Target="../media/image377.png"/><Relationship Id="rId21" Type="http://schemas.openxmlformats.org/officeDocument/2006/relationships/image" Target="../media/image395.jpeg"/><Relationship Id="rId7" Type="http://schemas.openxmlformats.org/officeDocument/2006/relationships/image" Target="../media/image381.jpeg"/><Relationship Id="rId12" Type="http://schemas.openxmlformats.org/officeDocument/2006/relationships/image" Target="../media/image386.jpeg"/><Relationship Id="rId17" Type="http://schemas.openxmlformats.org/officeDocument/2006/relationships/image" Target="../media/image391.png"/><Relationship Id="rId2" Type="http://schemas.openxmlformats.org/officeDocument/2006/relationships/image" Target="../media/image376.jpeg"/><Relationship Id="rId16" Type="http://schemas.openxmlformats.org/officeDocument/2006/relationships/image" Target="../media/image390.png"/><Relationship Id="rId20" Type="http://schemas.openxmlformats.org/officeDocument/2006/relationships/image" Target="../media/image394.png"/><Relationship Id="rId1" Type="http://schemas.openxmlformats.org/officeDocument/2006/relationships/image" Target="../media/image375.jpeg"/><Relationship Id="rId6" Type="http://schemas.openxmlformats.org/officeDocument/2006/relationships/image" Target="../media/image380.jpeg"/><Relationship Id="rId11" Type="http://schemas.openxmlformats.org/officeDocument/2006/relationships/image" Target="../media/image385.jpeg"/><Relationship Id="rId24" Type="http://schemas.openxmlformats.org/officeDocument/2006/relationships/image" Target="../media/image106.png"/><Relationship Id="rId5" Type="http://schemas.openxmlformats.org/officeDocument/2006/relationships/image" Target="../media/image379.jpeg"/><Relationship Id="rId15" Type="http://schemas.openxmlformats.org/officeDocument/2006/relationships/image" Target="../media/image389.png"/><Relationship Id="rId23" Type="http://schemas.openxmlformats.org/officeDocument/2006/relationships/hyperlink" Target="#&#1056;&#1091;&#1073;&#1088;&#1080;&#1082;&#1072;&#1090;&#1086;&#1088;!A1"/><Relationship Id="rId10" Type="http://schemas.openxmlformats.org/officeDocument/2006/relationships/image" Target="../media/image384.jpeg"/><Relationship Id="rId19" Type="http://schemas.openxmlformats.org/officeDocument/2006/relationships/image" Target="../media/image393.png"/><Relationship Id="rId4" Type="http://schemas.openxmlformats.org/officeDocument/2006/relationships/image" Target="../media/image378.jpeg"/><Relationship Id="rId9" Type="http://schemas.openxmlformats.org/officeDocument/2006/relationships/image" Target="../media/image383.jpeg"/><Relationship Id="rId14" Type="http://schemas.openxmlformats.org/officeDocument/2006/relationships/image" Target="../media/image388.png"/><Relationship Id="rId22" Type="http://schemas.openxmlformats.org/officeDocument/2006/relationships/image" Target="../media/image396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2.png"/><Relationship Id="rId3" Type="http://schemas.openxmlformats.org/officeDocument/2006/relationships/image" Target="../media/image397.png"/><Relationship Id="rId7" Type="http://schemas.openxmlformats.org/officeDocument/2006/relationships/image" Target="../media/image401.png"/><Relationship Id="rId2" Type="http://schemas.openxmlformats.org/officeDocument/2006/relationships/image" Target="../media/image272.png"/><Relationship Id="rId1" Type="http://schemas.openxmlformats.org/officeDocument/2006/relationships/hyperlink" Target="#&#1056;&#1091;&#1073;&#1088;&#1080;&#1082;&#1072;&#1090;&#1086;&#1088;!A1"/><Relationship Id="rId6" Type="http://schemas.openxmlformats.org/officeDocument/2006/relationships/image" Target="../media/image400.png"/><Relationship Id="rId5" Type="http://schemas.openxmlformats.org/officeDocument/2006/relationships/image" Target="../media/image399.png"/><Relationship Id="rId4" Type="http://schemas.openxmlformats.org/officeDocument/2006/relationships/image" Target="../media/image398.png"/><Relationship Id="rId9" Type="http://schemas.openxmlformats.org/officeDocument/2006/relationships/image" Target="../media/image40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4.png"/><Relationship Id="rId2" Type="http://schemas.openxmlformats.org/officeDocument/2006/relationships/image" Target="../media/image272.png"/><Relationship Id="rId1" Type="http://schemas.openxmlformats.org/officeDocument/2006/relationships/hyperlink" Target="#&#1056;&#1091;&#1073;&#1088;&#1080;&#1082;&#1072;&#1090;&#1086;&#1088;!A1"/><Relationship Id="rId6" Type="http://schemas.openxmlformats.org/officeDocument/2006/relationships/image" Target="../media/image407.png"/><Relationship Id="rId5" Type="http://schemas.openxmlformats.org/officeDocument/2006/relationships/image" Target="../media/image406.emf"/><Relationship Id="rId4" Type="http://schemas.openxmlformats.org/officeDocument/2006/relationships/image" Target="../media/image405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18" Type="http://schemas.openxmlformats.org/officeDocument/2006/relationships/image" Target="../media/image35.jpeg"/><Relationship Id="rId26" Type="http://schemas.openxmlformats.org/officeDocument/2006/relationships/image" Target="../media/image43.png"/><Relationship Id="rId3" Type="http://schemas.openxmlformats.org/officeDocument/2006/relationships/image" Target="../media/image20.png"/><Relationship Id="rId21" Type="http://schemas.openxmlformats.org/officeDocument/2006/relationships/image" Target="../media/image38.jpeg"/><Relationship Id="rId7" Type="http://schemas.openxmlformats.org/officeDocument/2006/relationships/image" Target="../media/image24.pn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png"/><Relationship Id="rId2" Type="http://schemas.openxmlformats.org/officeDocument/2006/relationships/image" Target="../media/image19.png"/><Relationship Id="rId16" Type="http://schemas.openxmlformats.org/officeDocument/2006/relationships/image" Target="../media/image33.png"/><Relationship Id="rId20" Type="http://schemas.openxmlformats.org/officeDocument/2006/relationships/image" Target="../media/image37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24" Type="http://schemas.openxmlformats.org/officeDocument/2006/relationships/image" Target="../media/image41.jpeg"/><Relationship Id="rId5" Type="http://schemas.openxmlformats.org/officeDocument/2006/relationships/image" Target="../media/image22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4.png"/><Relationship Id="rId10" Type="http://schemas.openxmlformats.org/officeDocument/2006/relationships/image" Target="../media/image27.jpeg"/><Relationship Id="rId19" Type="http://schemas.openxmlformats.org/officeDocument/2006/relationships/image" Target="../media/image36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hyperlink" Target="#&#1056;&#1091;&#1073;&#1088;&#1080;&#1082;&#1072;&#1090;&#1086;&#1088;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jpeg"/><Relationship Id="rId18" Type="http://schemas.openxmlformats.org/officeDocument/2006/relationships/image" Target="../media/image61.jpeg"/><Relationship Id="rId26" Type="http://schemas.openxmlformats.org/officeDocument/2006/relationships/image" Target="../media/image69.png"/><Relationship Id="rId39" Type="http://schemas.openxmlformats.org/officeDocument/2006/relationships/image" Target="../media/image82.png"/><Relationship Id="rId21" Type="http://schemas.openxmlformats.org/officeDocument/2006/relationships/image" Target="../media/image64.jpeg"/><Relationship Id="rId34" Type="http://schemas.openxmlformats.org/officeDocument/2006/relationships/image" Target="../media/image77.png"/><Relationship Id="rId42" Type="http://schemas.openxmlformats.org/officeDocument/2006/relationships/image" Target="../media/image85.png"/><Relationship Id="rId7" Type="http://schemas.openxmlformats.org/officeDocument/2006/relationships/image" Target="../media/image50.png"/><Relationship Id="rId2" Type="http://schemas.openxmlformats.org/officeDocument/2006/relationships/image" Target="../media/image46.jpeg"/><Relationship Id="rId16" Type="http://schemas.openxmlformats.org/officeDocument/2006/relationships/image" Target="../media/image59.jpeg"/><Relationship Id="rId20" Type="http://schemas.openxmlformats.org/officeDocument/2006/relationships/image" Target="../media/image63.jpeg"/><Relationship Id="rId29" Type="http://schemas.openxmlformats.org/officeDocument/2006/relationships/image" Target="../media/image72.jpeg"/><Relationship Id="rId41" Type="http://schemas.openxmlformats.org/officeDocument/2006/relationships/image" Target="../media/image84.png"/><Relationship Id="rId1" Type="http://schemas.openxmlformats.org/officeDocument/2006/relationships/image" Target="../media/image45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24" Type="http://schemas.openxmlformats.org/officeDocument/2006/relationships/image" Target="../media/image67.jpeg"/><Relationship Id="rId32" Type="http://schemas.openxmlformats.org/officeDocument/2006/relationships/image" Target="../media/image75.jpeg"/><Relationship Id="rId37" Type="http://schemas.openxmlformats.org/officeDocument/2006/relationships/image" Target="../media/image80.png"/><Relationship Id="rId40" Type="http://schemas.openxmlformats.org/officeDocument/2006/relationships/image" Target="../media/image83.png"/><Relationship Id="rId5" Type="http://schemas.openxmlformats.org/officeDocument/2006/relationships/image" Target="../media/image48.png"/><Relationship Id="rId15" Type="http://schemas.openxmlformats.org/officeDocument/2006/relationships/image" Target="../media/image58.jpe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36" Type="http://schemas.openxmlformats.org/officeDocument/2006/relationships/image" Target="../media/image79.png"/><Relationship Id="rId10" Type="http://schemas.openxmlformats.org/officeDocument/2006/relationships/image" Target="../media/image53.png"/><Relationship Id="rId19" Type="http://schemas.openxmlformats.org/officeDocument/2006/relationships/image" Target="../media/image62.jpeg"/><Relationship Id="rId31" Type="http://schemas.openxmlformats.org/officeDocument/2006/relationships/image" Target="../media/image74.png"/><Relationship Id="rId4" Type="http://schemas.openxmlformats.org/officeDocument/2006/relationships/hyperlink" Target="#&#1056;&#1091;&#1073;&#1088;&#1080;&#1082;&#1072;&#1090;&#1086;&#1088;!A1"/><Relationship Id="rId9" Type="http://schemas.openxmlformats.org/officeDocument/2006/relationships/image" Target="../media/image52.jpeg"/><Relationship Id="rId14" Type="http://schemas.openxmlformats.org/officeDocument/2006/relationships/image" Target="../media/image57.jpeg"/><Relationship Id="rId22" Type="http://schemas.openxmlformats.org/officeDocument/2006/relationships/image" Target="../media/image65.jpeg"/><Relationship Id="rId27" Type="http://schemas.openxmlformats.org/officeDocument/2006/relationships/image" Target="../media/image70.png"/><Relationship Id="rId30" Type="http://schemas.openxmlformats.org/officeDocument/2006/relationships/image" Target="../media/image73.png"/><Relationship Id="rId35" Type="http://schemas.openxmlformats.org/officeDocument/2006/relationships/image" Target="../media/image78.png"/><Relationship Id="rId8" Type="http://schemas.openxmlformats.org/officeDocument/2006/relationships/image" Target="../media/image51.jpeg"/><Relationship Id="rId3" Type="http://schemas.openxmlformats.org/officeDocument/2006/relationships/image" Target="../media/image47.jpeg"/><Relationship Id="rId12" Type="http://schemas.openxmlformats.org/officeDocument/2006/relationships/image" Target="../media/image55.jpeg"/><Relationship Id="rId17" Type="http://schemas.openxmlformats.org/officeDocument/2006/relationships/image" Target="../media/image60.jpeg"/><Relationship Id="rId25" Type="http://schemas.openxmlformats.org/officeDocument/2006/relationships/image" Target="../media/image68.jpeg"/><Relationship Id="rId33" Type="http://schemas.openxmlformats.org/officeDocument/2006/relationships/image" Target="../media/image76.png"/><Relationship Id="rId38" Type="http://schemas.openxmlformats.org/officeDocument/2006/relationships/image" Target="../media/image8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3" Type="http://schemas.openxmlformats.org/officeDocument/2006/relationships/image" Target="../media/image88.jpeg"/><Relationship Id="rId21" Type="http://schemas.openxmlformats.org/officeDocument/2006/relationships/hyperlink" Target="#&#1056;&#1091;&#1073;&#1088;&#1080;&#1082;&#1072;&#1090;&#1086;&#1088;!A1"/><Relationship Id="rId7" Type="http://schemas.openxmlformats.org/officeDocument/2006/relationships/image" Target="../media/image92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" Type="http://schemas.openxmlformats.org/officeDocument/2006/relationships/image" Target="../media/image87.jpeg"/><Relationship Id="rId16" Type="http://schemas.openxmlformats.org/officeDocument/2006/relationships/image" Target="../media/image101.jpeg"/><Relationship Id="rId20" Type="http://schemas.openxmlformats.org/officeDocument/2006/relationships/image" Target="../media/image105.jpe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5" Type="http://schemas.openxmlformats.org/officeDocument/2006/relationships/image" Target="../media/image90.jpeg"/><Relationship Id="rId15" Type="http://schemas.openxmlformats.org/officeDocument/2006/relationships/image" Target="../media/image100.jpeg"/><Relationship Id="rId10" Type="http://schemas.openxmlformats.org/officeDocument/2006/relationships/image" Target="../media/image95.jpeg"/><Relationship Id="rId19" Type="http://schemas.openxmlformats.org/officeDocument/2006/relationships/image" Target="../media/image104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4" Type="http://schemas.openxmlformats.org/officeDocument/2006/relationships/image" Target="../media/image99.png"/><Relationship Id="rId22" Type="http://schemas.openxmlformats.org/officeDocument/2006/relationships/image" Target="../media/image106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0.png"/><Relationship Id="rId21" Type="http://schemas.openxmlformats.org/officeDocument/2006/relationships/image" Target="../media/image115.png"/><Relationship Id="rId42" Type="http://schemas.openxmlformats.org/officeDocument/2006/relationships/image" Target="../media/image135.png"/><Relationship Id="rId47" Type="http://schemas.openxmlformats.org/officeDocument/2006/relationships/image" Target="../media/image140.png"/><Relationship Id="rId63" Type="http://schemas.openxmlformats.org/officeDocument/2006/relationships/image" Target="../media/image149.png"/><Relationship Id="rId68" Type="http://schemas.openxmlformats.org/officeDocument/2006/relationships/image" Target="../media/image154.jpeg"/><Relationship Id="rId2" Type="http://schemas.openxmlformats.org/officeDocument/2006/relationships/image" Target="../media/image87.jpeg"/><Relationship Id="rId16" Type="http://schemas.openxmlformats.org/officeDocument/2006/relationships/image" Target="../media/image110.png"/><Relationship Id="rId29" Type="http://schemas.openxmlformats.org/officeDocument/2006/relationships/image" Target="../media/image123.png"/><Relationship Id="rId11" Type="http://schemas.openxmlformats.org/officeDocument/2006/relationships/image" Target="../media/image96.jpeg"/><Relationship Id="rId24" Type="http://schemas.openxmlformats.org/officeDocument/2006/relationships/image" Target="../media/image118.png"/><Relationship Id="rId32" Type="http://schemas.openxmlformats.org/officeDocument/2006/relationships/image" Target="../media/image98.jpeg"/><Relationship Id="rId37" Type="http://schemas.openxmlformats.org/officeDocument/2006/relationships/image" Target="../media/image130.png"/><Relationship Id="rId40" Type="http://schemas.openxmlformats.org/officeDocument/2006/relationships/image" Target="../media/image133.png"/><Relationship Id="rId45" Type="http://schemas.openxmlformats.org/officeDocument/2006/relationships/image" Target="../media/image138.png"/><Relationship Id="rId53" Type="http://schemas.openxmlformats.org/officeDocument/2006/relationships/image" Target="../media/image145.jpeg"/><Relationship Id="rId58" Type="http://schemas.openxmlformats.org/officeDocument/2006/relationships/image" Target="../media/image101.jpeg"/><Relationship Id="rId66" Type="http://schemas.openxmlformats.org/officeDocument/2006/relationships/image" Target="../media/image152.jpeg"/><Relationship Id="rId74" Type="http://schemas.openxmlformats.org/officeDocument/2006/relationships/hyperlink" Target="#&#1056;&#1091;&#1073;&#1088;&#1080;&#1082;&#1072;&#1090;&#1086;&#1088;!A1"/><Relationship Id="rId5" Type="http://schemas.openxmlformats.org/officeDocument/2006/relationships/image" Target="../media/image90.jpeg"/><Relationship Id="rId61" Type="http://schemas.openxmlformats.org/officeDocument/2006/relationships/image" Target="../media/image104.jpeg"/><Relationship Id="rId19" Type="http://schemas.openxmlformats.org/officeDocument/2006/relationships/image" Target="../media/image113.png"/><Relationship Id="rId14" Type="http://schemas.openxmlformats.org/officeDocument/2006/relationships/image" Target="../media/image108.jpeg"/><Relationship Id="rId22" Type="http://schemas.openxmlformats.org/officeDocument/2006/relationships/image" Target="../media/image116.png"/><Relationship Id="rId27" Type="http://schemas.openxmlformats.org/officeDocument/2006/relationships/image" Target="../media/image121.png"/><Relationship Id="rId30" Type="http://schemas.openxmlformats.org/officeDocument/2006/relationships/image" Target="../media/image124.png"/><Relationship Id="rId35" Type="http://schemas.openxmlformats.org/officeDocument/2006/relationships/image" Target="../media/image128.jpeg"/><Relationship Id="rId43" Type="http://schemas.openxmlformats.org/officeDocument/2006/relationships/image" Target="../media/image136.png"/><Relationship Id="rId48" Type="http://schemas.openxmlformats.org/officeDocument/2006/relationships/image" Target="../media/image141.png"/><Relationship Id="rId56" Type="http://schemas.openxmlformats.org/officeDocument/2006/relationships/image" Target="../media/image148.jpeg"/><Relationship Id="rId64" Type="http://schemas.openxmlformats.org/officeDocument/2006/relationships/image" Target="../media/image150.png"/><Relationship Id="rId69" Type="http://schemas.openxmlformats.org/officeDocument/2006/relationships/image" Target="../media/image155.jpeg"/><Relationship Id="rId8" Type="http://schemas.openxmlformats.org/officeDocument/2006/relationships/image" Target="../media/image93.jpeg"/><Relationship Id="rId51" Type="http://schemas.openxmlformats.org/officeDocument/2006/relationships/image" Target="../media/image143.png"/><Relationship Id="rId72" Type="http://schemas.openxmlformats.org/officeDocument/2006/relationships/image" Target="../media/image158.png"/><Relationship Id="rId3" Type="http://schemas.openxmlformats.org/officeDocument/2006/relationships/image" Target="../media/image88.jpeg"/><Relationship Id="rId12" Type="http://schemas.openxmlformats.org/officeDocument/2006/relationships/image" Target="../media/image97.jpeg"/><Relationship Id="rId17" Type="http://schemas.openxmlformats.org/officeDocument/2006/relationships/image" Target="../media/image111.png"/><Relationship Id="rId25" Type="http://schemas.openxmlformats.org/officeDocument/2006/relationships/image" Target="../media/image119.png"/><Relationship Id="rId33" Type="http://schemas.openxmlformats.org/officeDocument/2006/relationships/image" Target="../media/image126.jpeg"/><Relationship Id="rId38" Type="http://schemas.openxmlformats.org/officeDocument/2006/relationships/image" Target="../media/image131.png"/><Relationship Id="rId46" Type="http://schemas.openxmlformats.org/officeDocument/2006/relationships/image" Target="../media/image139.png"/><Relationship Id="rId59" Type="http://schemas.openxmlformats.org/officeDocument/2006/relationships/image" Target="../media/image102.jpeg"/><Relationship Id="rId67" Type="http://schemas.openxmlformats.org/officeDocument/2006/relationships/image" Target="../media/image153.png"/><Relationship Id="rId20" Type="http://schemas.openxmlformats.org/officeDocument/2006/relationships/image" Target="../media/image114.png"/><Relationship Id="rId41" Type="http://schemas.openxmlformats.org/officeDocument/2006/relationships/image" Target="../media/image134.png"/><Relationship Id="rId54" Type="http://schemas.openxmlformats.org/officeDocument/2006/relationships/image" Target="../media/image146.jpeg"/><Relationship Id="rId62" Type="http://schemas.openxmlformats.org/officeDocument/2006/relationships/image" Target="../media/image105.jpeg"/><Relationship Id="rId70" Type="http://schemas.openxmlformats.org/officeDocument/2006/relationships/image" Target="../media/image156.png"/><Relationship Id="rId75" Type="http://schemas.openxmlformats.org/officeDocument/2006/relationships/image" Target="../media/image106.pn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5" Type="http://schemas.openxmlformats.org/officeDocument/2006/relationships/image" Target="../media/image109.jpeg"/><Relationship Id="rId23" Type="http://schemas.openxmlformats.org/officeDocument/2006/relationships/image" Target="../media/image117.png"/><Relationship Id="rId28" Type="http://schemas.openxmlformats.org/officeDocument/2006/relationships/image" Target="../media/image122.png"/><Relationship Id="rId36" Type="http://schemas.openxmlformats.org/officeDocument/2006/relationships/image" Target="../media/image129.png"/><Relationship Id="rId49" Type="http://schemas.openxmlformats.org/officeDocument/2006/relationships/image" Target="../media/image99.png"/><Relationship Id="rId57" Type="http://schemas.openxmlformats.org/officeDocument/2006/relationships/image" Target="../media/image100.jpeg"/><Relationship Id="rId10" Type="http://schemas.openxmlformats.org/officeDocument/2006/relationships/image" Target="../media/image95.jpeg"/><Relationship Id="rId31" Type="http://schemas.openxmlformats.org/officeDocument/2006/relationships/image" Target="../media/image125.png"/><Relationship Id="rId44" Type="http://schemas.openxmlformats.org/officeDocument/2006/relationships/image" Target="../media/image137.png"/><Relationship Id="rId52" Type="http://schemas.openxmlformats.org/officeDocument/2006/relationships/image" Target="../media/image144.jpeg"/><Relationship Id="rId60" Type="http://schemas.openxmlformats.org/officeDocument/2006/relationships/image" Target="../media/image103.jpeg"/><Relationship Id="rId65" Type="http://schemas.openxmlformats.org/officeDocument/2006/relationships/image" Target="../media/image151.jpeg"/><Relationship Id="rId73" Type="http://schemas.openxmlformats.org/officeDocument/2006/relationships/image" Target="../media/image159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3" Type="http://schemas.openxmlformats.org/officeDocument/2006/relationships/image" Target="../media/image107.jpeg"/><Relationship Id="rId18" Type="http://schemas.openxmlformats.org/officeDocument/2006/relationships/image" Target="../media/image112.png"/><Relationship Id="rId39" Type="http://schemas.openxmlformats.org/officeDocument/2006/relationships/image" Target="../media/image132.png"/><Relationship Id="rId34" Type="http://schemas.openxmlformats.org/officeDocument/2006/relationships/image" Target="../media/image127.jpeg"/><Relationship Id="rId50" Type="http://schemas.openxmlformats.org/officeDocument/2006/relationships/image" Target="../media/image142.png"/><Relationship Id="rId55" Type="http://schemas.openxmlformats.org/officeDocument/2006/relationships/image" Target="../media/image147.jpeg"/><Relationship Id="rId7" Type="http://schemas.openxmlformats.org/officeDocument/2006/relationships/image" Target="../media/image92.jpeg"/><Relationship Id="rId71" Type="http://schemas.openxmlformats.org/officeDocument/2006/relationships/image" Target="../media/image15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jpeg"/><Relationship Id="rId13" Type="http://schemas.openxmlformats.org/officeDocument/2006/relationships/image" Target="../media/image106.png"/><Relationship Id="rId3" Type="http://schemas.openxmlformats.org/officeDocument/2006/relationships/image" Target="../media/image162.jpeg"/><Relationship Id="rId7" Type="http://schemas.openxmlformats.org/officeDocument/2006/relationships/image" Target="../media/image166.jpeg"/><Relationship Id="rId12" Type="http://schemas.openxmlformats.org/officeDocument/2006/relationships/hyperlink" Target="#&#1056;&#1091;&#1073;&#1088;&#1080;&#1082;&#1072;&#1090;&#1086;&#1088;!A1"/><Relationship Id="rId2" Type="http://schemas.openxmlformats.org/officeDocument/2006/relationships/image" Target="../media/image161.jpeg"/><Relationship Id="rId1" Type="http://schemas.openxmlformats.org/officeDocument/2006/relationships/image" Target="../media/image160.jpeg"/><Relationship Id="rId6" Type="http://schemas.openxmlformats.org/officeDocument/2006/relationships/image" Target="../media/image165.jpeg"/><Relationship Id="rId11" Type="http://schemas.openxmlformats.org/officeDocument/2006/relationships/image" Target="../media/image170.jpeg"/><Relationship Id="rId5" Type="http://schemas.openxmlformats.org/officeDocument/2006/relationships/image" Target="../media/image164.jpeg"/><Relationship Id="rId10" Type="http://schemas.openxmlformats.org/officeDocument/2006/relationships/image" Target="../media/image169.png"/><Relationship Id="rId4" Type="http://schemas.openxmlformats.org/officeDocument/2006/relationships/image" Target="../media/image163.png"/><Relationship Id="rId9" Type="http://schemas.openxmlformats.org/officeDocument/2006/relationships/image" Target="../media/image168.jpeg"/><Relationship Id="rId14" Type="http://schemas.openxmlformats.org/officeDocument/2006/relationships/image" Target="../media/image171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4.jpeg"/><Relationship Id="rId18" Type="http://schemas.openxmlformats.org/officeDocument/2006/relationships/image" Target="../media/image189.jpeg"/><Relationship Id="rId26" Type="http://schemas.openxmlformats.org/officeDocument/2006/relationships/image" Target="../media/image197.jpeg"/><Relationship Id="rId3" Type="http://schemas.openxmlformats.org/officeDocument/2006/relationships/image" Target="../media/image174.jpeg"/><Relationship Id="rId21" Type="http://schemas.openxmlformats.org/officeDocument/2006/relationships/image" Target="../media/image192.jpeg"/><Relationship Id="rId34" Type="http://schemas.openxmlformats.org/officeDocument/2006/relationships/image" Target="../media/image203.png"/><Relationship Id="rId7" Type="http://schemas.openxmlformats.org/officeDocument/2006/relationships/image" Target="../media/image178.jpeg"/><Relationship Id="rId12" Type="http://schemas.openxmlformats.org/officeDocument/2006/relationships/image" Target="../media/image183.jpeg"/><Relationship Id="rId17" Type="http://schemas.openxmlformats.org/officeDocument/2006/relationships/image" Target="../media/image188.jpeg"/><Relationship Id="rId25" Type="http://schemas.openxmlformats.org/officeDocument/2006/relationships/image" Target="../media/image196.jpeg"/><Relationship Id="rId33" Type="http://schemas.openxmlformats.org/officeDocument/2006/relationships/image" Target="../media/image202.jpeg"/><Relationship Id="rId2" Type="http://schemas.openxmlformats.org/officeDocument/2006/relationships/image" Target="../media/image173.jpeg"/><Relationship Id="rId16" Type="http://schemas.openxmlformats.org/officeDocument/2006/relationships/image" Target="../media/image187.jpeg"/><Relationship Id="rId20" Type="http://schemas.openxmlformats.org/officeDocument/2006/relationships/image" Target="../media/image191.jpeg"/><Relationship Id="rId29" Type="http://schemas.openxmlformats.org/officeDocument/2006/relationships/image" Target="../media/image200.jpeg"/><Relationship Id="rId1" Type="http://schemas.openxmlformats.org/officeDocument/2006/relationships/image" Target="../media/image172.jpeg"/><Relationship Id="rId6" Type="http://schemas.openxmlformats.org/officeDocument/2006/relationships/image" Target="../media/image177.jpeg"/><Relationship Id="rId11" Type="http://schemas.openxmlformats.org/officeDocument/2006/relationships/image" Target="../media/image182.jpeg"/><Relationship Id="rId24" Type="http://schemas.openxmlformats.org/officeDocument/2006/relationships/image" Target="../media/image195.jpeg"/><Relationship Id="rId32" Type="http://schemas.openxmlformats.org/officeDocument/2006/relationships/image" Target="../media/image106.png"/><Relationship Id="rId5" Type="http://schemas.openxmlformats.org/officeDocument/2006/relationships/image" Target="../media/image176.jpeg"/><Relationship Id="rId15" Type="http://schemas.openxmlformats.org/officeDocument/2006/relationships/image" Target="../media/image186.jpeg"/><Relationship Id="rId23" Type="http://schemas.openxmlformats.org/officeDocument/2006/relationships/image" Target="../media/image194.png"/><Relationship Id="rId28" Type="http://schemas.openxmlformats.org/officeDocument/2006/relationships/image" Target="../media/image199.jpeg"/><Relationship Id="rId36" Type="http://schemas.openxmlformats.org/officeDocument/2006/relationships/image" Target="../media/image204.jpeg"/><Relationship Id="rId10" Type="http://schemas.openxmlformats.org/officeDocument/2006/relationships/image" Target="../media/image181.jpeg"/><Relationship Id="rId19" Type="http://schemas.openxmlformats.org/officeDocument/2006/relationships/image" Target="../media/image190.jpeg"/><Relationship Id="rId31" Type="http://schemas.openxmlformats.org/officeDocument/2006/relationships/hyperlink" Target="#&#1056;&#1091;&#1073;&#1088;&#1080;&#1082;&#1072;&#1090;&#1086;&#1088;!A1"/><Relationship Id="rId4" Type="http://schemas.openxmlformats.org/officeDocument/2006/relationships/image" Target="../media/image175.jpeg"/><Relationship Id="rId9" Type="http://schemas.openxmlformats.org/officeDocument/2006/relationships/image" Target="../media/image180.png"/><Relationship Id="rId14" Type="http://schemas.openxmlformats.org/officeDocument/2006/relationships/image" Target="../media/image185.jpeg"/><Relationship Id="rId22" Type="http://schemas.openxmlformats.org/officeDocument/2006/relationships/image" Target="../media/image193.png"/><Relationship Id="rId27" Type="http://schemas.openxmlformats.org/officeDocument/2006/relationships/image" Target="../media/image198.jpeg"/><Relationship Id="rId30" Type="http://schemas.openxmlformats.org/officeDocument/2006/relationships/image" Target="../media/image201.png"/><Relationship Id="rId35" Type="http://schemas.microsoft.com/office/2007/relationships/hdphoto" Target="../media/hdphoto1.wdp"/><Relationship Id="rId8" Type="http://schemas.openxmlformats.org/officeDocument/2006/relationships/image" Target="../media/image17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2.png"/><Relationship Id="rId13" Type="http://schemas.openxmlformats.org/officeDocument/2006/relationships/image" Target="../media/image217.png"/><Relationship Id="rId18" Type="http://schemas.openxmlformats.org/officeDocument/2006/relationships/image" Target="../media/image222.jpeg"/><Relationship Id="rId26" Type="http://schemas.openxmlformats.org/officeDocument/2006/relationships/hyperlink" Target="#&#1056;&#1091;&#1073;&#1088;&#1080;&#1082;&#1072;&#1090;&#1086;&#1088;!A1"/><Relationship Id="rId3" Type="http://schemas.openxmlformats.org/officeDocument/2006/relationships/image" Target="../media/image207.jpeg"/><Relationship Id="rId21" Type="http://schemas.openxmlformats.org/officeDocument/2006/relationships/image" Target="../media/image225.jpeg"/><Relationship Id="rId7" Type="http://schemas.openxmlformats.org/officeDocument/2006/relationships/image" Target="../media/image211.png"/><Relationship Id="rId12" Type="http://schemas.openxmlformats.org/officeDocument/2006/relationships/image" Target="../media/image216.png"/><Relationship Id="rId17" Type="http://schemas.openxmlformats.org/officeDocument/2006/relationships/image" Target="../media/image221.jpeg"/><Relationship Id="rId25" Type="http://schemas.openxmlformats.org/officeDocument/2006/relationships/image" Target="../media/image229.jpeg"/><Relationship Id="rId2" Type="http://schemas.openxmlformats.org/officeDocument/2006/relationships/image" Target="../media/image206.jpeg"/><Relationship Id="rId16" Type="http://schemas.openxmlformats.org/officeDocument/2006/relationships/image" Target="../media/image220.jpeg"/><Relationship Id="rId20" Type="http://schemas.openxmlformats.org/officeDocument/2006/relationships/image" Target="../media/image224.jpeg"/><Relationship Id="rId1" Type="http://schemas.openxmlformats.org/officeDocument/2006/relationships/image" Target="../media/image205.jpeg"/><Relationship Id="rId6" Type="http://schemas.openxmlformats.org/officeDocument/2006/relationships/image" Target="../media/image210.jpeg"/><Relationship Id="rId11" Type="http://schemas.openxmlformats.org/officeDocument/2006/relationships/image" Target="../media/image215.png"/><Relationship Id="rId24" Type="http://schemas.openxmlformats.org/officeDocument/2006/relationships/image" Target="../media/image228.jpeg"/><Relationship Id="rId5" Type="http://schemas.openxmlformats.org/officeDocument/2006/relationships/image" Target="../media/image209.jpeg"/><Relationship Id="rId15" Type="http://schemas.openxmlformats.org/officeDocument/2006/relationships/image" Target="../media/image219.png"/><Relationship Id="rId23" Type="http://schemas.openxmlformats.org/officeDocument/2006/relationships/image" Target="../media/image227.jpeg"/><Relationship Id="rId10" Type="http://schemas.openxmlformats.org/officeDocument/2006/relationships/image" Target="../media/image214.png"/><Relationship Id="rId19" Type="http://schemas.openxmlformats.org/officeDocument/2006/relationships/image" Target="../media/image223.jpeg"/><Relationship Id="rId4" Type="http://schemas.openxmlformats.org/officeDocument/2006/relationships/image" Target="../media/image208.png"/><Relationship Id="rId9" Type="http://schemas.openxmlformats.org/officeDocument/2006/relationships/image" Target="../media/image213.png"/><Relationship Id="rId14" Type="http://schemas.openxmlformats.org/officeDocument/2006/relationships/image" Target="../media/image218.png"/><Relationship Id="rId22" Type="http://schemas.openxmlformats.org/officeDocument/2006/relationships/image" Target="../media/image226.jpeg"/><Relationship Id="rId27" Type="http://schemas.openxmlformats.org/officeDocument/2006/relationships/image" Target="../media/image10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jpeg"/><Relationship Id="rId13" Type="http://schemas.openxmlformats.org/officeDocument/2006/relationships/image" Target="../media/image242.emf"/><Relationship Id="rId18" Type="http://schemas.openxmlformats.org/officeDocument/2006/relationships/hyperlink" Target="#&#1056;&#1091;&#1073;&#1088;&#1080;&#1082;&#1072;&#1090;&#1086;&#1088;!A1"/><Relationship Id="rId3" Type="http://schemas.openxmlformats.org/officeDocument/2006/relationships/image" Target="../media/image232.jpeg"/><Relationship Id="rId21" Type="http://schemas.openxmlformats.org/officeDocument/2006/relationships/image" Target="../media/image248.png"/><Relationship Id="rId7" Type="http://schemas.openxmlformats.org/officeDocument/2006/relationships/image" Target="../media/image236.jpeg"/><Relationship Id="rId12" Type="http://schemas.openxmlformats.org/officeDocument/2006/relationships/image" Target="../media/image241.emf"/><Relationship Id="rId17" Type="http://schemas.openxmlformats.org/officeDocument/2006/relationships/image" Target="../media/image246.emf"/><Relationship Id="rId2" Type="http://schemas.openxmlformats.org/officeDocument/2006/relationships/image" Target="../media/image231.jpeg"/><Relationship Id="rId16" Type="http://schemas.openxmlformats.org/officeDocument/2006/relationships/image" Target="../media/image245.emf"/><Relationship Id="rId20" Type="http://schemas.openxmlformats.org/officeDocument/2006/relationships/image" Target="../media/image247.jpeg"/><Relationship Id="rId1" Type="http://schemas.openxmlformats.org/officeDocument/2006/relationships/image" Target="../media/image230.jpeg"/><Relationship Id="rId6" Type="http://schemas.openxmlformats.org/officeDocument/2006/relationships/image" Target="../media/image235.png"/><Relationship Id="rId11" Type="http://schemas.openxmlformats.org/officeDocument/2006/relationships/image" Target="../media/image240.jpeg"/><Relationship Id="rId5" Type="http://schemas.openxmlformats.org/officeDocument/2006/relationships/image" Target="../media/image234.emf"/><Relationship Id="rId15" Type="http://schemas.openxmlformats.org/officeDocument/2006/relationships/image" Target="../media/image244.emf"/><Relationship Id="rId10" Type="http://schemas.openxmlformats.org/officeDocument/2006/relationships/image" Target="../media/image239.png"/><Relationship Id="rId19" Type="http://schemas.openxmlformats.org/officeDocument/2006/relationships/image" Target="../media/image106.png"/><Relationship Id="rId4" Type="http://schemas.openxmlformats.org/officeDocument/2006/relationships/image" Target="../media/image233.emf"/><Relationship Id="rId9" Type="http://schemas.openxmlformats.org/officeDocument/2006/relationships/image" Target="../media/image238.jpeg"/><Relationship Id="rId14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4</xdr:row>
      <xdr:rowOff>13040</xdr:rowOff>
    </xdr:from>
    <xdr:to>
      <xdr:col>6</xdr:col>
      <xdr:colOff>76201</xdr:colOff>
      <xdr:row>8</xdr:row>
      <xdr:rowOff>37436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35A5861-CD2E-BF89-1885-7B4C53B21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850" y="851240"/>
          <a:ext cx="1933576" cy="1529346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</xdr:row>
      <xdr:rowOff>32301</xdr:rowOff>
    </xdr:from>
    <xdr:to>
      <xdr:col>11</xdr:col>
      <xdr:colOff>2952750</xdr:colOff>
      <xdr:row>2</xdr:row>
      <xdr:rowOff>291381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E5B7D2D-1741-5B2F-5ABD-6CE773F48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120" y="272497"/>
          <a:ext cx="7802217" cy="25908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114160</xdr:colOff>
      <xdr:row>7</xdr:row>
      <xdr:rowOff>33666</xdr:rowOff>
    </xdr:from>
    <xdr:to>
      <xdr:col>10</xdr:col>
      <xdr:colOff>532612</xdr:colOff>
      <xdr:row>7</xdr:row>
      <xdr:rowOff>417247</xdr:rowOff>
    </xdr:to>
    <xdr:pic>
      <xdr:nvPicPr>
        <xdr:cNvPr id="6" name="Рисунок 9" descr="DSC_2810.jpg">
          <a:extLst>
            <a:ext uri="{FF2B5EF4-FFF2-40B4-BE49-F238E27FC236}">
              <a16:creationId xmlns:a16="http://schemas.microsoft.com/office/drawing/2014/main" id="{1FEF3B1F-94A7-416A-9989-11DF2C80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485" y="1500516"/>
          <a:ext cx="418452" cy="38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62797</xdr:colOff>
      <xdr:row>9</xdr:row>
      <xdr:rowOff>13067</xdr:rowOff>
    </xdr:from>
    <xdr:ext cx="521178" cy="398973"/>
    <xdr:pic>
      <xdr:nvPicPr>
        <xdr:cNvPr id="7" name="Рисунок 6" descr="Набор 1.jpg">
          <a:extLst>
            <a:ext uri="{FF2B5EF4-FFF2-40B4-BE49-F238E27FC236}">
              <a16:creationId xmlns:a16="http://schemas.microsoft.com/office/drawing/2014/main" id="{6F9E1D20-EF3E-474F-810F-BFC63527F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0122" y="2356217"/>
          <a:ext cx="521178" cy="398973"/>
        </a:xfrm>
        <a:prstGeom prst="rect">
          <a:avLst/>
        </a:prstGeom>
      </xdr:spPr>
    </xdr:pic>
    <xdr:clientData/>
  </xdr:oneCellAnchor>
  <xdr:twoCellAnchor editAs="oneCell">
    <xdr:from>
      <xdr:col>16</xdr:col>
      <xdr:colOff>128282</xdr:colOff>
      <xdr:row>7</xdr:row>
      <xdr:rowOff>37171</xdr:rowOff>
    </xdr:from>
    <xdr:to>
      <xdr:col>16</xdr:col>
      <xdr:colOff>490697</xdr:colOff>
      <xdr:row>7</xdr:row>
      <xdr:rowOff>395893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549E417-0576-4BE8-981C-B9C076E9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5382" y="1942171"/>
          <a:ext cx="362415" cy="358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151472</xdr:colOff>
      <xdr:row>11</xdr:row>
      <xdr:rowOff>9110</xdr:rowOff>
    </xdr:from>
    <xdr:to>
      <xdr:col>10</xdr:col>
      <xdr:colOff>495300</xdr:colOff>
      <xdr:row>11</xdr:row>
      <xdr:rowOff>424427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B466F12-7E2F-5FA7-FCCD-2E6AFF72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8797" y="3228560"/>
          <a:ext cx="343828" cy="415317"/>
        </a:xfrm>
        <a:prstGeom prst="rect">
          <a:avLst/>
        </a:prstGeom>
      </xdr:spPr>
    </xdr:pic>
    <xdr:clientData/>
  </xdr:twoCellAnchor>
  <xdr:twoCellAnchor editAs="oneCell">
    <xdr:from>
      <xdr:col>10</xdr:col>
      <xdr:colOff>102685</xdr:colOff>
      <xdr:row>12</xdr:row>
      <xdr:rowOff>23232</xdr:rowOff>
    </xdr:from>
    <xdr:to>
      <xdr:col>10</xdr:col>
      <xdr:colOff>544088</xdr:colOff>
      <xdr:row>12</xdr:row>
      <xdr:rowOff>405139</xdr:rowOff>
    </xdr:to>
    <xdr:pic>
      <xdr:nvPicPr>
        <xdr:cNvPr id="11" name="Рисунок 187" descr="DSCF0203 拷贝.jpg">
          <a:extLst>
            <a:ext uri="{FF2B5EF4-FFF2-40B4-BE49-F238E27FC236}">
              <a16:creationId xmlns:a16="http://schemas.microsoft.com/office/drawing/2014/main" id="{F0F21887-CC19-4B7E-AF57-0FFE8095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0010" y="3680832"/>
          <a:ext cx="441403" cy="381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13940</xdr:colOff>
      <xdr:row>5</xdr:row>
      <xdr:rowOff>23232</xdr:rowOff>
    </xdr:from>
    <xdr:to>
      <xdr:col>16</xdr:col>
      <xdr:colOff>632833</xdr:colOff>
      <xdr:row>5</xdr:row>
      <xdr:rowOff>383363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993DBCA-0C78-4D6F-887B-236B2E96A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1265" y="4118982"/>
          <a:ext cx="618893" cy="360131"/>
        </a:xfrm>
        <a:prstGeom prst="rect">
          <a:avLst/>
        </a:prstGeom>
      </xdr:spPr>
    </xdr:pic>
    <xdr:clientData/>
  </xdr:twoCellAnchor>
  <xdr:twoCellAnchor editAs="oneCell">
    <xdr:from>
      <xdr:col>16</xdr:col>
      <xdr:colOff>48056</xdr:colOff>
      <xdr:row>6</xdr:row>
      <xdr:rowOff>32757</xdr:rowOff>
    </xdr:from>
    <xdr:to>
      <xdr:col>16</xdr:col>
      <xdr:colOff>570923</xdr:colOff>
      <xdr:row>6</xdr:row>
      <xdr:rowOff>418403</xdr:rowOff>
    </xdr:to>
    <xdr:pic>
      <xdr:nvPicPr>
        <xdr:cNvPr id="13" name="Рисунок 10">
          <a:extLst>
            <a:ext uri="{FF2B5EF4-FFF2-40B4-BE49-F238E27FC236}">
              <a16:creationId xmlns:a16="http://schemas.microsoft.com/office/drawing/2014/main" id="{C7FF87F4-2FB4-425F-B3E8-709F519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5156" y="1499607"/>
          <a:ext cx="522867" cy="385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102727</xdr:colOff>
      <xdr:row>8</xdr:row>
      <xdr:rowOff>18585</xdr:rowOff>
    </xdr:from>
    <xdr:to>
      <xdr:col>16</xdr:col>
      <xdr:colOff>516252</xdr:colOff>
      <xdr:row>8</xdr:row>
      <xdr:rowOff>423525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E62FF5E-5687-41A4-9FA1-030953850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89827" y="2361735"/>
          <a:ext cx="413525" cy="4049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66304</xdr:colOff>
      <xdr:row>9</xdr:row>
      <xdr:rowOff>18818</xdr:rowOff>
    </xdr:from>
    <xdr:to>
      <xdr:col>16</xdr:col>
      <xdr:colOff>552674</xdr:colOff>
      <xdr:row>9</xdr:row>
      <xdr:rowOff>432342</xdr:rowOff>
    </xdr:to>
    <xdr:pic>
      <xdr:nvPicPr>
        <xdr:cNvPr id="15" name="图片 1">
          <a:extLst>
            <a:ext uri="{FF2B5EF4-FFF2-40B4-BE49-F238E27FC236}">
              <a16:creationId xmlns:a16="http://schemas.microsoft.com/office/drawing/2014/main" id="{2ADE881F-CED6-4A5B-985B-57FF2FF7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1153404" y="2800118"/>
          <a:ext cx="486370" cy="41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79495</xdr:colOff>
      <xdr:row>12</xdr:row>
      <xdr:rowOff>18586</xdr:rowOff>
    </xdr:from>
    <xdr:to>
      <xdr:col>16</xdr:col>
      <xdr:colOff>539483</xdr:colOff>
      <xdr:row>12</xdr:row>
      <xdr:rowOff>404232</xdr:rowOff>
    </xdr:to>
    <xdr:pic>
      <xdr:nvPicPr>
        <xdr:cNvPr id="16" name="Рисунок 101" descr="FW.110.jpg">
          <a:extLst>
            <a:ext uri="{FF2B5EF4-FFF2-40B4-BE49-F238E27FC236}">
              <a16:creationId xmlns:a16="http://schemas.microsoft.com/office/drawing/2014/main" id="{6AC985CE-B374-47A1-89D0-47B45BC8F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66595" y="4114336"/>
          <a:ext cx="459988" cy="385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9800</xdr:colOff>
      <xdr:row>11</xdr:row>
      <xdr:rowOff>32525</xdr:rowOff>
    </xdr:from>
    <xdr:ext cx="599378" cy="391831"/>
    <xdr:pic>
      <xdr:nvPicPr>
        <xdr:cNvPr id="17" name="Рисунок 16">
          <a:extLst>
            <a:ext uri="{FF2B5EF4-FFF2-40B4-BE49-F238E27FC236}">
              <a16:creationId xmlns:a16="http://schemas.microsoft.com/office/drawing/2014/main" id="{F27E14F9-2D3A-4488-A131-2E95A8C42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96900" y="3690125"/>
          <a:ext cx="599378" cy="391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18653</xdr:colOff>
      <xdr:row>10</xdr:row>
      <xdr:rowOff>48986</xdr:rowOff>
    </xdr:from>
    <xdr:to>
      <xdr:col>16</xdr:col>
      <xdr:colOff>600325</xdr:colOff>
      <xdr:row>11</xdr:row>
      <xdr:rowOff>1169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86CA449-3E0F-50C6-B9C5-360F6E5A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5753" y="3268436"/>
          <a:ext cx="581672" cy="390333"/>
        </a:xfrm>
        <a:prstGeom prst="rect">
          <a:avLst/>
        </a:prstGeom>
      </xdr:spPr>
    </xdr:pic>
    <xdr:clientData/>
  </xdr:twoCellAnchor>
  <xdr:twoCellAnchor editAs="oneCell">
    <xdr:from>
      <xdr:col>10</xdr:col>
      <xdr:colOff>137649</xdr:colOff>
      <xdr:row>10</xdr:row>
      <xdr:rowOff>9525</xdr:rowOff>
    </xdr:from>
    <xdr:to>
      <xdr:col>10</xdr:col>
      <xdr:colOff>509124</xdr:colOff>
      <xdr:row>10</xdr:row>
      <xdr:rowOff>426370</xdr:rowOff>
    </xdr:to>
    <xdr:pic>
      <xdr:nvPicPr>
        <xdr:cNvPr id="9" name="Рисунок 83" descr="MS.506.06.tif">
          <a:extLst>
            <a:ext uri="{FF2B5EF4-FFF2-40B4-BE49-F238E27FC236}">
              <a16:creationId xmlns:a16="http://schemas.microsoft.com/office/drawing/2014/main" id="{5EAAF605-F9E3-41C2-B8D2-60C97F6A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4974" y="2790825"/>
          <a:ext cx="371475" cy="416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167984</xdr:colOff>
      <xdr:row>5</xdr:row>
      <xdr:rowOff>113975</xdr:rowOff>
    </xdr:from>
    <xdr:to>
      <xdr:col>10</xdr:col>
      <xdr:colOff>478788</xdr:colOff>
      <xdr:row>5</xdr:row>
      <xdr:rowOff>400051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4AF9A6F-C2AF-4857-BE92-617186E1F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5435309" y="1142675"/>
          <a:ext cx="310804" cy="286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83442</xdr:colOff>
      <xdr:row>8</xdr:row>
      <xdr:rowOff>28575</xdr:rowOff>
    </xdr:from>
    <xdr:to>
      <xdr:col>10</xdr:col>
      <xdr:colOff>563330</xdr:colOff>
      <xdr:row>8</xdr:row>
      <xdr:rowOff>400050</xdr:rowOff>
    </xdr:to>
    <xdr:pic>
      <xdr:nvPicPr>
        <xdr:cNvPr id="22" name="Рисунок 87" descr="SE.510.06.jpg">
          <a:extLst>
            <a:ext uri="{FF2B5EF4-FFF2-40B4-BE49-F238E27FC236}">
              <a16:creationId xmlns:a16="http://schemas.microsoft.com/office/drawing/2014/main" id="{C6885FDF-E422-40A4-A16A-82FFE6D00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0767" y="1933575"/>
          <a:ext cx="479888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6</xdr:row>
      <xdr:rowOff>38100</xdr:rowOff>
    </xdr:from>
    <xdr:to>
      <xdr:col>10</xdr:col>
      <xdr:colOff>523227</xdr:colOff>
      <xdr:row>6</xdr:row>
      <xdr:rowOff>421681</xdr:rowOff>
    </xdr:to>
    <xdr:pic>
      <xdr:nvPicPr>
        <xdr:cNvPr id="4" name="Рисунок 9" descr="DSC_2810.jpg">
          <a:extLst>
            <a:ext uri="{FF2B5EF4-FFF2-40B4-BE49-F238E27FC236}">
              <a16:creationId xmlns:a16="http://schemas.microsoft.com/office/drawing/2014/main" id="{F1202AE1-9111-4BCE-9580-64F2EBC2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2100" y="1504950"/>
          <a:ext cx="418452" cy="38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434762</xdr:colOff>
      <xdr:row>10</xdr:row>
      <xdr:rowOff>30780</xdr:rowOff>
    </xdr:from>
    <xdr:to>
      <xdr:col>0</xdr:col>
      <xdr:colOff>1529291</xdr:colOff>
      <xdr:row>12</xdr:row>
      <xdr:rowOff>195158</xdr:rowOff>
    </xdr:to>
    <xdr:pic>
      <xdr:nvPicPr>
        <xdr:cNvPr id="9448" name="Рисунок 1">
          <a:extLst>
            <a:ext uri="{FF2B5EF4-FFF2-40B4-BE49-F238E27FC236}">
              <a16:creationId xmlns:a16="http://schemas.microsoft.com/office/drawing/2014/main" id="{00000000-0008-0000-0600-0000E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762" y="3036446"/>
          <a:ext cx="1094529" cy="90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236464</xdr:colOff>
      <xdr:row>17</xdr:row>
      <xdr:rowOff>199571</xdr:rowOff>
    </xdr:from>
    <xdr:to>
      <xdr:col>0</xdr:col>
      <xdr:colOff>1793346</xdr:colOff>
      <xdr:row>20</xdr:row>
      <xdr:rowOff>5204</xdr:rowOff>
    </xdr:to>
    <xdr:pic>
      <xdr:nvPicPr>
        <xdr:cNvPr id="9449" name="Рисунок 2">
          <a:extLst>
            <a:ext uri="{FF2B5EF4-FFF2-40B4-BE49-F238E27FC236}">
              <a16:creationId xmlns:a16="http://schemas.microsoft.com/office/drawing/2014/main" id="{00000000-0008-0000-0600-0000E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464" y="6888238"/>
          <a:ext cx="1556882" cy="912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209549</xdr:colOff>
      <xdr:row>27</xdr:row>
      <xdr:rowOff>161925</xdr:rowOff>
    </xdr:from>
    <xdr:to>
      <xdr:col>0</xdr:col>
      <xdr:colOff>1619249</xdr:colOff>
      <xdr:row>30</xdr:row>
      <xdr:rowOff>74294</xdr:rowOff>
    </xdr:to>
    <xdr:pic>
      <xdr:nvPicPr>
        <xdr:cNvPr id="9450" name="Рисунок 3">
          <a:extLst>
            <a:ext uri="{FF2B5EF4-FFF2-40B4-BE49-F238E27FC236}">
              <a16:creationId xmlns:a16="http://schemas.microsoft.com/office/drawing/2014/main" id="{00000000-0008-0000-0600-0000E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21627">
          <a:off x="209549" y="9315450"/>
          <a:ext cx="140970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35</xdr:row>
      <xdr:rowOff>336761</xdr:rowOff>
    </xdr:from>
    <xdr:to>
      <xdr:col>0</xdr:col>
      <xdr:colOff>1684020</xdr:colOff>
      <xdr:row>38</xdr:row>
      <xdr:rowOff>169119</xdr:rowOff>
    </xdr:to>
    <xdr:pic>
      <xdr:nvPicPr>
        <xdr:cNvPr id="9451" name="Рисунок 4">
          <a:extLst>
            <a:ext uri="{FF2B5EF4-FFF2-40B4-BE49-F238E27FC236}">
              <a16:creationId xmlns:a16="http://schemas.microsoft.com/office/drawing/2014/main" id="{00000000-0008-0000-0600-0000E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4096304"/>
          <a:ext cx="1554480" cy="94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197354</xdr:colOff>
      <xdr:row>40</xdr:row>
      <xdr:rowOff>156227</xdr:rowOff>
    </xdr:from>
    <xdr:to>
      <xdr:col>0</xdr:col>
      <xdr:colOff>1728974</xdr:colOff>
      <xdr:row>42</xdr:row>
      <xdr:rowOff>224808</xdr:rowOff>
    </xdr:to>
    <xdr:pic>
      <xdr:nvPicPr>
        <xdr:cNvPr id="9452" name="Рисунок 5">
          <a:extLst>
            <a:ext uri="{FF2B5EF4-FFF2-40B4-BE49-F238E27FC236}">
              <a16:creationId xmlns:a16="http://schemas.microsoft.com/office/drawing/2014/main" id="{00000000-0008-0000-0600-0000E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34152">
          <a:off x="197354" y="15276282"/>
          <a:ext cx="1531620" cy="802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44</xdr:row>
      <xdr:rowOff>68580</xdr:rowOff>
    </xdr:from>
    <xdr:to>
      <xdr:col>0</xdr:col>
      <xdr:colOff>1592580</xdr:colOff>
      <xdr:row>47</xdr:row>
      <xdr:rowOff>312422</xdr:rowOff>
    </xdr:to>
    <xdr:pic>
      <xdr:nvPicPr>
        <xdr:cNvPr id="9453" name="Рисунок 6">
          <a:extLst>
            <a:ext uri="{FF2B5EF4-FFF2-40B4-BE49-F238E27FC236}">
              <a16:creationId xmlns:a16="http://schemas.microsoft.com/office/drawing/2014/main" id="{00000000-0008-0000-0600-0000E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2946380"/>
          <a:ext cx="137922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404767</xdr:colOff>
      <xdr:row>50</xdr:row>
      <xdr:rowOff>193524</xdr:rowOff>
    </xdr:from>
    <xdr:to>
      <xdr:col>0</xdr:col>
      <xdr:colOff>1601107</xdr:colOff>
      <xdr:row>53</xdr:row>
      <xdr:rowOff>22736</xdr:rowOff>
    </xdr:to>
    <xdr:pic>
      <xdr:nvPicPr>
        <xdr:cNvPr id="9454" name="Рисунок 7">
          <a:extLst>
            <a:ext uri="{FF2B5EF4-FFF2-40B4-BE49-F238E27FC236}">
              <a16:creationId xmlns:a16="http://schemas.microsoft.com/office/drawing/2014/main" id="{00000000-0008-0000-0600-0000E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767" y="19793857"/>
          <a:ext cx="1196340" cy="93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354753</xdr:colOff>
      <xdr:row>56</xdr:row>
      <xdr:rowOff>0</xdr:rowOff>
    </xdr:from>
    <xdr:to>
      <xdr:col>0</xdr:col>
      <xdr:colOff>1703493</xdr:colOff>
      <xdr:row>58</xdr:row>
      <xdr:rowOff>254419</xdr:rowOff>
    </xdr:to>
    <xdr:pic>
      <xdr:nvPicPr>
        <xdr:cNvPr id="9455" name="Рисунок 8">
          <a:extLst>
            <a:ext uri="{FF2B5EF4-FFF2-40B4-BE49-F238E27FC236}">
              <a16:creationId xmlns:a16="http://schemas.microsoft.com/office/drawing/2014/main" id="{00000000-0008-0000-0600-0000E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753" y="22519428"/>
          <a:ext cx="1348740" cy="99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471594</xdr:colOff>
      <xdr:row>61</xdr:row>
      <xdr:rowOff>61595</xdr:rowOff>
    </xdr:from>
    <xdr:to>
      <xdr:col>0</xdr:col>
      <xdr:colOff>1576494</xdr:colOff>
      <xdr:row>63</xdr:row>
      <xdr:rowOff>343534</xdr:rowOff>
    </xdr:to>
    <xdr:pic>
      <xdr:nvPicPr>
        <xdr:cNvPr id="9456" name="Рисунок 9">
          <a:extLst>
            <a:ext uri="{FF2B5EF4-FFF2-40B4-BE49-F238E27FC236}">
              <a16:creationId xmlns:a16="http://schemas.microsoft.com/office/drawing/2014/main" id="{00000000-0008-0000-0600-0000F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594" y="27514761"/>
          <a:ext cx="1104900" cy="1022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113306</xdr:colOff>
      <xdr:row>70</xdr:row>
      <xdr:rowOff>225734</xdr:rowOff>
    </xdr:from>
    <xdr:to>
      <xdr:col>0</xdr:col>
      <xdr:colOff>1721126</xdr:colOff>
      <xdr:row>73</xdr:row>
      <xdr:rowOff>340035</xdr:rowOff>
    </xdr:to>
    <xdr:pic>
      <xdr:nvPicPr>
        <xdr:cNvPr id="9457" name="Рисунок 10">
          <a:extLst>
            <a:ext uri="{FF2B5EF4-FFF2-40B4-BE49-F238E27FC236}">
              <a16:creationId xmlns:a16="http://schemas.microsoft.com/office/drawing/2014/main" id="{00000000-0008-0000-0600-0000F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06" y="24694209"/>
          <a:ext cx="1607820" cy="1215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84</xdr:row>
      <xdr:rowOff>0</xdr:rowOff>
    </xdr:from>
    <xdr:to>
      <xdr:col>0</xdr:col>
      <xdr:colOff>1767840</xdr:colOff>
      <xdr:row>87</xdr:row>
      <xdr:rowOff>102203</xdr:rowOff>
    </xdr:to>
    <xdr:pic>
      <xdr:nvPicPr>
        <xdr:cNvPr id="9458" name="Рисунок 11">
          <a:extLst>
            <a:ext uri="{FF2B5EF4-FFF2-40B4-BE49-F238E27FC236}">
              <a16:creationId xmlns:a16="http://schemas.microsoft.com/office/drawing/2014/main" id="{00000000-0008-0000-0600-0000F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24521160"/>
          <a:ext cx="155448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144538</xdr:colOff>
      <xdr:row>95</xdr:row>
      <xdr:rowOff>86723</xdr:rowOff>
    </xdr:from>
    <xdr:to>
      <xdr:col>0</xdr:col>
      <xdr:colOff>1805698</xdr:colOff>
      <xdr:row>97</xdr:row>
      <xdr:rowOff>307704</xdr:rowOff>
    </xdr:to>
    <xdr:pic>
      <xdr:nvPicPr>
        <xdr:cNvPr id="9459" name="Рисунок 12">
          <a:extLst>
            <a:ext uri="{FF2B5EF4-FFF2-40B4-BE49-F238E27FC236}">
              <a16:creationId xmlns:a16="http://schemas.microsoft.com/office/drawing/2014/main" id="{00000000-0008-0000-0600-0000F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538" y="38501199"/>
          <a:ext cx="1661160" cy="95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99</xdr:row>
      <xdr:rowOff>312420</xdr:rowOff>
    </xdr:from>
    <xdr:to>
      <xdr:col>0</xdr:col>
      <xdr:colOff>1638300</xdr:colOff>
      <xdr:row>102</xdr:row>
      <xdr:rowOff>198120</xdr:rowOff>
    </xdr:to>
    <xdr:pic>
      <xdr:nvPicPr>
        <xdr:cNvPr id="9460" name="Рисунок 13">
          <a:extLst>
            <a:ext uri="{FF2B5EF4-FFF2-40B4-BE49-F238E27FC236}">
              <a16:creationId xmlns:a16="http://schemas.microsoft.com/office/drawing/2014/main" id="{00000000-0008-0000-0600-0000F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0746700"/>
          <a:ext cx="13944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108</xdr:row>
      <xdr:rowOff>144780</xdr:rowOff>
    </xdr:from>
    <xdr:to>
      <xdr:col>0</xdr:col>
      <xdr:colOff>1767840</xdr:colOff>
      <xdr:row>110</xdr:row>
      <xdr:rowOff>259080</xdr:rowOff>
    </xdr:to>
    <xdr:pic>
      <xdr:nvPicPr>
        <xdr:cNvPr id="9461" name="Рисунок 14">
          <a:extLst>
            <a:ext uri="{FF2B5EF4-FFF2-40B4-BE49-F238E27FC236}">
              <a16:creationId xmlns:a16="http://schemas.microsoft.com/office/drawing/2014/main" id="{00000000-0008-0000-0600-0000F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32773620"/>
          <a:ext cx="16230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111</xdr:row>
      <xdr:rowOff>160020</xdr:rowOff>
    </xdr:from>
    <xdr:to>
      <xdr:col>0</xdr:col>
      <xdr:colOff>1817370</xdr:colOff>
      <xdr:row>113</xdr:row>
      <xdr:rowOff>236220</xdr:rowOff>
    </xdr:to>
    <xdr:pic>
      <xdr:nvPicPr>
        <xdr:cNvPr id="9462" name="Рисунок 15">
          <a:extLst>
            <a:ext uri="{FF2B5EF4-FFF2-40B4-BE49-F238E27FC236}">
              <a16:creationId xmlns:a16="http://schemas.microsoft.com/office/drawing/2014/main" id="{00000000-0008-0000-0600-0000F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3886140"/>
          <a:ext cx="173736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148772</xdr:colOff>
      <xdr:row>116</xdr:row>
      <xdr:rowOff>365881</xdr:rowOff>
    </xdr:from>
    <xdr:to>
      <xdr:col>1</xdr:col>
      <xdr:colOff>1611</xdr:colOff>
      <xdr:row>118</xdr:row>
      <xdr:rowOff>289683</xdr:rowOff>
    </xdr:to>
    <xdr:pic>
      <xdr:nvPicPr>
        <xdr:cNvPr id="9463" name="Рисунок 16">
          <a:extLst>
            <a:ext uri="{FF2B5EF4-FFF2-40B4-BE49-F238E27FC236}">
              <a16:creationId xmlns:a16="http://schemas.microsoft.com/office/drawing/2014/main" id="{00000000-0008-0000-0600-0000F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72" y="44682834"/>
          <a:ext cx="1684020" cy="66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64</xdr:row>
      <xdr:rowOff>45720</xdr:rowOff>
    </xdr:from>
    <xdr:to>
      <xdr:col>0</xdr:col>
      <xdr:colOff>1249821</xdr:colOff>
      <xdr:row>66</xdr:row>
      <xdr:rowOff>327658</xdr:rowOff>
    </xdr:to>
    <xdr:pic>
      <xdr:nvPicPr>
        <xdr:cNvPr id="27" name="Рисунок 26" descr="22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2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20970240"/>
          <a:ext cx="845961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105</xdr:row>
      <xdr:rowOff>28575</xdr:rowOff>
    </xdr:from>
    <xdr:to>
      <xdr:col>0</xdr:col>
      <xdr:colOff>1371600</xdr:colOff>
      <xdr:row>107</xdr:row>
      <xdr:rowOff>271585</xdr:rowOff>
    </xdr:to>
    <xdr:pic>
      <xdr:nvPicPr>
        <xdr:cNvPr id="23" name="Рисунок 22" descr="image.pn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38138100"/>
          <a:ext cx="1019175" cy="96691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33</xdr:row>
      <xdr:rowOff>283030</xdr:rowOff>
    </xdr:from>
    <xdr:to>
      <xdr:col>0</xdr:col>
      <xdr:colOff>1641566</xdr:colOff>
      <xdr:row>34</xdr:row>
      <xdr:rowOff>855620</xdr:rowOff>
    </xdr:to>
    <xdr:pic>
      <xdr:nvPicPr>
        <xdr:cNvPr id="25" name="Рисунок 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6" y="13302344"/>
          <a:ext cx="1554480" cy="94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120</xdr:row>
      <xdr:rowOff>61347</xdr:rowOff>
    </xdr:from>
    <xdr:to>
      <xdr:col>0</xdr:col>
      <xdr:colOff>1704975</xdr:colOff>
      <xdr:row>120</xdr:row>
      <xdr:rowOff>1440395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5952797"/>
          <a:ext cx="1581150" cy="137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95249</xdr:rowOff>
    </xdr:from>
    <xdr:to>
      <xdr:col>1</xdr:col>
      <xdr:colOff>1905</xdr:colOff>
      <xdr:row>121</xdr:row>
      <xdr:rowOff>1157135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90389"/>
          <a:ext cx="1876425" cy="10618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122</xdr:row>
      <xdr:rowOff>31399</xdr:rowOff>
    </xdr:from>
    <xdr:to>
      <xdr:col>1</xdr:col>
      <xdr:colOff>1905</xdr:colOff>
      <xdr:row>122</xdr:row>
      <xdr:rowOff>1191086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30983839"/>
          <a:ext cx="1828800" cy="1159687"/>
        </a:xfrm>
        <a:prstGeom prst="rect">
          <a:avLst/>
        </a:prstGeom>
      </xdr:spPr>
    </xdr:pic>
    <xdr:clientData/>
  </xdr:twoCellAnchor>
  <xdr:twoCellAnchor editAs="oneCell">
    <xdr:from>
      <xdr:col>0</xdr:col>
      <xdr:colOff>280460</xdr:colOff>
      <xdr:row>67</xdr:row>
      <xdr:rowOff>86116</xdr:rowOff>
    </xdr:from>
    <xdr:to>
      <xdr:col>0</xdr:col>
      <xdr:colOff>1640418</xdr:colOff>
      <xdr:row>69</xdr:row>
      <xdr:rowOff>343664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666CF41-63BD-0BAF-E95D-251649B9C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460" y="24745282"/>
          <a:ext cx="1359958" cy="9983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47625</xdr:colOff>
      <xdr:row>4</xdr:row>
      <xdr:rowOff>224873</xdr:rowOff>
    </xdr:to>
    <xdr:pic>
      <xdr:nvPicPr>
        <xdr:cNvPr id="2" name="Рисунок 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7B7038D-3C97-43F7-9CA7-DAD796ED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9281" cy="13678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9</xdr:row>
      <xdr:rowOff>0</xdr:rowOff>
    </xdr:from>
    <xdr:to>
      <xdr:col>0</xdr:col>
      <xdr:colOff>1005840</xdr:colOff>
      <xdr:row>10</xdr:row>
      <xdr:rowOff>342900</xdr:rowOff>
    </xdr:to>
    <xdr:pic>
      <xdr:nvPicPr>
        <xdr:cNvPr id="2" name="Рисунок 104" descr="MC.101.06.tif">
          <a:extLst>
            <a:ext uri="{FF2B5EF4-FFF2-40B4-BE49-F238E27FC236}">
              <a16:creationId xmlns:a16="http://schemas.microsoft.com/office/drawing/2014/main" id="{80FA6FE4-0A94-47C6-8C61-2F92DF04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428875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</xdr:row>
      <xdr:rowOff>76199</xdr:rowOff>
    </xdr:from>
    <xdr:to>
      <xdr:col>0</xdr:col>
      <xdr:colOff>1627287</xdr:colOff>
      <xdr:row>13</xdr:row>
      <xdr:rowOff>247649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32A4325-1FEC-42FF-B619-823689320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828924"/>
          <a:ext cx="1446312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</xdr:row>
      <xdr:rowOff>257174</xdr:rowOff>
    </xdr:from>
    <xdr:to>
      <xdr:col>0</xdr:col>
      <xdr:colOff>1743075</xdr:colOff>
      <xdr:row>18</xdr:row>
      <xdr:rowOff>203358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70B81B-5935-4804-8FCC-FE2E48CDA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4772024"/>
          <a:ext cx="1638300" cy="100345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20</xdr:row>
      <xdr:rowOff>161925</xdr:rowOff>
    </xdr:from>
    <xdr:to>
      <xdr:col>0</xdr:col>
      <xdr:colOff>1819275</xdr:colOff>
      <xdr:row>25</xdr:row>
      <xdr:rowOff>133350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7C32BE5-20EF-4FF9-BD4D-BB369A9D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6438900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27</xdr:row>
      <xdr:rowOff>285750</xdr:rowOff>
    </xdr:from>
    <xdr:to>
      <xdr:col>0</xdr:col>
      <xdr:colOff>1685925</xdr:colOff>
      <xdr:row>32</xdr:row>
      <xdr:rowOff>84201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0475DD4-BD65-45EE-A048-D12CA23B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9029700"/>
          <a:ext cx="1524000" cy="1560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219074</xdr:rowOff>
    </xdr:from>
    <xdr:to>
      <xdr:col>0</xdr:col>
      <xdr:colOff>1838739</xdr:colOff>
      <xdr:row>37</xdr:row>
      <xdr:rowOff>219074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3ABA385-B726-4817-AE52-1030C6716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29999"/>
          <a:ext cx="1838739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245208</xdr:colOff>
      <xdr:row>39</xdr:row>
      <xdr:rowOff>240934</xdr:rowOff>
    </xdr:from>
    <xdr:to>
      <xdr:col>0</xdr:col>
      <xdr:colOff>1514646</xdr:colOff>
      <xdr:row>42</xdr:row>
      <xdr:rowOff>340565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84F1DD0-1E07-4617-B62A-3A6A34C81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8012661">
          <a:off x="301474" y="13157718"/>
          <a:ext cx="1156906" cy="126943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45</xdr:row>
      <xdr:rowOff>228600</xdr:rowOff>
    </xdr:from>
    <xdr:to>
      <xdr:col>0</xdr:col>
      <xdr:colOff>1733550</xdr:colOff>
      <xdr:row>49</xdr:row>
      <xdr:rowOff>150876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185366F-76E3-4246-97E0-6F35B763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5316200"/>
          <a:ext cx="1524000" cy="133197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51</xdr:row>
      <xdr:rowOff>123826</xdr:rowOff>
    </xdr:from>
    <xdr:to>
      <xdr:col>0</xdr:col>
      <xdr:colOff>1720827</xdr:colOff>
      <xdr:row>54</xdr:row>
      <xdr:rowOff>304801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2ED6843-5833-490B-AEE2-29D1DF670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7325976"/>
          <a:ext cx="146365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59</xdr:row>
      <xdr:rowOff>266700</xdr:rowOff>
    </xdr:from>
    <xdr:to>
      <xdr:col>0</xdr:col>
      <xdr:colOff>1857803</xdr:colOff>
      <xdr:row>63</xdr:row>
      <xdr:rowOff>247650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469C869-AB9B-490C-98FA-EBAD7587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0288250"/>
          <a:ext cx="173397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69</xdr:row>
      <xdr:rowOff>247650</xdr:rowOff>
    </xdr:from>
    <xdr:to>
      <xdr:col>0</xdr:col>
      <xdr:colOff>1695450</xdr:colOff>
      <xdr:row>70</xdr:row>
      <xdr:rowOff>600457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A7C4877-3643-44AD-A1DB-E194C205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3793450"/>
          <a:ext cx="1524000" cy="112433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72</xdr:row>
      <xdr:rowOff>171450</xdr:rowOff>
    </xdr:from>
    <xdr:to>
      <xdr:col>0</xdr:col>
      <xdr:colOff>1704975</xdr:colOff>
      <xdr:row>73</xdr:row>
      <xdr:rowOff>592455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8CF9D0A-0FF3-4DC0-8CC3-0EA591C2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5612725"/>
          <a:ext cx="1524000" cy="117348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75</xdr:row>
      <xdr:rowOff>85725</xdr:rowOff>
    </xdr:from>
    <xdr:to>
      <xdr:col>0</xdr:col>
      <xdr:colOff>1609725</xdr:colOff>
      <xdr:row>76</xdr:row>
      <xdr:rowOff>544925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B03A42F-5903-4D6A-8C30-9414268E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7384375"/>
          <a:ext cx="1343025" cy="10783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78</xdr:row>
      <xdr:rowOff>142876</xdr:rowOff>
    </xdr:from>
    <xdr:to>
      <xdr:col>0</xdr:col>
      <xdr:colOff>1695451</xdr:colOff>
      <xdr:row>78</xdr:row>
      <xdr:rowOff>1093436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0EF67AD-73D6-45B8-BE13-2039DA89B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1" y="29032201"/>
          <a:ext cx="1524000" cy="950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95249</xdr:rowOff>
    </xdr:from>
    <xdr:to>
      <xdr:col>1</xdr:col>
      <xdr:colOff>4233</xdr:colOff>
      <xdr:row>79</xdr:row>
      <xdr:rowOff>1157135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4EA5404-6409-424E-8DA0-1E1660FF0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75199"/>
          <a:ext cx="1871133" cy="10618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80</xdr:row>
      <xdr:rowOff>31399</xdr:rowOff>
    </xdr:from>
    <xdr:to>
      <xdr:col>1</xdr:col>
      <xdr:colOff>4233</xdr:colOff>
      <xdr:row>80</xdr:row>
      <xdr:rowOff>1191086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EB45BD6-4DF5-44DD-B557-1D27E1656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31368649"/>
          <a:ext cx="1823508" cy="1159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1</xdr:col>
      <xdr:colOff>4233</xdr:colOff>
      <xdr:row>81</xdr:row>
      <xdr:rowOff>1174603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6D6D6CB-5F4C-4CA4-96DD-835B9BC15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13600"/>
          <a:ext cx="1871133" cy="115555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82</xdr:row>
      <xdr:rowOff>95249</xdr:rowOff>
    </xdr:from>
    <xdr:to>
      <xdr:col>0</xdr:col>
      <xdr:colOff>1441368</xdr:colOff>
      <xdr:row>82</xdr:row>
      <xdr:rowOff>1209675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E51C4F0-FD6E-444E-87F1-A7FAF88B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33956624"/>
          <a:ext cx="984168" cy="11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83</xdr:row>
      <xdr:rowOff>171450</xdr:rowOff>
    </xdr:from>
    <xdr:to>
      <xdr:col>0</xdr:col>
      <xdr:colOff>1724025</xdr:colOff>
      <xdr:row>86</xdr:row>
      <xdr:rowOff>167368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DFF0665-801E-4DFC-85FB-18CE1470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35299650"/>
          <a:ext cx="1628775" cy="10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21" name="Рисунок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5DDEA9-BBF3-4CAA-A676-641FB75F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6900" cy="13773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10</xdr:row>
      <xdr:rowOff>238126</xdr:rowOff>
    </xdr:from>
    <xdr:to>
      <xdr:col>0</xdr:col>
      <xdr:colOff>1457325</xdr:colOff>
      <xdr:row>14</xdr:row>
      <xdr:rowOff>187366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726A110-B9EB-4529-AFE0-ACFCDE9B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3000376"/>
          <a:ext cx="1162050" cy="135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16</xdr:row>
      <xdr:rowOff>205126</xdr:rowOff>
    </xdr:from>
    <xdr:to>
      <xdr:col>0</xdr:col>
      <xdr:colOff>1552576</xdr:colOff>
      <xdr:row>19</xdr:row>
      <xdr:rowOff>201929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7D153DC-0A3B-4A69-9DAF-4E1B0C1B2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6" y="5081926"/>
          <a:ext cx="1295400" cy="1054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22</xdr:row>
      <xdr:rowOff>53216</xdr:rowOff>
    </xdr:from>
    <xdr:to>
      <xdr:col>0</xdr:col>
      <xdr:colOff>1609724</xdr:colOff>
      <xdr:row>22</xdr:row>
      <xdr:rowOff>1038224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166523E-9A23-4466-AFE0-E5CB0C99D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7044566"/>
          <a:ext cx="1142999" cy="98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23</xdr:row>
      <xdr:rowOff>95249</xdr:rowOff>
    </xdr:from>
    <xdr:to>
      <xdr:col>0</xdr:col>
      <xdr:colOff>1424139</xdr:colOff>
      <xdr:row>23</xdr:row>
      <xdr:rowOff>981074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5023F94-D8A0-4F1C-9909-F8F339533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134349"/>
          <a:ext cx="938364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25</xdr:row>
      <xdr:rowOff>53322</xdr:rowOff>
    </xdr:from>
    <xdr:to>
      <xdr:col>0</xdr:col>
      <xdr:colOff>1447800</xdr:colOff>
      <xdr:row>26</xdr:row>
      <xdr:rowOff>674371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B71F339-1E83-4715-BB76-5791A0EF9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9502122"/>
          <a:ext cx="1000125" cy="1306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27</xdr:row>
      <xdr:rowOff>152400</xdr:rowOff>
    </xdr:from>
    <xdr:to>
      <xdr:col>0</xdr:col>
      <xdr:colOff>1452403</xdr:colOff>
      <xdr:row>28</xdr:row>
      <xdr:rowOff>447676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8344E02-EFB3-40AB-AC59-1F03698E3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0982325"/>
          <a:ext cx="985678" cy="98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211666</xdr:colOff>
      <xdr:row>30</xdr:row>
      <xdr:rowOff>49389</xdr:rowOff>
    </xdr:from>
    <xdr:to>
      <xdr:col>0</xdr:col>
      <xdr:colOff>1829670</xdr:colOff>
      <xdr:row>33</xdr:row>
      <xdr:rowOff>423333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0241F7B-F894-4D38-B6FD-83AA5656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6" y="12603339"/>
          <a:ext cx="1618004" cy="17169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5102</xdr:colOff>
      <xdr:row>5</xdr:row>
      <xdr:rowOff>7159</xdr:rowOff>
    </xdr:to>
    <xdr:pic>
      <xdr:nvPicPr>
        <xdr:cNvPr id="9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FBD405-5C0B-4EEB-8888-DFE94FC4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72002" cy="1388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11</xdr:row>
      <xdr:rowOff>219074</xdr:rowOff>
    </xdr:from>
    <xdr:to>
      <xdr:col>0</xdr:col>
      <xdr:colOff>1800670</xdr:colOff>
      <xdr:row>16</xdr:row>
      <xdr:rowOff>180975</xdr:rowOff>
    </xdr:to>
    <xdr:pic>
      <xdr:nvPicPr>
        <xdr:cNvPr id="2" name="Изображение 1">
          <a:extLst>
            <a:ext uri="{FF2B5EF4-FFF2-40B4-BE49-F238E27FC236}">
              <a16:creationId xmlns:a16="http://schemas.microsoft.com/office/drawing/2014/main" id="{C55B77E2-9091-4477-8D5E-31E4A320C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3531657"/>
          <a:ext cx="1686371" cy="170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551523</xdr:colOff>
      <xdr:row>22</xdr:row>
      <xdr:rowOff>28574</xdr:rowOff>
    </xdr:from>
    <xdr:to>
      <xdr:col>0</xdr:col>
      <xdr:colOff>1471136</xdr:colOff>
      <xdr:row>24</xdr:row>
      <xdr:rowOff>266700</xdr:rowOff>
    </xdr:to>
    <xdr:pic>
      <xdr:nvPicPr>
        <xdr:cNvPr id="3" name="Изображение 11">
          <a:extLst>
            <a:ext uri="{FF2B5EF4-FFF2-40B4-BE49-F238E27FC236}">
              <a16:creationId xmlns:a16="http://schemas.microsoft.com/office/drawing/2014/main" id="{196F0A67-8476-45F6-901B-52F03B12F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523" y="7229474"/>
          <a:ext cx="919613" cy="94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573405</xdr:colOff>
      <xdr:row>26</xdr:row>
      <xdr:rowOff>47624</xdr:rowOff>
    </xdr:from>
    <xdr:to>
      <xdr:col>0</xdr:col>
      <xdr:colOff>1533525</xdr:colOff>
      <xdr:row>28</xdr:row>
      <xdr:rowOff>304799</xdr:rowOff>
    </xdr:to>
    <xdr:pic>
      <xdr:nvPicPr>
        <xdr:cNvPr id="4" name="Изображение 12">
          <a:extLst>
            <a:ext uri="{FF2B5EF4-FFF2-40B4-BE49-F238E27FC236}">
              <a16:creationId xmlns:a16="http://schemas.microsoft.com/office/drawing/2014/main" id="{987BD143-B06E-450B-BB68-077B2928D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" y="8658224"/>
          <a:ext cx="96012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19</xdr:row>
      <xdr:rowOff>89896</xdr:rowOff>
    </xdr:from>
    <xdr:to>
      <xdr:col>0</xdr:col>
      <xdr:colOff>1352550</xdr:colOff>
      <xdr:row>21</xdr:row>
      <xdr:rowOff>310782</xdr:rowOff>
    </xdr:to>
    <xdr:pic>
      <xdr:nvPicPr>
        <xdr:cNvPr id="5" name="Изображение 1">
          <a:extLst>
            <a:ext uri="{FF2B5EF4-FFF2-40B4-BE49-F238E27FC236}">
              <a16:creationId xmlns:a16="http://schemas.microsoft.com/office/drawing/2014/main" id="{61B1872F-D538-44D7-8EBD-2CD550B7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233521"/>
          <a:ext cx="800100" cy="92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35719</xdr:colOff>
      <xdr:row>56</xdr:row>
      <xdr:rowOff>71436</xdr:rowOff>
    </xdr:from>
    <xdr:to>
      <xdr:col>0</xdr:col>
      <xdr:colOff>1620678</xdr:colOff>
      <xdr:row>58</xdr:row>
      <xdr:rowOff>474822</xdr:rowOff>
    </xdr:to>
    <xdr:pic>
      <xdr:nvPicPr>
        <xdr:cNvPr id="6" name="Рисунок 8" descr="C:\Users\User\Desktop\1.png1">
          <a:extLst>
            <a:ext uri="{FF2B5EF4-FFF2-40B4-BE49-F238E27FC236}">
              <a16:creationId xmlns:a16="http://schemas.microsoft.com/office/drawing/2014/main" id="{0B85CDA3-925B-47FB-A51F-2252D092F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9" y="21845586"/>
          <a:ext cx="1584959" cy="131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452438</xdr:colOff>
      <xdr:row>59</xdr:row>
      <xdr:rowOff>23811</xdr:rowOff>
    </xdr:from>
    <xdr:to>
      <xdr:col>0</xdr:col>
      <xdr:colOff>1430180</xdr:colOff>
      <xdr:row>61</xdr:row>
      <xdr:rowOff>283289</xdr:rowOff>
    </xdr:to>
    <xdr:pic>
      <xdr:nvPicPr>
        <xdr:cNvPr id="7" name="Изображение 1" descr="GRS32-12M 副本">
          <a:extLst>
            <a:ext uri="{FF2B5EF4-FFF2-40B4-BE49-F238E27FC236}">
              <a16:creationId xmlns:a16="http://schemas.microsoft.com/office/drawing/2014/main" id="{72861653-C857-4B6B-8B32-F26EBB5F6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8" y="23245761"/>
          <a:ext cx="977742" cy="86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440531</xdr:colOff>
      <xdr:row>62</xdr:row>
      <xdr:rowOff>47625</xdr:rowOff>
    </xdr:from>
    <xdr:to>
      <xdr:col>0</xdr:col>
      <xdr:colOff>1524000</xdr:colOff>
      <xdr:row>65</xdr:row>
      <xdr:rowOff>244337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7C1D84F-E88A-41DB-B89B-B945106F5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24183975"/>
          <a:ext cx="1083469" cy="111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264467</xdr:colOff>
      <xdr:row>76</xdr:row>
      <xdr:rowOff>203226</xdr:rowOff>
    </xdr:from>
    <xdr:to>
      <xdr:col>0</xdr:col>
      <xdr:colOff>1773977</xdr:colOff>
      <xdr:row>82</xdr:row>
      <xdr:rowOff>86034</xdr:rowOff>
    </xdr:to>
    <xdr:pic>
      <xdr:nvPicPr>
        <xdr:cNvPr id="9" name="Изображение 1">
          <a:extLst>
            <a:ext uri="{FF2B5EF4-FFF2-40B4-BE49-F238E27FC236}">
              <a16:creationId xmlns:a16="http://schemas.microsoft.com/office/drawing/2014/main" id="{D7F76D60-DDBE-4A14-83D1-90815B5C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7" y="29016351"/>
          <a:ext cx="1509510" cy="1711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217028</xdr:colOff>
      <xdr:row>86</xdr:row>
      <xdr:rowOff>217037</xdr:rowOff>
    </xdr:from>
    <xdr:to>
      <xdr:col>0</xdr:col>
      <xdr:colOff>1775339</xdr:colOff>
      <xdr:row>91</xdr:row>
      <xdr:rowOff>174759</xdr:rowOff>
    </xdr:to>
    <xdr:pic>
      <xdr:nvPicPr>
        <xdr:cNvPr id="10" name="Рисунок 8" descr="C:\Users\User\Desktop\1.png1">
          <a:extLst>
            <a:ext uri="{FF2B5EF4-FFF2-40B4-BE49-F238E27FC236}">
              <a16:creationId xmlns:a16="http://schemas.microsoft.com/office/drawing/2014/main" id="{759FA298-6F4D-4893-BE82-609BFAE4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028" y="32078162"/>
          <a:ext cx="1558311" cy="1481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464344</xdr:colOff>
      <xdr:row>33</xdr:row>
      <xdr:rowOff>48901</xdr:rowOff>
    </xdr:from>
    <xdr:to>
      <xdr:col>0</xdr:col>
      <xdr:colOff>1357312</xdr:colOff>
      <xdr:row>35</xdr:row>
      <xdr:rowOff>336393</xdr:rowOff>
    </xdr:to>
    <xdr:pic>
      <xdr:nvPicPr>
        <xdr:cNvPr id="11" name="Изображение 16">
          <a:extLst>
            <a:ext uri="{FF2B5EF4-FFF2-40B4-BE49-F238E27FC236}">
              <a16:creationId xmlns:a16="http://schemas.microsoft.com/office/drawing/2014/main" id="{C4A13BC0-1625-4A86-B10D-0013E0B5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4" y="11659876"/>
          <a:ext cx="892968" cy="1106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197214</xdr:colOff>
      <xdr:row>95</xdr:row>
      <xdr:rowOff>273843</xdr:rowOff>
    </xdr:from>
    <xdr:to>
      <xdr:col>0</xdr:col>
      <xdr:colOff>1617820</xdr:colOff>
      <xdr:row>100</xdr:row>
      <xdr:rowOff>287178</xdr:rowOff>
    </xdr:to>
    <xdr:pic>
      <xdr:nvPicPr>
        <xdr:cNvPr id="12" name="Изображение 4" descr="TWE вместо TGPB-I (4)">
          <a:extLst>
            <a:ext uri="{FF2B5EF4-FFF2-40B4-BE49-F238E27FC236}">
              <a16:creationId xmlns:a16="http://schemas.microsoft.com/office/drawing/2014/main" id="{5B38B1FA-509D-4313-A647-606A1490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214" y="34878168"/>
          <a:ext cx="1420606" cy="153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201085</xdr:colOff>
      <xdr:row>66</xdr:row>
      <xdr:rowOff>338824</xdr:rowOff>
    </xdr:from>
    <xdr:to>
      <xdr:col>0</xdr:col>
      <xdr:colOff>1588009</xdr:colOff>
      <xdr:row>71</xdr:row>
      <xdr:rowOff>62124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144DA91-172E-46C8-9020-DBF95777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5" y="25601241"/>
          <a:ext cx="1386924" cy="1892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220028</xdr:colOff>
      <xdr:row>37</xdr:row>
      <xdr:rowOff>58141</xdr:rowOff>
    </xdr:from>
    <xdr:to>
      <xdr:col>0</xdr:col>
      <xdr:colOff>1579244</xdr:colOff>
      <xdr:row>39</xdr:row>
      <xdr:rowOff>478631</xdr:rowOff>
    </xdr:to>
    <xdr:pic>
      <xdr:nvPicPr>
        <xdr:cNvPr id="14" name="Рисунок 13" descr="Насосная станция BOX.4-30">
          <a:extLst>
            <a:ext uri="{FF2B5EF4-FFF2-40B4-BE49-F238E27FC236}">
              <a16:creationId xmlns:a16="http://schemas.microsoft.com/office/drawing/2014/main" id="{B2A07A58-F9E9-4CF5-BDFF-67C4E70F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8" y="13288366"/>
          <a:ext cx="1359216" cy="129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309562</xdr:colOff>
      <xdr:row>40</xdr:row>
      <xdr:rowOff>34477</xdr:rowOff>
    </xdr:from>
    <xdr:to>
      <xdr:col>0</xdr:col>
      <xdr:colOff>1620678</xdr:colOff>
      <xdr:row>42</xdr:row>
      <xdr:rowOff>396716</xdr:rowOff>
    </xdr:to>
    <xdr:pic>
      <xdr:nvPicPr>
        <xdr:cNvPr id="15" name="Рисунок 14" descr="насосная станция BOX.5-58.SS">
          <a:extLst>
            <a:ext uri="{FF2B5EF4-FFF2-40B4-BE49-F238E27FC236}">
              <a16:creationId xmlns:a16="http://schemas.microsoft.com/office/drawing/2014/main" id="{B4BAECC4-C125-45C8-BF55-1D552DD55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" y="14712502"/>
          <a:ext cx="1311116" cy="141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192882</xdr:colOff>
      <xdr:row>51</xdr:row>
      <xdr:rowOff>133349</xdr:rowOff>
    </xdr:from>
    <xdr:to>
      <xdr:col>0</xdr:col>
      <xdr:colOff>1737055</xdr:colOff>
      <xdr:row>53</xdr:row>
      <xdr:rowOff>207961</xdr:rowOff>
    </xdr:to>
    <xdr:pic>
      <xdr:nvPicPr>
        <xdr:cNvPr id="16" name="Изображение 25" descr="JET">
          <a:extLst>
            <a:ext uri="{FF2B5EF4-FFF2-40B4-BE49-F238E27FC236}">
              <a16:creationId xmlns:a16="http://schemas.microsoft.com/office/drawing/2014/main" id="{DA269F41-F97D-4A42-B6C2-45DFE603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2" y="19802474"/>
          <a:ext cx="1544173" cy="9509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45</xdr:row>
      <xdr:rowOff>273844</xdr:rowOff>
    </xdr:from>
    <xdr:to>
      <xdr:col>0</xdr:col>
      <xdr:colOff>1772602</xdr:colOff>
      <xdr:row>48</xdr:row>
      <xdr:rowOff>153580</xdr:rowOff>
    </xdr:to>
    <xdr:pic>
      <xdr:nvPicPr>
        <xdr:cNvPr id="17" name="Изображение 23" descr="QB">
          <a:extLst>
            <a:ext uri="{FF2B5EF4-FFF2-40B4-BE49-F238E27FC236}">
              <a16:creationId xmlns:a16="http://schemas.microsoft.com/office/drawing/2014/main" id="{B418EE05-187F-42A9-BE18-871B3C8A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17323594"/>
          <a:ext cx="1701165" cy="11846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18" name="Рисунок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73F246C-F843-4718-AE26-147EB01D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6900" cy="1377398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30</xdr:row>
      <xdr:rowOff>84667</xdr:rowOff>
    </xdr:from>
    <xdr:to>
      <xdr:col>0</xdr:col>
      <xdr:colOff>1529870</xdr:colOff>
      <xdr:row>32</xdr:row>
      <xdr:rowOff>265219</xdr:rowOff>
    </xdr:to>
    <xdr:pic>
      <xdr:nvPicPr>
        <xdr:cNvPr id="19" name="Изображение 4" descr="TWE вместо TGPB-I (4)">
          <a:extLst>
            <a:ext uri="{FF2B5EF4-FFF2-40B4-BE49-F238E27FC236}">
              <a16:creationId xmlns:a16="http://schemas.microsoft.com/office/drawing/2014/main" id="{2D11CD19-8D5B-4703-8275-2669EAB9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0104967"/>
          <a:ext cx="1199670" cy="1247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9</xdr:row>
      <xdr:rowOff>0</xdr:rowOff>
    </xdr:from>
    <xdr:to>
      <xdr:col>0</xdr:col>
      <xdr:colOff>1005840</xdr:colOff>
      <xdr:row>10</xdr:row>
      <xdr:rowOff>342900</xdr:rowOff>
    </xdr:to>
    <xdr:pic>
      <xdr:nvPicPr>
        <xdr:cNvPr id="11392" name="Рисунок 104" descr="MC.101.06.tif">
          <a:extLst>
            <a:ext uri="{FF2B5EF4-FFF2-40B4-BE49-F238E27FC236}">
              <a16:creationId xmlns:a16="http://schemas.microsoft.com/office/drawing/2014/main" id="{00000000-0008-0000-0400-00008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119</xdr:row>
      <xdr:rowOff>236220</xdr:rowOff>
    </xdr:from>
    <xdr:to>
      <xdr:col>0</xdr:col>
      <xdr:colOff>1569720</xdr:colOff>
      <xdr:row>122</xdr:row>
      <xdr:rowOff>259080</xdr:rowOff>
    </xdr:to>
    <xdr:pic>
      <xdr:nvPicPr>
        <xdr:cNvPr id="11393" name="Рисунок 187" descr="DSCF0203 拷贝.jpg">
          <a:extLst>
            <a:ext uri="{FF2B5EF4-FFF2-40B4-BE49-F238E27FC236}">
              <a16:creationId xmlns:a16="http://schemas.microsoft.com/office/drawing/2014/main" id="{00000000-0008-0000-0400-00008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0896540"/>
          <a:ext cx="1264920" cy="107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125</xdr:row>
      <xdr:rowOff>228600</xdr:rowOff>
    </xdr:from>
    <xdr:to>
      <xdr:col>0</xdr:col>
      <xdr:colOff>1638300</xdr:colOff>
      <xdr:row>128</xdr:row>
      <xdr:rowOff>175260</xdr:rowOff>
    </xdr:to>
    <xdr:pic>
      <xdr:nvPicPr>
        <xdr:cNvPr id="11394" name="Рисунок 188" descr="DSCF0195 拷贝.jpg">
          <a:extLst>
            <a:ext uri="{FF2B5EF4-FFF2-40B4-BE49-F238E27FC236}">
              <a16:creationId xmlns:a16="http://schemas.microsoft.com/office/drawing/2014/main" id="{00000000-0008-0000-0400-00008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42992040"/>
          <a:ext cx="128778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130</xdr:row>
      <xdr:rowOff>45720</xdr:rowOff>
    </xdr:from>
    <xdr:to>
      <xdr:col>0</xdr:col>
      <xdr:colOff>1577340</xdr:colOff>
      <xdr:row>132</xdr:row>
      <xdr:rowOff>304800</xdr:rowOff>
    </xdr:to>
    <xdr:pic>
      <xdr:nvPicPr>
        <xdr:cNvPr id="11395" name="Рисунок 189" descr="DSCF0199 拷贝.jpg">
          <a:extLst>
            <a:ext uri="{FF2B5EF4-FFF2-40B4-BE49-F238E27FC236}">
              <a16:creationId xmlns:a16="http://schemas.microsoft.com/office/drawing/2014/main" id="{00000000-0008-0000-0400-00008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4561760"/>
          <a:ext cx="11963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133</xdr:row>
      <xdr:rowOff>38100</xdr:rowOff>
    </xdr:from>
    <xdr:to>
      <xdr:col>0</xdr:col>
      <xdr:colOff>1584960</xdr:colOff>
      <xdr:row>135</xdr:row>
      <xdr:rowOff>312420</xdr:rowOff>
    </xdr:to>
    <xdr:pic>
      <xdr:nvPicPr>
        <xdr:cNvPr id="11396" name="Рисунок 190" descr="DSCF0212 拷贝.jpg">
          <a:extLst>
            <a:ext uri="{FF2B5EF4-FFF2-40B4-BE49-F238E27FC236}">
              <a16:creationId xmlns:a16="http://schemas.microsoft.com/office/drawing/2014/main" id="{00000000-0008-0000-0400-00008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5605700"/>
          <a:ext cx="121158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136</xdr:row>
      <xdr:rowOff>22860</xdr:rowOff>
    </xdr:from>
    <xdr:to>
      <xdr:col>0</xdr:col>
      <xdr:colOff>1615440</xdr:colOff>
      <xdr:row>138</xdr:row>
      <xdr:rowOff>281940</xdr:rowOff>
    </xdr:to>
    <xdr:pic>
      <xdr:nvPicPr>
        <xdr:cNvPr id="11397" name="Рисунок 191" descr="DSCF0219 拷贝.jpg">
          <a:extLst>
            <a:ext uri="{FF2B5EF4-FFF2-40B4-BE49-F238E27FC236}">
              <a16:creationId xmlns:a16="http://schemas.microsoft.com/office/drawing/2014/main" id="{00000000-0008-0000-0400-00008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6642020"/>
          <a:ext cx="1310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139</xdr:row>
      <xdr:rowOff>45720</xdr:rowOff>
    </xdr:from>
    <xdr:to>
      <xdr:col>0</xdr:col>
      <xdr:colOff>1501140</xdr:colOff>
      <xdr:row>141</xdr:row>
      <xdr:rowOff>274320</xdr:rowOff>
    </xdr:to>
    <xdr:pic>
      <xdr:nvPicPr>
        <xdr:cNvPr id="11398" name="Рисунок 192" descr="DSCF0205 拷贝.jpg">
          <a:extLst>
            <a:ext uri="{FF2B5EF4-FFF2-40B4-BE49-F238E27FC236}">
              <a16:creationId xmlns:a16="http://schemas.microsoft.com/office/drawing/2014/main" id="{00000000-0008-0000-0400-00008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47716440"/>
          <a:ext cx="12192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142</xdr:row>
      <xdr:rowOff>22860</xdr:rowOff>
    </xdr:from>
    <xdr:to>
      <xdr:col>0</xdr:col>
      <xdr:colOff>1531620</xdr:colOff>
      <xdr:row>144</xdr:row>
      <xdr:rowOff>297180</xdr:rowOff>
    </xdr:to>
    <xdr:pic>
      <xdr:nvPicPr>
        <xdr:cNvPr id="11399" name="Рисунок 193" descr="DSCF0217 拷贝.jpg">
          <a:extLst>
            <a:ext uri="{FF2B5EF4-FFF2-40B4-BE49-F238E27FC236}">
              <a16:creationId xmlns:a16="http://schemas.microsoft.com/office/drawing/2014/main" id="{00000000-0008-0000-0400-00008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48745140"/>
          <a:ext cx="126492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472440</xdr:colOff>
      <xdr:row>63</xdr:row>
      <xdr:rowOff>220980</xdr:rowOff>
    </xdr:from>
    <xdr:to>
      <xdr:col>0</xdr:col>
      <xdr:colOff>1440180</xdr:colOff>
      <xdr:row>66</xdr:row>
      <xdr:rowOff>45720</xdr:rowOff>
    </xdr:to>
    <xdr:pic>
      <xdr:nvPicPr>
        <xdr:cNvPr id="11400" name="Рисунок 194" descr="DSCF0144 拷贝.jpg">
          <a:extLst>
            <a:ext uri="{FF2B5EF4-FFF2-40B4-BE49-F238E27FC236}">
              <a16:creationId xmlns:a16="http://schemas.microsoft.com/office/drawing/2014/main" id="{00000000-0008-0000-0400-00008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" y="21252180"/>
          <a:ext cx="9677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72</xdr:row>
      <xdr:rowOff>198120</xdr:rowOff>
    </xdr:from>
    <xdr:to>
      <xdr:col>0</xdr:col>
      <xdr:colOff>1424940</xdr:colOff>
      <xdr:row>75</xdr:row>
      <xdr:rowOff>0</xdr:rowOff>
    </xdr:to>
    <xdr:pic>
      <xdr:nvPicPr>
        <xdr:cNvPr id="11401" name="Рисунок 195" descr="DSCF0125 拷贝.jpg">
          <a:extLst>
            <a:ext uri="{FF2B5EF4-FFF2-40B4-BE49-F238E27FC236}">
              <a16:creationId xmlns:a16="http://schemas.microsoft.com/office/drawing/2014/main" id="{00000000-0008-0000-0400-00008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24384000"/>
          <a:ext cx="86868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147</xdr:row>
      <xdr:rowOff>342900</xdr:rowOff>
    </xdr:from>
    <xdr:to>
      <xdr:col>0</xdr:col>
      <xdr:colOff>1501140</xdr:colOff>
      <xdr:row>150</xdr:row>
      <xdr:rowOff>251460</xdr:rowOff>
    </xdr:to>
    <xdr:pic>
      <xdr:nvPicPr>
        <xdr:cNvPr id="11402" name="Рисунок 196" descr="DSCF0187 拷贝.jpg">
          <a:extLst>
            <a:ext uri="{FF2B5EF4-FFF2-40B4-BE49-F238E27FC236}">
              <a16:creationId xmlns:a16="http://schemas.microsoft.com/office/drawing/2014/main" id="{00000000-0008-0000-0400-00008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0817780"/>
          <a:ext cx="929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154</xdr:row>
      <xdr:rowOff>182880</xdr:rowOff>
    </xdr:from>
    <xdr:to>
      <xdr:col>0</xdr:col>
      <xdr:colOff>1478280</xdr:colOff>
      <xdr:row>157</xdr:row>
      <xdr:rowOff>68580</xdr:rowOff>
    </xdr:to>
    <xdr:pic>
      <xdr:nvPicPr>
        <xdr:cNvPr id="11403" name="Рисунок 197" descr="DSCF0184 拷贝.jpg">
          <a:extLst>
            <a:ext uri="{FF2B5EF4-FFF2-40B4-BE49-F238E27FC236}">
              <a16:creationId xmlns:a16="http://schemas.microsoft.com/office/drawing/2014/main" id="{00000000-0008-0000-0400-00008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53111400"/>
          <a:ext cx="9601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162</xdr:row>
      <xdr:rowOff>45720</xdr:rowOff>
    </xdr:from>
    <xdr:to>
      <xdr:col>0</xdr:col>
      <xdr:colOff>1348740</xdr:colOff>
      <xdr:row>164</xdr:row>
      <xdr:rowOff>274320</xdr:rowOff>
    </xdr:to>
    <xdr:pic>
      <xdr:nvPicPr>
        <xdr:cNvPr id="11404" name="Рисунок 198" descr="DSCF0193 拷贝.jpg">
          <a:extLst>
            <a:ext uri="{FF2B5EF4-FFF2-40B4-BE49-F238E27FC236}">
              <a16:creationId xmlns:a16="http://schemas.microsoft.com/office/drawing/2014/main" id="{00000000-0008-0000-0400-00008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" y="55778400"/>
          <a:ext cx="8686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165</xdr:row>
      <xdr:rowOff>68580</xdr:rowOff>
    </xdr:from>
    <xdr:to>
      <xdr:col>0</xdr:col>
      <xdr:colOff>1470660</xdr:colOff>
      <xdr:row>167</xdr:row>
      <xdr:rowOff>281940</xdr:rowOff>
    </xdr:to>
    <xdr:pic>
      <xdr:nvPicPr>
        <xdr:cNvPr id="11405" name="Рисунок 199" descr="DSCF0208 拷贝.jpg">
          <a:extLst>
            <a:ext uri="{FF2B5EF4-FFF2-40B4-BE49-F238E27FC236}">
              <a16:creationId xmlns:a16="http://schemas.microsoft.com/office/drawing/2014/main" id="{00000000-0008-0000-0400-00008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56852820"/>
          <a:ext cx="105156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82</xdr:row>
      <xdr:rowOff>205740</xdr:rowOff>
    </xdr:from>
    <xdr:to>
      <xdr:col>0</xdr:col>
      <xdr:colOff>1501140</xdr:colOff>
      <xdr:row>85</xdr:row>
      <xdr:rowOff>38100</xdr:rowOff>
    </xdr:to>
    <xdr:pic>
      <xdr:nvPicPr>
        <xdr:cNvPr id="11406" name="Рисунок 200" descr="DSCF0126 拷贝.jpg">
          <a:extLst>
            <a:ext uri="{FF2B5EF4-FFF2-40B4-BE49-F238E27FC236}">
              <a16:creationId xmlns:a16="http://schemas.microsoft.com/office/drawing/2014/main" id="{00000000-0008-0000-0400-00008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" y="27896820"/>
          <a:ext cx="10210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93</xdr:row>
      <xdr:rowOff>83820</xdr:rowOff>
    </xdr:from>
    <xdr:to>
      <xdr:col>0</xdr:col>
      <xdr:colOff>1691640</xdr:colOff>
      <xdr:row>96</xdr:row>
      <xdr:rowOff>175260</xdr:rowOff>
    </xdr:to>
    <xdr:pic>
      <xdr:nvPicPr>
        <xdr:cNvPr id="11407" name="Рисунок 201" descr="DSCF0139 拷贝.jpg">
          <a:extLst>
            <a:ext uri="{FF2B5EF4-FFF2-40B4-BE49-F238E27FC236}">
              <a16:creationId xmlns:a16="http://schemas.microsoft.com/office/drawing/2014/main" id="{00000000-0008-0000-0400-00008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31630620"/>
          <a:ext cx="12573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213</xdr:row>
      <xdr:rowOff>7620</xdr:rowOff>
    </xdr:from>
    <xdr:to>
      <xdr:col>0</xdr:col>
      <xdr:colOff>1485900</xdr:colOff>
      <xdr:row>216</xdr:row>
      <xdr:rowOff>114300</xdr:rowOff>
    </xdr:to>
    <xdr:pic>
      <xdr:nvPicPr>
        <xdr:cNvPr id="11408" name="Рисунок 202" descr="DSCF0129 拷贝.jpg">
          <a:extLst>
            <a:ext uri="{FF2B5EF4-FFF2-40B4-BE49-F238E27FC236}">
              <a16:creationId xmlns:a16="http://schemas.microsoft.com/office/drawing/2014/main" id="{00000000-0008-0000-0400-00009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73266300"/>
          <a:ext cx="112776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108</xdr:row>
      <xdr:rowOff>99060</xdr:rowOff>
    </xdr:from>
    <xdr:to>
      <xdr:col>0</xdr:col>
      <xdr:colOff>1653540</xdr:colOff>
      <xdr:row>112</xdr:row>
      <xdr:rowOff>53340</xdr:rowOff>
    </xdr:to>
    <xdr:pic>
      <xdr:nvPicPr>
        <xdr:cNvPr id="11409" name="Рисунок 203" descr="DSCF0140 拷贝.jpg">
          <a:extLst>
            <a:ext uri="{FF2B5EF4-FFF2-40B4-BE49-F238E27FC236}">
              <a16:creationId xmlns:a16="http://schemas.microsoft.com/office/drawing/2014/main" id="{00000000-0008-0000-0400-00009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6903660"/>
          <a:ext cx="1272540" cy="1356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33</xdr:row>
      <xdr:rowOff>304800</xdr:rowOff>
    </xdr:from>
    <xdr:to>
      <xdr:col>0</xdr:col>
      <xdr:colOff>1348740</xdr:colOff>
      <xdr:row>36</xdr:row>
      <xdr:rowOff>68580</xdr:rowOff>
    </xdr:to>
    <xdr:pic>
      <xdr:nvPicPr>
        <xdr:cNvPr id="11410" name="Рисунок 204" descr="DSCF0135 拷贝.jpg">
          <a:extLst>
            <a:ext uri="{FF2B5EF4-FFF2-40B4-BE49-F238E27FC236}">
              <a16:creationId xmlns:a16="http://schemas.microsoft.com/office/drawing/2014/main" id="{00000000-0008-0000-0400-00009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95110">
          <a:off x="548640" y="10820400"/>
          <a:ext cx="80010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42</xdr:row>
      <xdr:rowOff>281940</xdr:rowOff>
    </xdr:from>
    <xdr:to>
      <xdr:col>0</xdr:col>
      <xdr:colOff>1394460</xdr:colOff>
      <xdr:row>45</xdr:row>
      <xdr:rowOff>45720</xdr:rowOff>
    </xdr:to>
    <xdr:pic>
      <xdr:nvPicPr>
        <xdr:cNvPr id="11411" name="Рисунок 205" descr="DSCF0123 拷贝.jpg">
          <a:extLst>
            <a:ext uri="{FF2B5EF4-FFF2-40B4-BE49-F238E27FC236}">
              <a16:creationId xmlns:a16="http://schemas.microsoft.com/office/drawing/2014/main" id="{00000000-0008-0000-0400-00009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13952220"/>
          <a:ext cx="80772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38</xdr:row>
      <xdr:rowOff>152400</xdr:rowOff>
    </xdr:from>
    <xdr:to>
      <xdr:col>0</xdr:col>
      <xdr:colOff>1318260</xdr:colOff>
      <xdr:row>40</xdr:row>
      <xdr:rowOff>182880</xdr:rowOff>
    </xdr:to>
    <xdr:pic>
      <xdr:nvPicPr>
        <xdr:cNvPr id="11412" name="Рисунок 206" descr="DSCF0123 拷贝.jpg">
          <a:extLst>
            <a:ext uri="{FF2B5EF4-FFF2-40B4-BE49-F238E27FC236}">
              <a16:creationId xmlns:a16="http://schemas.microsoft.com/office/drawing/2014/main" id="{00000000-0008-0000-0400-00009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58</xdr:row>
      <xdr:rowOff>129540</xdr:rowOff>
    </xdr:from>
    <xdr:to>
      <xdr:col>0</xdr:col>
      <xdr:colOff>1341120</xdr:colOff>
      <xdr:row>60</xdr:row>
      <xdr:rowOff>182880</xdr:rowOff>
    </xdr:to>
    <xdr:pic>
      <xdr:nvPicPr>
        <xdr:cNvPr id="11413" name="Рисунок 207" descr="DSCF0214 拷贝.jpg">
          <a:extLst>
            <a:ext uri="{FF2B5EF4-FFF2-40B4-BE49-F238E27FC236}">
              <a16:creationId xmlns:a16="http://schemas.microsoft.com/office/drawing/2014/main" id="{00000000-0008-0000-0400-00009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640" y="19408140"/>
          <a:ext cx="7924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49</xdr:row>
      <xdr:rowOff>121920</xdr:rowOff>
    </xdr:from>
    <xdr:to>
      <xdr:col>0</xdr:col>
      <xdr:colOff>1303020</xdr:colOff>
      <xdr:row>52</xdr:row>
      <xdr:rowOff>83820</xdr:rowOff>
    </xdr:to>
    <xdr:pic>
      <xdr:nvPicPr>
        <xdr:cNvPr id="11414" name="Рисунок 208" descr="DSCF0133.jpg">
          <a:extLst>
            <a:ext uri="{FF2B5EF4-FFF2-40B4-BE49-F238E27FC236}">
              <a16:creationId xmlns:a16="http://schemas.microsoft.com/office/drawing/2014/main" id="{00000000-0008-0000-0400-00009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16245840"/>
          <a:ext cx="77724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54</xdr:row>
      <xdr:rowOff>68580</xdr:rowOff>
    </xdr:from>
    <xdr:to>
      <xdr:col>0</xdr:col>
      <xdr:colOff>1242060</xdr:colOff>
      <xdr:row>56</xdr:row>
      <xdr:rowOff>281940</xdr:rowOff>
    </xdr:to>
    <xdr:pic>
      <xdr:nvPicPr>
        <xdr:cNvPr id="11415" name="Рисунок 209" descr="DSCF0134 拷贝.jpg">
          <a:extLst>
            <a:ext uri="{FF2B5EF4-FFF2-40B4-BE49-F238E27FC236}">
              <a16:creationId xmlns:a16="http://schemas.microsoft.com/office/drawing/2014/main" id="{00000000-0008-0000-0400-00009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17945100"/>
          <a:ext cx="70104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170</xdr:row>
      <xdr:rowOff>205740</xdr:rowOff>
    </xdr:from>
    <xdr:to>
      <xdr:col>0</xdr:col>
      <xdr:colOff>1744980</xdr:colOff>
      <xdr:row>173</xdr:row>
      <xdr:rowOff>236220</xdr:rowOff>
    </xdr:to>
    <xdr:pic>
      <xdr:nvPicPr>
        <xdr:cNvPr id="11416" name="Рисунок 210" descr="DSCF0159 拷贝.jpg">
          <a:extLst>
            <a:ext uri="{FF2B5EF4-FFF2-40B4-BE49-F238E27FC236}">
              <a16:creationId xmlns:a16="http://schemas.microsoft.com/office/drawing/2014/main" id="{00000000-0008-0000-0400-00009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8742580"/>
          <a:ext cx="1447800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179</xdr:row>
      <xdr:rowOff>342900</xdr:rowOff>
    </xdr:from>
    <xdr:to>
      <xdr:col>0</xdr:col>
      <xdr:colOff>1744980</xdr:colOff>
      <xdr:row>182</xdr:row>
      <xdr:rowOff>312420</xdr:rowOff>
    </xdr:to>
    <xdr:pic>
      <xdr:nvPicPr>
        <xdr:cNvPr id="11417" name="Рисунок 211" descr="DSCF0160 拷贝.jpg">
          <a:extLst>
            <a:ext uri="{FF2B5EF4-FFF2-40B4-BE49-F238E27FC236}">
              <a16:creationId xmlns:a16="http://schemas.microsoft.com/office/drawing/2014/main" id="{00000000-0008-0000-0400-00009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62034420"/>
          <a:ext cx="15316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223</xdr:row>
      <xdr:rowOff>99060</xdr:rowOff>
    </xdr:from>
    <xdr:to>
      <xdr:col>0</xdr:col>
      <xdr:colOff>1348740</xdr:colOff>
      <xdr:row>225</xdr:row>
      <xdr:rowOff>220980</xdr:rowOff>
    </xdr:to>
    <xdr:pic>
      <xdr:nvPicPr>
        <xdr:cNvPr id="11418" name="Рисунок 212" descr="DSCF0150 拷贝.jpg">
          <a:extLst>
            <a:ext uri="{FF2B5EF4-FFF2-40B4-BE49-F238E27FC236}">
              <a16:creationId xmlns:a16="http://schemas.microsoft.com/office/drawing/2014/main" id="{00000000-0008-0000-0400-00009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31601">
          <a:off x="464820" y="76862940"/>
          <a:ext cx="88392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226</xdr:row>
      <xdr:rowOff>45720</xdr:rowOff>
    </xdr:from>
    <xdr:to>
      <xdr:col>0</xdr:col>
      <xdr:colOff>1607820</xdr:colOff>
      <xdr:row>228</xdr:row>
      <xdr:rowOff>281940</xdr:rowOff>
    </xdr:to>
    <xdr:pic>
      <xdr:nvPicPr>
        <xdr:cNvPr id="11419" name="Рисунок 214" descr="DSCF0385 拷贝.jpg">
          <a:extLst>
            <a:ext uri="{FF2B5EF4-FFF2-40B4-BE49-F238E27FC236}">
              <a16:creationId xmlns:a16="http://schemas.microsoft.com/office/drawing/2014/main" id="{00000000-0008-0000-0400-00009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77861160"/>
          <a:ext cx="12268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231</xdr:row>
      <xdr:rowOff>160020</xdr:rowOff>
    </xdr:from>
    <xdr:to>
      <xdr:col>0</xdr:col>
      <xdr:colOff>1706880</xdr:colOff>
      <xdr:row>234</xdr:row>
      <xdr:rowOff>312420</xdr:rowOff>
    </xdr:to>
    <xdr:pic>
      <xdr:nvPicPr>
        <xdr:cNvPr id="11420" name="Рисунок 215" descr="DSCF0154 拷贝.jpg">
          <a:extLst>
            <a:ext uri="{FF2B5EF4-FFF2-40B4-BE49-F238E27FC236}">
              <a16:creationId xmlns:a16="http://schemas.microsoft.com/office/drawing/2014/main" id="{00000000-0008-0000-0400-00009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466861">
          <a:off x="144780" y="79728060"/>
          <a:ext cx="15621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240</xdr:row>
      <xdr:rowOff>274320</xdr:rowOff>
    </xdr:from>
    <xdr:to>
      <xdr:col>0</xdr:col>
      <xdr:colOff>1623060</xdr:colOff>
      <xdr:row>244</xdr:row>
      <xdr:rowOff>99060</xdr:rowOff>
    </xdr:to>
    <xdr:pic>
      <xdr:nvPicPr>
        <xdr:cNvPr id="11421" name="Рисунок 216" descr="DSCF0156 拷贝.jpg">
          <a:extLst>
            <a:ext uri="{FF2B5EF4-FFF2-40B4-BE49-F238E27FC236}">
              <a16:creationId xmlns:a16="http://schemas.microsoft.com/office/drawing/2014/main" id="{00000000-0008-0000-0400-00009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80434">
          <a:off x="175260" y="82997040"/>
          <a:ext cx="144780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247</xdr:row>
      <xdr:rowOff>281940</xdr:rowOff>
    </xdr:from>
    <xdr:to>
      <xdr:col>0</xdr:col>
      <xdr:colOff>1607820</xdr:colOff>
      <xdr:row>251</xdr:row>
      <xdr:rowOff>99060</xdr:rowOff>
    </xdr:to>
    <xdr:pic>
      <xdr:nvPicPr>
        <xdr:cNvPr id="11422" name="Рисунок 217" descr="DSCF0149 拷贝.jpg">
          <a:extLst>
            <a:ext uri="{FF2B5EF4-FFF2-40B4-BE49-F238E27FC236}">
              <a16:creationId xmlns:a16="http://schemas.microsoft.com/office/drawing/2014/main" id="{00000000-0008-0000-0400-00009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85458300"/>
          <a:ext cx="147066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192</xdr:row>
      <xdr:rowOff>22860</xdr:rowOff>
    </xdr:from>
    <xdr:to>
      <xdr:col>0</xdr:col>
      <xdr:colOff>1714500</xdr:colOff>
      <xdr:row>195</xdr:row>
      <xdr:rowOff>83820</xdr:rowOff>
    </xdr:to>
    <xdr:pic>
      <xdr:nvPicPr>
        <xdr:cNvPr id="11424" name="Рисунок 211" descr="DSCF0160 拷贝.jpg">
          <a:extLst>
            <a:ext uri="{FF2B5EF4-FFF2-40B4-BE49-F238E27FC236}">
              <a16:creationId xmlns:a16="http://schemas.microsoft.com/office/drawing/2014/main" id="{00000000-0008-0000-0400-0000A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66271140"/>
          <a:ext cx="1653540" cy="111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200</xdr:row>
      <xdr:rowOff>251460</xdr:rowOff>
    </xdr:from>
    <xdr:to>
      <xdr:col>0</xdr:col>
      <xdr:colOff>1790700</xdr:colOff>
      <xdr:row>204</xdr:row>
      <xdr:rowOff>22860</xdr:rowOff>
    </xdr:to>
    <xdr:pic>
      <xdr:nvPicPr>
        <xdr:cNvPr id="11425" name="Рисунок 211" descr="DSCF0160 拷贝.jpg">
          <a:extLst>
            <a:ext uri="{FF2B5EF4-FFF2-40B4-BE49-F238E27FC236}">
              <a16:creationId xmlns:a16="http://schemas.microsoft.com/office/drawing/2014/main" id="{00000000-0008-0000-0400-0000A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69303900"/>
          <a:ext cx="169164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10</xdr:row>
      <xdr:rowOff>281940</xdr:rowOff>
    </xdr:from>
    <xdr:to>
      <xdr:col>0</xdr:col>
      <xdr:colOff>1722120</xdr:colOff>
      <xdr:row>15</xdr:row>
      <xdr:rowOff>53340</xdr:rowOff>
    </xdr:to>
    <xdr:pic>
      <xdr:nvPicPr>
        <xdr:cNvPr id="11426" name="Рисунок 40" descr="BF.501.png">
          <a:extLst>
            <a:ext uri="{FF2B5EF4-FFF2-40B4-BE49-F238E27FC236}">
              <a16:creationId xmlns:a16="http://schemas.microsoft.com/office/drawing/2014/main" id="{00000000-0008-0000-0400-0000A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" y="2735580"/>
          <a:ext cx="15621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68580</xdr:rowOff>
    </xdr:from>
    <xdr:to>
      <xdr:col>0</xdr:col>
      <xdr:colOff>1813560</xdr:colOff>
      <xdr:row>19</xdr:row>
      <xdr:rowOff>198120</xdr:rowOff>
    </xdr:to>
    <xdr:pic>
      <xdr:nvPicPr>
        <xdr:cNvPr id="11427" name="Рисунок 41" descr="BF502.png">
          <a:extLst>
            <a:ext uri="{FF2B5EF4-FFF2-40B4-BE49-F238E27FC236}">
              <a16:creationId xmlns:a16="http://schemas.microsoft.com/office/drawing/2014/main" id="{00000000-0008-0000-0400-0000A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4625340"/>
          <a:ext cx="154686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159</xdr:row>
      <xdr:rowOff>30480</xdr:rowOff>
    </xdr:from>
    <xdr:to>
      <xdr:col>0</xdr:col>
      <xdr:colOff>1379220</xdr:colOff>
      <xdr:row>161</xdr:row>
      <xdr:rowOff>297180</xdr:rowOff>
    </xdr:to>
    <xdr:pic>
      <xdr:nvPicPr>
        <xdr:cNvPr id="11429" name="Рисунок 38" descr="BF.535.tif">
          <a:extLst>
            <a:ext uri="{FF2B5EF4-FFF2-40B4-BE49-F238E27FC236}">
              <a16:creationId xmlns:a16="http://schemas.microsoft.com/office/drawing/2014/main" id="{00000000-0008-0000-0400-0000A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0520" y="54711600"/>
          <a:ext cx="10287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25</xdr:row>
      <xdr:rowOff>152400</xdr:rowOff>
    </xdr:from>
    <xdr:to>
      <xdr:col>0</xdr:col>
      <xdr:colOff>1813560</xdr:colOff>
      <xdr:row>30</xdr:row>
      <xdr:rowOff>182880</xdr:rowOff>
    </xdr:to>
    <xdr:pic>
      <xdr:nvPicPr>
        <xdr:cNvPr id="11430" name="Рисунок 39" descr="22.png">
          <a:extLst>
            <a:ext uri="{FF2B5EF4-FFF2-40B4-BE49-F238E27FC236}">
              <a16:creationId xmlns:a16="http://schemas.microsoft.com/office/drawing/2014/main" id="{00000000-0008-0000-0400-0000A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863840"/>
          <a:ext cx="1790700" cy="178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21</xdr:row>
      <xdr:rowOff>47624</xdr:rowOff>
    </xdr:from>
    <xdr:to>
      <xdr:col>0</xdr:col>
      <xdr:colOff>1566212</xdr:colOff>
      <xdr:row>23</xdr:row>
      <xdr:rowOff>299465</xdr:rowOff>
    </xdr:to>
    <xdr:pic>
      <xdr:nvPicPr>
        <xdr:cNvPr id="41" name="Рисунок 40" descr="BF.301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6391274"/>
          <a:ext cx="1147112" cy="9566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2" name="Рисунок 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5E0F7490-63A2-4A20-8FF8-3517EC0A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9281" cy="13678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9</xdr:row>
      <xdr:rowOff>0</xdr:rowOff>
    </xdr:from>
    <xdr:to>
      <xdr:col>0</xdr:col>
      <xdr:colOff>1005840</xdr:colOff>
      <xdr:row>10</xdr:row>
      <xdr:rowOff>15241</xdr:rowOff>
    </xdr:to>
    <xdr:pic>
      <xdr:nvPicPr>
        <xdr:cNvPr id="36" name="Рисунок 104" descr="MC.101.06.tif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40</xdr:row>
      <xdr:rowOff>152400</xdr:rowOff>
    </xdr:from>
    <xdr:to>
      <xdr:col>0</xdr:col>
      <xdr:colOff>647700</xdr:colOff>
      <xdr:row>41</xdr:row>
      <xdr:rowOff>198121</xdr:rowOff>
    </xdr:to>
    <xdr:pic>
      <xdr:nvPicPr>
        <xdr:cNvPr id="44" name="Рисунок 206" descr="DSCF0123 拷贝.jpg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10888</xdr:rowOff>
    </xdr:from>
    <xdr:to>
      <xdr:col>0</xdr:col>
      <xdr:colOff>1872485</xdr:colOff>
      <xdr:row>15</xdr:row>
      <xdr:rowOff>174173</xdr:rowOff>
    </xdr:to>
    <xdr:pic>
      <xdr:nvPicPr>
        <xdr:cNvPr id="5" name="图片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0" y="2449288"/>
          <a:ext cx="1920110" cy="1632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338681</xdr:colOff>
      <xdr:row>165</xdr:row>
      <xdr:rowOff>16934</xdr:rowOff>
    </xdr:from>
    <xdr:to>
      <xdr:col>0</xdr:col>
      <xdr:colOff>1329281</xdr:colOff>
      <xdr:row>167</xdr:row>
      <xdr:rowOff>309555</xdr:rowOff>
    </xdr:to>
    <xdr:pic>
      <xdr:nvPicPr>
        <xdr:cNvPr id="28" name="Рисунок 27" descr="48960-50.jp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81" y="58267601"/>
          <a:ext cx="990600" cy="986887"/>
        </a:xfrm>
        <a:prstGeom prst="rect">
          <a:avLst/>
        </a:prstGeom>
      </xdr:spPr>
    </xdr:pic>
    <xdr:clientData/>
  </xdr:twoCellAnchor>
  <xdr:twoCellAnchor editAs="oneCell">
    <xdr:from>
      <xdr:col>0</xdr:col>
      <xdr:colOff>474133</xdr:colOff>
      <xdr:row>168</xdr:row>
      <xdr:rowOff>222251</xdr:rowOff>
    </xdr:from>
    <xdr:to>
      <xdr:col>0</xdr:col>
      <xdr:colOff>1210732</xdr:colOff>
      <xdr:row>170</xdr:row>
      <xdr:rowOff>7290</xdr:rowOff>
    </xdr:to>
    <xdr:pic>
      <xdr:nvPicPr>
        <xdr:cNvPr id="49" name="Рисунок 48" descr="4757Х-50.jpg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133" y="60049834"/>
          <a:ext cx="736599" cy="4835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152</xdr:row>
      <xdr:rowOff>91441</xdr:rowOff>
    </xdr:from>
    <xdr:to>
      <xdr:col>0</xdr:col>
      <xdr:colOff>1859280</xdr:colOff>
      <xdr:row>157</xdr:row>
      <xdr:rowOff>69089</xdr:rowOff>
    </xdr:to>
    <xdr:pic>
      <xdr:nvPicPr>
        <xdr:cNvPr id="50" name="Рисунок 49" descr="CF.542.Х-Х.jpg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" y="53263801"/>
          <a:ext cx="1813560" cy="17302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126</xdr:row>
      <xdr:rowOff>106679</xdr:rowOff>
    </xdr:from>
    <xdr:to>
      <xdr:col>0</xdr:col>
      <xdr:colOff>1735667</xdr:colOff>
      <xdr:row>130</xdr:row>
      <xdr:rowOff>268833</xdr:rowOff>
    </xdr:to>
    <xdr:pic>
      <xdr:nvPicPr>
        <xdr:cNvPr id="51" name="Рисунок 50" descr="CF.540.ХХ.jpg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1" y="44218012"/>
          <a:ext cx="1720426" cy="1559154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118</xdr:row>
      <xdr:rowOff>342902</xdr:rowOff>
    </xdr:from>
    <xdr:to>
      <xdr:col>0</xdr:col>
      <xdr:colOff>1790700</xdr:colOff>
      <xdr:row>121</xdr:row>
      <xdr:rowOff>264937</xdr:rowOff>
    </xdr:to>
    <xdr:pic>
      <xdr:nvPicPr>
        <xdr:cNvPr id="52" name="Рисунок 51" descr="CF.526.ХХХХ.jp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1" y="42138602"/>
          <a:ext cx="1650999" cy="988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279402</xdr:colOff>
      <xdr:row>114</xdr:row>
      <xdr:rowOff>76201</xdr:rowOff>
    </xdr:from>
    <xdr:to>
      <xdr:col>0</xdr:col>
      <xdr:colOff>1761004</xdr:colOff>
      <xdr:row>116</xdr:row>
      <xdr:rowOff>241300</xdr:rowOff>
    </xdr:to>
    <xdr:pic>
      <xdr:nvPicPr>
        <xdr:cNvPr id="53" name="Рисунок 52" descr="CF.527.ХХХХ.jp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2" y="40449501"/>
          <a:ext cx="1481602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110</xdr:row>
      <xdr:rowOff>63500</xdr:rowOff>
    </xdr:from>
    <xdr:to>
      <xdr:col>0</xdr:col>
      <xdr:colOff>1625600</xdr:colOff>
      <xdr:row>112</xdr:row>
      <xdr:rowOff>272121</xdr:rowOff>
    </xdr:to>
    <xdr:pic>
      <xdr:nvPicPr>
        <xdr:cNvPr id="54" name="Рисунок 53" descr="CF.525.ХХХХ.jpg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39014400"/>
          <a:ext cx="1295399" cy="9198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101</xdr:row>
      <xdr:rowOff>304801</xdr:rowOff>
    </xdr:from>
    <xdr:to>
      <xdr:col>0</xdr:col>
      <xdr:colOff>1713223</xdr:colOff>
      <xdr:row>104</xdr:row>
      <xdr:rowOff>95250</xdr:rowOff>
    </xdr:to>
    <xdr:pic>
      <xdr:nvPicPr>
        <xdr:cNvPr id="55" name="Рисунок 54" descr="CF.524.ХХХХ.jp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34918651"/>
          <a:ext cx="154177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97975</xdr:colOff>
      <xdr:row>94</xdr:row>
      <xdr:rowOff>87088</xdr:rowOff>
    </xdr:from>
    <xdr:to>
      <xdr:col>0</xdr:col>
      <xdr:colOff>1773773</xdr:colOff>
      <xdr:row>97</xdr:row>
      <xdr:rowOff>206832</xdr:rowOff>
    </xdr:to>
    <xdr:pic>
      <xdr:nvPicPr>
        <xdr:cNvPr id="56" name="Рисунок 55" descr="CF.523.ХХХХ.jp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5" y="32798659"/>
          <a:ext cx="1675798" cy="11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86</xdr:row>
      <xdr:rowOff>108858</xdr:rowOff>
    </xdr:from>
    <xdr:to>
      <xdr:col>0</xdr:col>
      <xdr:colOff>1828801</xdr:colOff>
      <xdr:row>89</xdr:row>
      <xdr:rowOff>41033</xdr:rowOff>
    </xdr:to>
    <xdr:pic>
      <xdr:nvPicPr>
        <xdr:cNvPr id="57" name="Рисунок 56" descr="CF.520.ХХХХ.jpg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30033687"/>
          <a:ext cx="1665514" cy="977202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73</xdr:row>
      <xdr:rowOff>174172</xdr:rowOff>
    </xdr:from>
    <xdr:to>
      <xdr:col>0</xdr:col>
      <xdr:colOff>1796532</xdr:colOff>
      <xdr:row>75</xdr:row>
      <xdr:rowOff>283028</xdr:rowOff>
    </xdr:to>
    <xdr:pic>
      <xdr:nvPicPr>
        <xdr:cNvPr id="58" name="Рисунок 57" descr="CF.521.ХХХХ.jp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44885">
          <a:off x="239487" y="25570543"/>
          <a:ext cx="1557045" cy="80554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63</xdr:row>
      <xdr:rowOff>326576</xdr:rowOff>
    </xdr:from>
    <xdr:to>
      <xdr:col>0</xdr:col>
      <xdr:colOff>1776880</xdr:colOff>
      <xdr:row>67</xdr:row>
      <xdr:rowOff>10891</xdr:rowOff>
    </xdr:to>
    <xdr:pic>
      <xdr:nvPicPr>
        <xdr:cNvPr id="59" name="Рисунок 58" descr="CF.522.ХХ.jp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22239519"/>
          <a:ext cx="1613593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511630</xdr:colOff>
      <xdr:row>19</xdr:row>
      <xdr:rowOff>276227</xdr:rowOff>
    </xdr:from>
    <xdr:to>
      <xdr:col>0</xdr:col>
      <xdr:colOff>1214714</xdr:colOff>
      <xdr:row>23</xdr:row>
      <xdr:rowOff>9525</xdr:rowOff>
    </xdr:to>
    <xdr:pic>
      <xdr:nvPicPr>
        <xdr:cNvPr id="60" name="Рисунок 59" descr="CF.510.ХХ.jpg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30" y="5391152"/>
          <a:ext cx="703084" cy="114299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435430</xdr:colOff>
      <xdr:row>27</xdr:row>
      <xdr:rowOff>122007</xdr:rowOff>
    </xdr:from>
    <xdr:to>
      <xdr:col>0</xdr:col>
      <xdr:colOff>1480457</xdr:colOff>
      <xdr:row>31</xdr:row>
      <xdr:rowOff>261258</xdr:rowOff>
    </xdr:to>
    <xdr:pic>
      <xdr:nvPicPr>
        <xdr:cNvPr id="61" name="Рисунок 60" descr="CF.531.ХХ.jpg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0" y="8101236"/>
          <a:ext cx="1045027" cy="1532622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34</xdr:row>
      <xdr:rowOff>47872</xdr:rowOff>
    </xdr:from>
    <xdr:to>
      <xdr:col>0</xdr:col>
      <xdr:colOff>1589314</xdr:colOff>
      <xdr:row>38</xdr:row>
      <xdr:rowOff>277519</xdr:rowOff>
    </xdr:to>
    <xdr:pic>
      <xdr:nvPicPr>
        <xdr:cNvPr id="62" name="Рисунок 61" descr="CF.533.ХХ.jpg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7" y="10465501"/>
          <a:ext cx="1197427" cy="16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206830</xdr:colOff>
      <xdr:row>41</xdr:row>
      <xdr:rowOff>279250</xdr:rowOff>
    </xdr:from>
    <xdr:to>
      <xdr:col>0</xdr:col>
      <xdr:colOff>1665514</xdr:colOff>
      <xdr:row>45</xdr:row>
      <xdr:rowOff>163286</xdr:rowOff>
    </xdr:to>
    <xdr:pic>
      <xdr:nvPicPr>
        <xdr:cNvPr id="63" name="Рисунок 62" descr="CF.530.ХХ.jp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30" y="13135279"/>
          <a:ext cx="1458684" cy="127740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304805</xdr:colOff>
      <xdr:row>48</xdr:row>
      <xdr:rowOff>326571</xdr:rowOff>
    </xdr:from>
    <xdr:to>
      <xdr:col>0</xdr:col>
      <xdr:colOff>1755439</xdr:colOff>
      <xdr:row>52</xdr:row>
      <xdr:rowOff>108857</xdr:rowOff>
    </xdr:to>
    <xdr:pic>
      <xdr:nvPicPr>
        <xdr:cNvPr id="64" name="Рисунок 63" descr="CF.532.ХХ.jpg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5" y="15621000"/>
          <a:ext cx="1450634" cy="1175657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54</xdr:row>
      <xdr:rowOff>32659</xdr:rowOff>
    </xdr:from>
    <xdr:to>
      <xdr:col>0</xdr:col>
      <xdr:colOff>1404258</xdr:colOff>
      <xdr:row>56</xdr:row>
      <xdr:rowOff>277796</xdr:rowOff>
    </xdr:to>
    <xdr:pic>
      <xdr:nvPicPr>
        <xdr:cNvPr id="65" name="Рисунок 64" descr="CF.536.ХХХХ.jpg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17417145"/>
          <a:ext cx="979715" cy="941822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58</xdr:row>
      <xdr:rowOff>43542</xdr:rowOff>
    </xdr:from>
    <xdr:to>
      <xdr:col>0</xdr:col>
      <xdr:colOff>1540594</xdr:colOff>
      <xdr:row>60</xdr:row>
      <xdr:rowOff>326571</xdr:rowOff>
    </xdr:to>
    <xdr:pic>
      <xdr:nvPicPr>
        <xdr:cNvPr id="66" name="Рисунок 65" descr="CF.537.ХХХХ.jpg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18821399"/>
          <a:ext cx="1116051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162</xdr:row>
      <xdr:rowOff>38100</xdr:rowOff>
    </xdr:from>
    <xdr:to>
      <xdr:col>0</xdr:col>
      <xdr:colOff>1333500</xdr:colOff>
      <xdr:row>164</xdr:row>
      <xdr:rowOff>310324</xdr:rowOff>
    </xdr:to>
    <xdr:pic>
      <xdr:nvPicPr>
        <xdr:cNvPr id="27" name="Рисунок 26" descr="IMG_0654.jp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56959500"/>
          <a:ext cx="914400" cy="9770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138</xdr:row>
      <xdr:rowOff>47625</xdr:rowOff>
    </xdr:from>
    <xdr:to>
      <xdr:col>0</xdr:col>
      <xdr:colOff>1828800</xdr:colOff>
      <xdr:row>142</xdr:row>
      <xdr:rowOff>281574</xdr:rowOff>
    </xdr:to>
    <xdr:pic>
      <xdr:nvPicPr>
        <xdr:cNvPr id="30" name="Рисунок 29" descr="IMG_0563.jp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8510825"/>
          <a:ext cx="1790700" cy="16436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1869281</xdr:colOff>
      <xdr:row>5</xdr:row>
      <xdr:rowOff>58185</xdr:rowOff>
    </xdr:to>
    <xdr:pic>
      <xdr:nvPicPr>
        <xdr:cNvPr id="2" name="Рисунок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F88172DB-8D57-41A3-B486-289C4BFB2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9281" cy="13678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640080</xdr:colOff>
      <xdr:row>8</xdr:row>
      <xdr:rowOff>0</xdr:rowOff>
    </xdr:from>
    <xdr:to>
      <xdr:col>0</xdr:col>
      <xdr:colOff>640080</xdr:colOff>
      <xdr:row>10</xdr:row>
      <xdr:rowOff>152400</xdr:rowOff>
    </xdr:to>
    <xdr:pic>
      <xdr:nvPicPr>
        <xdr:cNvPr id="15" name="Рисунок 38" descr="DSC_2537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158928">
          <a:off x="640080" y="49667160"/>
          <a:ext cx="59436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8</xdr:row>
      <xdr:rowOff>0</xdr:rowOff>
    </xdr:from>
    <xdr:to>
      <xdr:col>0</xdr:col>
      <xdr:colOff>624840</xdr:colOff>
      <xdr:row>10</xdr:row>
      <xdr:rowOff>165735</xdr:rowOff>
    </xdr:to>
    <xdr:pic>
      <xdr:nvPicPr>
        <xdr:cNvPr id="16" name="Рисунок 39" descr="DSC_2542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4840" y="55145940"/>
          <a:ext cx="58674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8</xdr:row>
      <xdr:rowOff>0</xdr:rowOff>
    </xdr:from>
    <xdr:to>
      <xdr:col>0</xdr:col>
      <xdr:colOff>624840</xdr:colOff>
      <xdr:row>10</xdr:row>
      <xdr:rowOff>243840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" y="77693520"/>
          <a:ext cx="5638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375299</xdr:colOff>
      <xdr:row>11</xdr:row>
      <xdr:rowOff>142876</xdr:rowOff>
    </xdr:from>
    <xdr:to>
      <xdr:col>0</xdr:col>
      <xdr:colOff>1480892</xdr:colOff>
      <xdr:row>14</xdr:row>
      <xdr:rowOff>216132</xdr:rowOff>
    </xdr:to>
    <xdr:pic>
      <xdr:nvPicPr>
        <xdr:cNvPr id="43" name="Рисунок 93" descr="BV.311.jp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5299" y="2981326"/>
          <a:ext cx="1105593" cy="1130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283844</xdr:colOff>
      <xdr:row>17</xdr:row>
      <xdr:rowOff>101575</xdr:rowOff>
    </xdr:from>
    <xdr:to>
      <xdr:col>0</xdr:col>
      <xdr:colOff>1480877</xdr:colOff>
      <xdr:row>20</xdr:row>
      <xdr:rowOff>270427</xdr:rowOff>
    </xdr:to>
    <xdr:pic>
      <xdr:nvPicPr>
        <xdr:cNvPr id="44" name="Рисунок 94" descr="BV.312.jp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3844" y="5054575"/>
          <a:ext cx="1197033" cy="1226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495300</xdr:colOff>
      <xdr:row>22</xdr:row>
      <xdr:rowOff>45720</xdr:rowOff>
    </xdr:from>
    <xdr:to>
      <xdr:col>0</xdr:col>
      <xdr:colOff>1363980</xdr:colOff>
      <xdr:row>24</xdr:row>
      <xdr:rowOff>270856</xdr:rowOff>
    </xdr:to>
    <xdr:pic>
      <xdr:nvPicPr>
        <xdr:cNvPr id="45" name="Рисунок 95" descr="BV.313.jp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95300" y="6732270"/>
          <a:ext cx="868680" cy="872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449580</xdr:colOff>
      <xdr:row>25</xdr:row>
      <xdr:rowOff>15240</xdr:rowOff>
    </xdr:from>
    <xdr:to>
      <xdr:col>0</xdr:col>
      <xdr:colOff>1363980</xdr:colOff>
      <xdr:row>27</xdr:row>
      <xdr:rowOff>277784</xdr:rowOff>
    </xdr:to>
    <xdr:pic>
      <xdr:nvPicPr>
        <xdr:cNvPr id="46" name="Рисунок 96" descr="BV.314.jp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9580" y="7673340"/>
          <a:ext cx="914400" cy="910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28</xdr:row>
      <xdr:rowOff>15240</xdr:rowOff>
    </xdr:from>
    <xdr:to>
      <xdr:col>0</xdr:col>
      <xdr:colOff>1350125</xdr:colOff>
      <xdr:row>30</xdr:row>
      <xdr:rowOff>298565</xdr:rowOff>
    </xdr:to>
    <xdr:pic>
      <xdr:nvPicPr>
        <xdr:cNvPr id="47" name="Рисунок 97" descr="BV.315.jp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9100" y="8644890"/>
          <a:ext cx="931025" cy="93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480060</xdr:colOff>
      <xdr:row>35</xdr:row>
      <xdr:rowOff>76200</xdr:rowOff>
    </xdr:from>
    <xdr:to>
      <xdr:col>0</xdr:col>
      <xdr:colOff>1377835</xdr:colOff>
      <xdr:row>37</xdr:row>
      <xdr:rowOff>251460</xdr:rowOff>
    </xdr:to>
    <xdr:pic>
      <xdr:nvPicPr>
        <xdr:cNvPr id="48" name="Рисунок 98" descr="BV.320.jpg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0060" y="10972800"/>
          <a:ext cx="897775" cy="822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251460</xdr:colOff>
      <xdr:row>42</xdr:row>
      <xdr:rowOff>198120</xdr:rowOff>
    </xdr:from>
    <xdr:to>
      <xdr:col>0</xdr:col>
      <xdr:colOff>1668780</xdr:colOff>
      <xdr:row>47</xdr:row>
      <xdr:rowOff>64770</xdr:rowOff>
    </xdr:to>
    <xdr:pic>
      <xdr:nvPicPr>
        <xdr:cNvPr id="49" name="Рисунок 101" descr="FW.110.jp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3289280"/>
          <a:ext cx="141732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335279</xdr:colOff>
      <xdr:row>49</xdr:row>
      <xdr:rowOff>190500</xdr:rowOff>
    </xdr:from>
    <xdr:to>
      <xdr:col>0</xdr:col>
      <xdr:colOff>1485998</xdr:colOff>
      <xdr:row>53</xdr:row>
      <xdr:rowOff>274320</xdr:rowOff>
    </xdr:to>
    <xdr:pic>
      <xdr:nvPicPr>
        <xdr:cNvPr id="50" name="Рисунок 102" descr="CV.720.jp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9" y="15415260"/>
          <a:ext cx="1150719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31</xdr:row>
      <xdr:rowOff>45720</xdr:rowOff>
    </xdr:from>
    <xdr:to>
      <xdr:col>0</xdr:col>
      <xdr:colOff>1303713</xdr:colOff>
      <xdr:row>33</xdr:row>
      <xdr:rowOff>291638</xdr:rowOff>
    </xdr:to>
    <xdr:pic>
      <xdr:nvPicPr>
        <xdr:cNvPr id="58" name="Рисунок 85" descr="BV.316.jp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280" y="9646920"/>
          <a:ext cx="968433" cy="89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541020</xdr:colOff>
      <xdr:row>38</xdr:row>
      <xdr:rowOff>68580</xdr:rowOff>
    </xdr:from>
    <xdr:to>
      <xdr:col>0</xdr:col>
      <xdr:colOff>1239289</xdr:colOff>
      <xdr:row>40</xdr:row>
      <xdr:rowOff>190500</xdr:rowOff>
    </xdr:to>
    <xdr:pic>
      <xdr:nvPicPr>
        <xdr:cNvPr id="59" name="Рисунок 86" descr="BV.322.jp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41020" y="11917680"/>
          <a:ext cx="698269" cy="731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822960</xdr:colOff>
      <xdr:row>8</xdr:row>
      <xdr:rowOff>0</xdr:rowOff>
    </xdr:from>
    <xdr:to>
      <xdr:col>0</xdr:col>
      <xdr:colOff>822960</xdr:colOff>
      <xdr:row>10</xdr:row>
      <xdr:rowOff>68580</xdr:rowOff>
    </xdr:to>
    <xdr:pic>
      <xdr:nvPicPr>
        <xdr:cNvPr id="67" name="Рисунок 94" descr="MC.322.2.pn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2960" y="107868720"/>
          <a:ext cx="7924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8</xdr:row>
      <xdr:rowOff>0</xdr:rowOff>
    </xdr:from>
    <xdr:to>
      <xdr:col>0</xdr:col>
      <xdr:colOff>998220</xdr:colOff>
      <xdr:row>10</xdr:row>
      <xdr:rowOff>57150</xdr:rowOff>
    </xdr:to>
    <xdr:pic>
      <xdr:nvPicPr>
        <xdr:cNvPr id="69" name="Рисунок 95" descr="MC.312.2.png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8220" y="108783120"/>
          <a:ext cx="784860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8</xdr:row>
      <xdr:rowOff>0</xdr:rowOff>
    </xdr:from>
    <xdr:to>
      <xdr:col>0</xdr:col>
      <xdr:colOff>830580</xdr:colOff>
      <xdr:row>10</xdr:row>
      <xdr:rowOff>148590</xdr:rowOff>
    </xdr:to>
    <xdr:pic>
      <xdr:nvPicPr>
        <xdr:cNvPr id="71" name="Рисунок 97" descr="MC.102.png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438927">
          <a:off x="830580" y="113538000"/>
          <a:ext cx="327660" cy="849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8</xdr:row>
      <xdr:rowOff>0</xdr:rowOff>
    </xdr:from>
    <xdr:to>
      <xdr:col>0</xdr:col>
      <xdr:colOff>1409700</xdr:colOff>
      <xdr:row>10</xdr:row>
      <xdr:rowOff>224790</xdr:rowOff>
    </xdr:to>
    <xdr:pic>
      <xdr:nvPicPr>
        <xdr:cNvPr id="72" name="Рисунок 98" descr="MC.103.pn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209523">
          <a:off x="1409700" y="113477040"/>
          <a:ext cx="350520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8</xdr:row>
      <xdr:rowOff>0</xdr:rowOff>
    </xdr:from>
    <xdr:to>
      <xdr:col>0</xdr:col>
      <xdr:colOff>685800</xdr:colOff>
      <xdr:row>10</xdr:row>
      <xdr:rowOff>22860</xdr:rowOff>
    </xdr:to>
    <xdr:pic>
      <xdr:nvPicPr>
        <xdr:cNvPr id="79" name="Рисунок 105" descr="TR.110.png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7529322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8</xdr:row>
      <xdr:rowOff>0</xdr:rowOff>
    </xdr:from>
    <xdr:to>
      <xdr:col>0</xdr:col>
      <xdr:colOff>685800</xdr:colOff>
      <xdr:row>9</xdr:row>
      <xdr:rowOff>335280</xdr:rowOff>
    </xdr:to>
    <xdr:pic>
      <xdr:nvPicPr>
        <xdr:cNvPr id="80" name="Рисунок 106" descr="TR.111.png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7644384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8</xdr:row>
      <xdr:rowOff>0</xdr:rowOff>
    </xdr:from>
    <xdr:to>
      <xdr:col>0</xdr:col>
      <xdr:colOff>640080</xdr:colOff>
      <xdr:row>10</xdr:row>
      <xdr:rowOff>232410</xdr:rowOff>
    </xdr:to>
    <xdr:pic>
      <xdr:nvPicPr>
        <xdr:cNvPr id="81" name="Рисунок 107" descr="SE.555.png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" y="130385820"/>
          <a:ext cx="76962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8</xdr:row>
      <xdr:rowOff>0</xdr:rowOff>
    </xdr:from>
    <xdr:to>
      <xdr:col>0</xdr:col>
      <xdr:colOff>998220</xdr:colOff>
      <xdr:row>11</xdr:row>
      <xdr:rowOff>175260</xdr:rowOff>
    </xdr:to>
    <xdr:pic>
      <xdr:nvPicPr>
        <xdr:cNvPr id="96" name="Рисунок 7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83362800"/>
          <a:ext cx="73914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8</xdr:row>
      <xdr:rowOff>0</xdr:rowOff>
    </xdr:from>
    <xdr:to>
      <xdr:col>0</xdr:col>
      <xdr:colOff>1082040</xdr:colOff>
      <xdr:row>11</xdr:row>
      <xdr:rowOff>289560</xdr:rowOff>
    </xdr:to>
    <xdr:pic>
      <xdr:nvPicPr>
        <xdr:cNvPr id="97" name="Рисунок 8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" y="8472678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2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20B5C4D-CFCE-4E0D-AAEB-0053EB8D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9281" cy="13678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690559</xdr:colOff>
      <xdr:row>0</xdr:row>
      <xdr:rowOff>119060</xdr:rowOff>
    </xdr:from>
    <xdr:to>
      <xdr:col>0</xdr:col>
      <xdr:colOff>2559840</xdr:colOff>
      <xdr:row>5</xdr:row>
      <xdr:rowOff>117714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3D2BD-D9CF-4091-9A29-C9AED13B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59" y="119060"/>
          <a:ext cx="1869281" cy="1367873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155865</xdr:colOff>
      <xdr:row>15</xdr:row>
      <xdr:rowOff>0</xdr:rowOff>
    </xdr:from>
    <xdr:to>
      <xdr:col>0</xdr:col>
      <xdr:colOff>3339683</xdr:colOff>
      <xdr:row>28</xdr:row>
      <xdr:rowOff>1352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5EFA644-A644-486F-84C3-23C1A03BC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7" r="15250"/>
        <a:stretch/>
      </xdr:blipFill>
      <xdr:spPr>
        <a:xfrm>
          <a:off x="155865" y="4520045"/>
          <a:ext cx="3183818" cy="4041437"/>
        </a:xfrm>
        <a:prstGeom prst="rect">
          <a:avLst/>
        </a:prstGeom>
      </xdr:spPr>
    </xdr:pic>
    <xdr:clientData/>
  </xdr:twoCellAnchor>
  <xdr:twoCellAnchor>
    <xdr:from>
      <xdr:col>0</xdr:col>
      <xdr:colOff>77355</xdr:colOff>
      <xdr:row>34</xdr:row>
      <xdr:rowOff>229225</xdr:rowOff>
    </xdr:from>
    <xdr:to>
      <xdr:col>0</xdr:col>
      <xdr:colOff>3264268</xdr:colOff>
      <xdr:row>39</xdr:row>
      <xdr:rowOff>101071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F4355606-6F0F-4F9D-9EB7-149A62DDDDD5}"/>
            </a:ext>
          </a:extLst>
        </xdr:cNvPr>
        <xdr:cNvGrpSpPr/>
      </xdr:nvGrpSpPr>
      <xdr:grpSpPr>
        <a:xfrm>
          <a:off x="77355" y="10502778"/>
          <a:ext cx="3186913" cy="1395846"/>
          <a:chOff x="15875" y="7095306"/>
          <a:chExt cx="3334118" cy="1465695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85DD49F6-3D82-7EE7-C7F5-5E0D0FCFA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5467" b="25232"/>
          <a:stretch/>
        </xdr:blipFill>
        <xdr:spPr>
          <a:xfrm>
            <a:off x="114299" y="7095306"/>
            <a:ext cx="3082925" cy="1220018"/>
          </a:xfrm>
          <a:prstGeom prst="rect">
            <a:avLst/>
          </a:prstGeom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149972C-8BBE-5C97-4667-BA0444E40A76}"/>
              </a:ext>
            </a:extLst>
          </xdr:cNvPr>
          <xdr:cNvSpPr txBox="1"/>
        </xdr:nvSpPr>
        <xdr:spPr>
          <a:xfrm>
            <a:off x="15875" y="8312150"/>
            <a:ext cx="3334118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000" b="1"/>
              <a:t>Левое</a:t>
            </a:r>
            <a:r>
              <a:rPr lang="ru-RU" sz="1000"/>
              <a:t> присоединение</a:t>
            </a:r>
            <a:r>
              <a:rPr lang="ru-RU" sz="1000" baseline="0"/>
              <a:t>	</a:t>
            </a:r>
            <a:r>
              <a:rPr lang="ru-RU" sz="1000" b="1" baseline="0"/>
              <a:t>Правое</a:t>
            </a:r>
            <a:r>
              <a:rPr lang="ru-RU" sz="1000" baseline="0"/>
              <a:t> присоединение</a:t>
            </a:r>
            <a:endParaRPr lang="ru-RU" sz="1000"/>
          </a:p>
        </xdr:txBody>
      </xdr:sp>
    </xdr:grpSp>
    <xdr:clientData/>
  </xdr:twoCellAnchor>
  <xdr:twoCellAnchor>
    <xdr:from>
      <xdr:col>0</xdr:col>
      <xdr:colOff>0</xdr:colOff>
      <xdr:row>70</xdr:row>
      <xdr:rowOff>143667</xdr:rowOff>
    </xdr:from>
    <xdr:to>
      <xdr:col>0</xdr:col>
      <xdr:colOff>3186913</xdr:colOff>
      <xdr:row>75</xdr:row>
      <xdr:rowOff>256977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C7549C06-987F-4016-9F70-E392A0C05540}"/>
            </a:ext>
          </a:extLst>
        </xdr:cNvPr>
        <xdr:cNvGrpSpPr/>
      </xdr:nvGrpSpPr>
      <xdr:grpSpPr>
        <a:xfrm>
          <a:off x="0" y="21390020"/>
          <a:ext cx="3186913" cy="1637310"/>
          <a:chOff x="0" y="14249820"/>
          <a:chExt cx="3334118" cy="1702581"/>
        </a:xfrm>
      </xdr:grpSpPr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4FBD16E7-FB09-F60A-E2A4-D357931D809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904" r="2043" b="22068"/>
          <a:stretch/>
        </xdr:blipFill>
        <xdr:spPr>
          <a:xfrm>
            <a:off x="123825" y="14249820"/>
            <a:ext cx="3057525" cy="1454708"/>
          </a:xfrm>
          <a:prstGeom prst="rect">
            <a:avLst/>
          </a:prstGeom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9C7EE2B-B4AE-C95B-4D6F-EEA118952A37}"/>
              </a:ext>
            </a:extLst>
          </xdr:cNvPr>
          <xdr:cNvSpPr txBox="1"/>
        </xdr:nvSpPr>
        <xdr:spPr>
          <a:xfrm>
            <a:off x="0" y="15703550"/>
            <a:ext cx="3334118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000" b="1"/>
              <a:t>Левое</a:t>
            </a:r>
            <a:r>
              <a:rPr lang="ru-RU" sz="1000"/>
              <a:t> присоединение</a:t>
            </a:r>
            <a:r>
              <a:rPr lang="ru-RU" sz="1000" baseline="0"/>
              <a:t>	</a:t>
            </a:r>
            <a:r>
              <a:rPr lang="ru-RU" sz="1000" b="1" baseline="0"/>
              <a:t>Правое</a:t>
            </a:r>
            <a:r>
              <a:rPr lang="ru-RU" sz="1000" baseline="0"/>
              <a:t> присоединение</a:t>
            </a:r>
            <a:endParaRPr lang="ru-RU" sz="1000"/>
          </a:p>
        </xdr:txBody>
      </xdr:sp>
    </xdr:grpSp>
    <xdr:clientData/>
  </xdr:twoCellAnchor>
  <xdr:twoCellAnchor editAs="oneCell">
    <xdr:from>
      <xdr:col>0</xdr:col>
      <xdr:colOff>84819</xdr:colOff>
      <xdr:row>51</xdr:row>
      <xdr:rowOff>23813</xdr:rowOff>
    </xdr:from>
    <xdr:to>
      <xdr:col>0</xdr:col>
      <xdr:colOff>3161203</xdr:colOff>
      <xdr:row>66</xdr:row>
      <xdr:rowOff>121192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441607D-61E8-4234-9CA5-866F1B6E2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2128" t="1437" r="23293"/>
        <a:stretch/>
      </xdr:blipFill>
      <xdr:spPr>
        <a:xfrm>
          <a:off x="84819" y="15716251"/>
          <a:ext cx="3076384" cy="474081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121</xdr:row>
      <xdr:rowOff>190500</xdr:rowOff>
    </xdr:from>
    <xdr:to>
      <xdr:col>5</xdr:col>
      <xdr:colOff>1346878</xdr:colOff>
      <xdr:row>143</xdr:row>
      <xdr:rowOff>1375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A9A086F-12AD-474D-A50B-F9440A64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590" y="37926818"/>
          <a:ext cx="10551493" cy="3759421"/>
        </a:xfrm>
        <a:prstGeom prst="rect">
          <a:avLst/>
        </a:prstGeom>
      </xdr:spPr>
    </xdr:pic>
    <xdr:clientData/>
  </xdr:twoCellAnchor>
  <xdr:twoCellAnchor>
    <xdr:from>
      <xdr:col>0</xdr:col>
      <xdr:colOff>68036</xdr:colOff>
      <xdr:row>107</xdr:row>
      <xdr:rowOff>256855</xdr:rowOff>
    </xdr:from>
    <xdr:to>
      <xdr:col>0</xdr:col>
      <xdr:colOff>3246606</xdr:colOff>
      <xdr:row>112</xdr:row>
      <xdr:rowOff>269300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26B97371-6195-4F2A-9A7C-B0CEBCADCCC5}"/>
            </a:ext>
          </a:extLst>
        </xdr:cNvPr>
        <xdr:cNvGrpSpPr/>
      </xdr:nvGrpSpPr>
      <xdr:grpSpPr>
        <a:xfrm>
          <a:off x="68036" y="32780808"/>
          <a:ext cx="3178570" cy="1536445"/>
          <a:chOff x="0" y="22190218"/>
          <a:chExt cx="3334118" cy="1566812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340F6C76-9BDB-0BD0-B2E9-A293EF98432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3312" r="2288" b="23281"/>
          <a:stretch/>
        </xdr:blipFill>
        <xdr:spPr>
          <a:xfrm>
            <a:off x="142668" y="22190218"/>
            <a:ext cx="3137029" cy="1371322"/>
          </a:xfrm>
          <a:prstGeom prst="rect">
            <a:avLst/>
          </a:prstGeom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6EA13E7-30D7-98B0-6422-9B7F3F113E32}"/>
              </a:ext>
            </a:extLst>
          </xdr:cNvPr>
          <xdr:cNvSpPr txBox="1"/>
        </xdr:nvSpPr>
        <xdr:spPr>
          <a:xfrm>
            <a:off x="0" y="23507700"/>
            <a:ext cx="3334118" cy="2493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000" b="1"/>
              <a:t>Левое</a:t>
            </a:r>
            <a:r>
              <a:rPr lang="ru-RU" sz="1000"/>
              <a:t> присоединение</a:t>
            </a:r>
            <a:r>
              <a:rPr lang="ru-RU" sz="1000" baseline="0"/>
              <a:t>	</a:t>
            </a:r>
            <a:r>
              <a:rPr lang="ru-RU" sz="1000" b="1" baseline="0"/>
              <a:t>Правое</a:t>
            </a:r>
            <a:r>
              <a:rPr lang="ru-RU" sz="1000" baseline="0"/>
              <a:t> присоединение</a:t>
            </a:r>
            <a:endParaRPr lang="ru-RU" sz="1000"/>
          </a:p>
        </xdr:txBody>
      </xdr:sp>
    </xdr:grpSp>
    <xdr:clientData/>
  </xdr:twoCellAnchor>
  <xdr:twoCellAnchor editAs="oneCell">
    <xdr:from>
      <xdr:col>0</xdr:col>
      <xdr:colOff>146958</xdr:colOff>
      <xdr:row>86</xdr:row>
      <xdr:rowOff>190499</xdr:rowOff>
    </xdr:from>
    <xdr:to>
      <xdr:col>0</xdr:col>
      <xdr:colOff>3290208</xdr:colOff>
      <xdr:row>102</xdr:row>
      <xdr:rowOff>117182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9399D9C-4A1E-4AF0-AEF5-53E27B62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6958" y="25867178"/>
          <a:ext cx="3143250" cy="47163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738184</xdr:colOff>
      <xdr:row>0</xdr:row>
      <xdr:rowOff>154780</xdr:rowOff>
    </xdr:from>
    <xdr:to>
      <xdr:col>0</xdr:col>
      <xdr:colOff>2607465</xdr:colOff>
      <xdr:row>5</xdr:row>
      <xdr:rowOff>153434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1CBB-6EFE-444D-9881-3F78336C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184" y="154780"/>
          <a:ext cx="1869281" cy="1367873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26</xdr:row>
      <xdr:rowOff>77644</xdr:rowOff>
    </xdr:from>
    <xdr:to>
      <xdr:col>0</xdr:col>
      <xdr:colOff>3238500</xdr:colOff>
      <xdr:row>34</xdr:row>
      <xdr:rowOff>198304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A73BD3F-FB2B-4B26-8088-C6702AA9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1" y="8026689"/>
          <a:ext cx="3098799" cy="261447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12</xdr:row>
      <xdr:rowOff>34636</xdr:rowOff>
    </xdr:from>
    <xdr:ext cx="3383647" cy="2261099"/>
    <xdr:pic>
      <xdr:nvPicPr>
        <xdr:cNvPr id="16" name="Рисунок 15">
          <a:extLst>
            <a:ext uri="{FF2B5EF4-FFF2-40B4-BE49-F238E27FC236}">
              <a16:creationId xmlns:a16="http://schemas.microsoft.com/office/drawing/2014/main" id="{41AC4173-292F-4976-AC2B-EDF93C0E4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9500"/>
          <a:ext cx="3383647" cy="226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43</xdr:row>
      <xdr:rowOff>259773</xdr:rowOff>
    </xdr:from>
    <xdr:ext cx="3364024" cy="2695575"/>
    <xdr:pic>
      <xdr:nvPicPr>
        <xdr:cNvPr id="17" name="Рисунок 16">
          <a:extLst>
            <a:ext uri="{FF2B5EF4-FFF2-40B4-BE49-F238E27FC236}">
              <a16:creationId xmlns:a16="http://schemas.microsoft.com/office/drawing/2014/main" id="{8F68B781-60E3-442B-83D0-FB6DFA492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508182"/>
          <a:ext cx="3364024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22412</xdr:colOff>
      <xdr:row>68</xdr:row>
      <xdr:rowOff>336176</xdr:rowOff>
    </xdr:from>
    <xdr:to>
      <xdr:col>8</xdr:col>
      <xdr:colOff>128182</xdr:colOff>
      <xdr:row>86</xdr:row>
      <xdr:rowOff>104588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99AB40-9F4D-46E7-BA79-4BC4BE8E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412" y="20753294"/>
          <a:ext cx="10549652" cy="393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357861</xdr:colOff>
      <xdr:row>8</xdr:row>
      <xdr:rowOff>25111</xdr:rowOff>
    </xdr:from>
    <xdr:to>
      <xdr:col>0</xdr:col>
      <xdr:colOff>1077861</xdr:colOff>
      <xdr:row>8</xdr:row>
      <xdr:rowOff>565111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5E9509F-0CD0-21BA-0A72-DD2FC19F2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861" y="1568161"/>
          <a:ext cx="7200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419286</xdr:colOff>
      <xdr:row>9</xdr:row>
      <xdr:rowOff>566732</xdr:rowOff>
    </xdr:from>
    <xdr:to>
      <xdr:col>0</xdr:col>
      <xdr:colOff>959286</xdr:colOff>
      <xdr:row>10</xdr:row>
      <xdr:rowOff>535232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7C7D184-F50C-EFFB-85A0-3C2047E67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177" y="1577210"/>
          <a:ext cx="5400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419286</xdr:colOff>
      <xdr:row>13</xdr:row>
      <xdr:rowOff>15356</xdr:rowOff>
    </xdr:from>
    <xdr:to>
      <xdr:col>0</xdr:col>
      <xdr:colOff>959286</xdr:colOff>
      <xdr:row>13</xdr:row>
      <xdr:rowOff>555356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4C7D88-6191-8A79-5B4E-B2C1DD28A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177" y="3311834"/>
          <a:ext cx="5400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430086</xdr:colOff>
      <xdr:row>14</xdr:row>
      <xdr:rowOff>22064</xdr:rowOff>
    </xdr:from>
    <xdr:to>
      <xdr:col>0</xdr:col>
      <xdr:colOff>948486</xdr:colOff>
      <xdr:row>14</xdr:row>
      <xdr:rowOff>562064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AB441BA-3F8D-D77C-C047-787DF3E08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0977" y="3890042"/>
          <a:ext cx="5184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268762</xdr:colOff>
      <xdr:row>15</xdr:row>
      <xdr:rowOff>28772</xdr:rowOff>
    </xdr:from>
    <xdr:to>
      <xdr:col>0</xdr:col>
      <xdr:colOff>1109811</xdr:colOff>
      <xdr:row>15</xdr:row>
      <xdr:rowOff>568772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EEB4E2D-36B8-03F7-401D-ADC7C2FBF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9653" y="4468250"/>
          <a:ext cx="841049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436521</xdr:colOff>
      <xdr:row>16</xdr:row>
      <xdr:rowOff>35480</xdr:rowOff>
    </xdr:from>
    <xdr:to>
      <xdr:col>0</xdr:col>
      <xdr:colOff>942052</xdr:colOff>
      <xdr:row>17</xdr:row>
      <xdr:rowOff>3980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9C038FB-EEFB-7A55-3677-63BF2D715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07412" y="5046458"/>
          <a:ext cx="505531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213035</xdr:colOff>
      <xdr:row>17</xdr:row>
      <xdr:rowOff>42188</xdr:rowOff>
    </xdr:from>
    <xdr:to>
      <xdr:col>0</xdr:col>
      <xdr:colOff>1288200</xdr:colOff>
      <xdr:row>18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408F8-87FE-A20D-0F78-117DB7F21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3035" y="6722826"/>
          <a:ext cx="1075165" cy="529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334546</xdr:colOff>
      <xdr:row>18</xdr:row>
      <xdr:rowOff>10182</xdr:rowOff>
    </xdr:from>
    <xdr:to>
      <xdr:col>0</xdr:col>
      <xdr:colOff>1062260</xdr:colOff>
      <xdr:row>18</xdr:row>
      <xdr:rowOff>550182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1E867CF-87CB-D898-EA5B-0B4ECDF8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4546" y="7268232"/>
          <a:ext cx="727714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431126</xdr:colOff>
      <xdr:row>19</xdr:row>
      <xdr:rowOff>30788</xdr:rowOff>
    </xdr:from>
    <xdr:to>
      <xdr:col>0</xdr:col>
      <xdr:colOff>1144054</xdr:colOff>
      <xdr:row>19</xdr:row>
      <xdr:rowOff>570788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347E1CF-718C-37EB-4D26-B3C8CC705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1126" y="7860338"/>
          <a:ext cx="712928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360165</xdr:colOff>
      <xdr:row>20</xdr:row>
      <xdr:rowOff>19708</xdr:rowOff>
    </xdr:from>
    <xdr:to>
      <xdr:col>0</xdr:col>
      <xdr:colOff>1053767</xdr:colOff>
      <xdr:row>20</xdr:row>
      <xdr:rowOff>559708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A8C1703-FE36-CC54-D8D6-2BC8D9463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0165" y="9563758"/>
          <a:ext cx="693602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406149</xdr:colOff>
      <xdr:row>21</xdr:row>
      <xdr:rowOff>24836</xdr:rowOff>
    </xdr:from>
    <xdr:to>
      <xdr:col>0</xdr:col>
      <xdr:colOff>946148</xdr:colOff>
      <xdr:row>21</xdr:row>
      <xdr:rowOff>564836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E91CD60-82DE-1027-B766-87E9E873E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149" y="10140386"/>
          <a:ext cx="539999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516486</xdr:colOff>
      <xdr:row>22</xdr:row>
      <xdr:rowOff>11836</xdr:rowOff>
    </xdr:from>
    <xdr:to>
      <xdr:col>0</xdr:col>
      <xdr:colOff>862086</xdr:colOff>
      <xdr:row>22</xdr:row>
      <xdr:rowOff>551836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1C16321-39E2-82D1-8D23-0B2C2231D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486" y="10692974"/>
          <a:ext cx="3456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213036</xdr:colOff>
      <xdr:row>23</xdr:row>
      <xdr:rowOff>90803</xdr:rowOff>
    </xdr:from>
    <xdr:to>
      <xdr:col>0</xdr:col>
      <xdr:colOff>1165536</xdr:colOff>
      <xdr:row>24</xdr:row>
      <xdr:rowOff>17533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980A900-AD3C-0136-74BE-BFEA7D039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1111062" y="10018146"/>
          <a:ext cx="498230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307614</xdr:colOff>
      <xdr:row>24</xdr:row>
      <xdr:rowOff>26273</xdr:rowOff>
    </xdr:from>
    <xdr:to>
      <xdr:col>0</xdr:col>
      <xdr:colOff>1023590</xdr:colOff>
      <xdr:row>24</xdr:row>
      <xdr:rowOff>566273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9D1E33C-117A-82A4-4A4F-BD58327FB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7614" y="11850411"/>
          <a:ext cx="715976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366733</xdr:colOff>
      <xdr:row>25</xdr:row>
      <xdr:rowOff>19706</xdr:rowOff>
    </xdr:from>
    <xdr:to>
      <xdr:col>0</xdr:col>
      <xdr:colOff>1039317</xdr:colOff>
      <xdr:row>25</xdr:row>
      <xdr:rowOff>559706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049B810-C01E-FC28-37AE-34EBB3C852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6733" y="12415344"/>
          <a:ext cx="672584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428193</xdr:colOff>
      <xdr:row>26</xdr:row>
      <xdr:rowOff>29743</xdr:rowOff>
    </xdr:from>
    <xdr:to>
      <xdr:col>0</xdr:col>
      <xdr:colOff>989793</xdr:colOff>
      <xdr:row>26</xdr:row>
      <xdr:rowOff>569743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B34FE20-CC73-8BE0-3ECD-91FE3F7F2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193" y="12996881"/>
          <a:ext cx="5616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238631</xdr:colOff>
      <xdr:row>27</xdr:row>
      <xdr:rowOff>29882</xdr:rowOff>
    </xdr:from>
    <xdr:to>
      <xdr:col>0</xdr:col>
      <xdr:colOff>1258183</xdr:colOff>
      <xdr:row>27</xdr:row>
      <xdr:rowOff>569882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722D8E6-9E4D-4B93-7E15-EB0015E76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631" y="13568520"/>
          <a:ext cx="1019552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297342</xdr:colOff>
      <xdr:row>28</xdr:row>
      <xdr:rowOff>88106</xdr:rowOff>
    </xdr:from>
    <xdr:to>
      <xdr:col>0</xdr:col>
      <xdr:colOff>1223121</xdr:colOff>
      <xdr:row>28</xdr:row>
      <xdr:rowOff>528546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744FE3A-ADB0-F0CA-B39F-063DAF681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342" y="14204156"/>
          <a:ext cx="925779" cy="440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465268</xdr:colOff>
      <xdr:row>28</xdr:row>
      <xdr:rowOff>562246</xdr:rowOff>
    </xdr:from>
    <xdr:to>
      <xdr:col>0</xdr:col>
      <xdr:colOff>1005268</xdr:colOff>
      <xdr:row>29</xdr:row>
      <xdr:rowOff>530746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D531D15-5B0E-BDEA-EF3E-22D95519E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5268" y="14672384"/>
          <a:ext cx="5400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346731</xdr:colOff>
      <xdr:row>29</xdr:row>
      <xdr:rowOff>565112</xdr:rowOff>
    </xdr:from>
    <xdr:to>
      <xdr:col>0</xdr:col>
      <xdr:colOff>1127091</xdr:colOff>
      <xdr:row>30</xdr:row>
      <xdr:rowOff>533612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F1804D0-6CAE-9BE2-E116-53F9B8D9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6731" y="15252662"/>
          <a:ext cx="78036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410136</xdr:colOff>
      <xdr:row>31</xdr:row>
      <xdr:rowOff>19050</xdr:rowOff>
    </xdr:from>
    <xdr:to>
      <xdr:col>0</xdr:col>
      <xdr:colOff>1123959</xdr:colOff>
      <xdr:row>31</xdr:row>
      <xdr:rowOff>559050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BD679FD-910B-4050-4624-5C266EA43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0136" y="15849600"/>
          <a:ext cx="713823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366734</xdr:colOff>
      <xdr:row>32</xdr:row>
      <xdr:rowOff>32843</xdr:rowOff>
    </xdr:from>
    <xdr:to>
      <xdr:col>0</xdr:col>
      <xdr:colOff>1082713</xdr:colOff>
      <xdr:row>33</xdr:row>
      <xdr:rowOff>1343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449440D-FDD1-7940-3728-A18507D42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6734" y="16428981"/>
          <a:ext cx="715979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413562</xdr:colOff>
      <xdr:row>33</xdr:row>
      <xdr:rowOff>16566</xdr:rowOff>
    </xdr:from>
    <xdr:to>
      <xdr:col>0</xdr:col>
      <xdr:colOff>965011</xdr:colOff>
      <xdr:row>33</xdr:row>
      <xdr:rowOff>556566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2B80C99-AC01-C35E-E9FE-EE8DAC272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453" y="15886044"/>
          <a:ext cx="551449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333608</xdr:colOff>
      <xdr:row>11</xdr:row>
      <xdr:rowOff>30515</xdr:rowOff>
    </xdr:from>
    <xdr:to>
      <xdr:col>0</xdr:col>
      <xdr:colOff>1025915</xdr:colOff>
      <xdr:row>11</xdr:row>
      <xdr:rowOff>570515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74AE330-7B19-45CF-8A9B-B835AA76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608" y="3288065"/>
          <a:ext cx="692307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419286</xdr:colOff>
      <xdr:row>12</xdr:row>
      <xdr:rowOff>8648</xdr:rowOff>
    </xdr:from>
    <xdr:to>
      <xdr:col>0</xdr:col>
      <xdr:colOff>959286</xdr:colOff>
      <xdr:row>12</xdr:row>
      <xdr:rowOff>548648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99E11F7-C000-49E1-94A2-D2DF7BDCF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177" y="2733626"/>
          <a:ext cx="540000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329286</xdr:colOff>
      <xdr:row>8</xdr:row>
      <xdr:rowOff>565219</xdr:rowOff>
    </xdr:from>
    <xdr:to>
      <xdr:col>0</xdr:col>
      <xdr:colOff>1049286</xdr:colOff>
      <xdr:row>9</xdr:row>
      <xdr:rowOff>528524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8DBF00A-84DC-217B-6372-09BF4EB6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77" y="1004197"/>
          <a:ext cx="720000" cy="53480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0</xdr:col>
      <xdr:colOff>1543051</xdr:colOff>
      <xdr:row>5</xdr:row>
      <xdr:rowOff>176649</xdr:rowOff>
    </xdr:to>
    <xdr:pic>
      <xdr:nvPicPr>
        <xdr:cNvPr id="5" name="Рисунок 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E0B2146-EE4E-71D1-57E5-F2A8928C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1543050" cy="112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52</xdr:row>
      <xdr:rowOff>152400</xdr:rowOff>
    </xdr:from>
    <xdr:to>
      <xdr:col>0</xdr:col>
      <xdr:colOff>647700</xdr:colOff>
      <xdr:row>54</xdr:row>
      <xdr:rowOff>134302</xdr:rowOff>
    </xdr:to>
    <xdr:pic>
      <xdr:nvPicPr>
        <xdr:cNvPr id="2" name="Рисунок 206" descr="DSCF0123 拷贝.jpg">
          <a:extLst>
            <a:ext uri="{FF2B5EF4-FFF2-40B4-BE49-F238E27FC236}">
              <a16:creationId xmlns:a16="http://schemas.microsoft.com/office/drawing/2014/main" id="{8A028CD7-FD6E-4D87-BAE2-4D86E520F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992100"/>
          <a:ext cx="0" cy="39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336641</xdr:colOff>
      <xdr:row>414</xdr:row>
      <xdr:rowOff>92870</xdr:rowOff>
    </xdr:from>
    <xdr:to>
      <xdr:col>0</xdr:col>
      <xdr:colOff>1755866</xdr:colOff>
      <xdr:row>420</xdr:row>
      <xdr:rowOff>21432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id="{72DBB11A-FBEF-4FE9-A50D-E47267CE2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641" y="93926026"/>
          <a:ext cx="1419225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407</xdr:row>
      <xdr:rowOff>228602</xdr:rowOff>
    </xdr:from>
    <xdr:to>
      <xdr:col>0</xdr:col>
      <xdr:colOff>1661156</xdr:colOff>
      <xdr:row>410</xdr:row>
      <xdr:rowOff>35107</xdr:rowOff>
    </xdr:to>
    <xdr:pic>
      <xdr:nvPicPr>
        <xdr:cNvPr id="37" name="图片 4">
          <a:extLst>
            <a:ext uri="{FF2B5EF4-FFF2-40B4-BE49-F238E27FC236}">
              <a16:creationId xmlns:a16="http://schemas.microsoft.com/office/drawing/2014/main" id="{D6CD3287-220E-4200-A099-0D66D897F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1" y="154181177"/>
          <a:ext cx="1280155" cy="8637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39" name="Рисунок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961131-5C74-4732-A178-75A1D234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6900" cy="137739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9</xdr:row>
      <xdr:rowOff>22412</xdr:rowOff>
    </xdr:from>
    <xdr:to>
      <xdr:col>1</xdr:col>
      <xdr:colOff>1</xdr:colOff>
      <xdr:row>18</xdr:row>
      <xdr:rowOff>79562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CD628AF-C6E0-EE51-0041-9B069CB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2424829"/>
          <a:ext cx="1839633" cy="1894416"/>
        </a:xfrm>
        <a:prstGeom prst="rect">
          <a:avLst/>
        </a:prstGeom>
      </xdr:spPr>
    </xdr:pic>
    <xdr:clientData/>
  </xdr:twoCellAnchor>
  <xdr:twoCellAnchor editAs="oneCell">
    <xdr:from>
      <xdr:col>0</xdr:col>
      <xdr:colOff>436722</xdr:colOff>
      <xdr:row>32</xdr:row>
      <xdr:rowOff>99317</xdr:rowOff>
    </xdr:from>
    <xdr:to>
      <xdr:col>0</xdr:col>
      <xdr:colOff>1429227</xdr:colOff>
      <xdr:row>40</xdr:row>
      <xdr:rowOff>174564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5F13C66-D292-6AE3-1247-3E207BDF2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481" y="8173183"/>
          <a:ext cx="1801178" cy="988695"/>
        </a:xfrm>
        <a:prstGeom prst="rect">
          <a:avLst/>
        </a:prstGeom>
      </xdr:spPr>
    </xdr:pic>
    <xdr:clientData/>
  </xdr:twoCellAnchor>
  <xdr:twoCellAnchor editAs="oneCell">
    <xdr:from>
      <xdr:col>0</xdr:col>
      <xdr:colOff>478158</xdr:colOff>
      <xdr:row>42</xdr:row>
      <xdr:rowOff>172405</xdr:rowOff>
    </xdr:from>
    <xdr:to>
      <xdr:col>0</xdr:col>
      <xdr:colOff>1431609</xdr:colOff>
      <xdr:row>51</xdr:row>
      <xdr:rowOff>135255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013B0D9-B29C-51C7-384E-795DA396D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957" y="10450356"/>
          <a:ext cx="1899283" cy="964881"/>
        </a:xfrm>
        <a:prstGeom prst="rect">
          <a:avLst/>
        </a:prstGeom>
      </xdr:spPr>
    </xdr:pic>
    <xdr:clientData/>
  </xdr:twoCellAnchor>
  <xdr:twoCellAnchor editAs="oneCell">
    <xdr:from>
      <xdr:col>0</xdr:col>
      <xdr:colOff>258130</xdr:colOff>
      <xdr:row>54</xdr:row>
      <xdr:rowOff>31909</xdr:rowOff>
    </xdr:from>
    <xdr:to>
      <xdr:col>0</xdr:col>
      <xdr:colOff>1577994</xdr:colOff>
      <xdr:row>60</xdr:row>
      <xdr:rowOff>34290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3646401-F5A7-54EB-D803-DAAE259DE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68219" y="12404320"/>
          <a:ext cx="1288256" cy="1308434"/>
        </a:xfrm>
        <a:prstGeom prst="rect">
          <a:avLst/>
        </a:prstGeom>
      </xdr:spPr>
    </xdr:pic>
    <xdr:clientData/>
  </xdr:twoCellAnchor>
  <xdr:twoCellAnchor editAs="oneCell">
    <xdr:from>
      <xdr:col>0</xdr:col>
      <xdr:colOff>442224</xdr:colOff>
      <xdr:row>62</xdr:row>
      <xdr:rowOff>168640</xdr:rowOff>
    </xdr:from>
    <xdr:to>
      <xdr:col>0</xdr:col>
      <xdr:colOff>1354935</xdr:colOff>
      <xdr:row>71</xdr:row>
      <xdr:rowOff>35133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23A5F6E6-996F-2ADC-2FB3-CF7C52B40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978" y="14708842"/>
          <a:ext cx="1795306" cy="90890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464566</xdr:colOff>
      <xdr:row>73</xdr:row>
      <xdr:rowOff>17537</xdr:rowOff>
    </xdr:from>
    <xdr:to>
      <xdr:col>0</xdr:col>
      <xdr:colOff>1425427</xdr:colOff>
      <xdr:row>80</xdr:row>
      <xdr:rowOff>91442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0600E77-5B32-8E68-CF7F-D36227558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59856" y="16776685"/>
          <a:ext cx="1566471" cy="957051"/>
        </a:xfrm>
        <a:prstGeom prst="rect">
          <a:avLst/>
        </a:prstGeom>
      </xdr:spPr>
    </xdr:pic>
    <xdr:clientData/>
  </xdr:twoCellAnchor>
  <xdr:twoCellAnchor editAs="oneCell">
    <xdr:from>
      <xdr:col>0</xdr:col>
      <xdr:colOff>527432</xdr:colOff>
      <xdr:row>83</xdr:row>
      <xdr:rowOff>164696</xdr:rowOff>
    </xdr:from>
    <xdr:to>
      <xdr:col>0</xdr:col>
      <xdr:colOff>1597006</xdr:colOff>
      <xdr:row>90</xdr:row>
      <xdr:rowOff>98107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734306F-4A06-957F-3B1C-9484E7A2D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432" y="18762259"/>
          <a:ext cx="1069574" cy="1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552126</xdr:colOff>
      <xdr:row>102</xdr:row>
      <xdr:rowOff>120401</xdr:rowOff>
    </xdr:from>
    <xdr:to>
      <xdr:col>0</xdr:col>
      <xdr:colOff>1432559</xdr:colOff>
      <xdr:row>108</xdr:row>
      <xdr:rowOff>60423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EE66323-7AA9-F79F-838A-4792D1C34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552126" y="23004214"/>
          <a:ext cx="876623" cy="1233517"/>
        </a:xfrm>
        <a:prstGeom prst="rect">
          <a:avLst/>
        </a:prstGeom>
      </xdr:spPr>
    </xdr:pic>
    <xdr:clientData/>
  </xdr:twoCellAnchor>
  <xdr:twoCellAnchor editAs="oneCell">
    <xdr:from>
      <xdr:col>0</xdr:col>
      <xdr:colOff>524067</xdr:colOff>
      <xdr:row>94</xdr:row>
      <xdr:rowOff>97154</xdr:rowOff>
    </xdr:from>
    <xdr:to>
      <xdr:col>0</xdr:col>
      <xdr:colOff>1397000</xdr:colOff>
      <xdr:row>101</xdr:row>
      <xdr:rowOff>29387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521D5725-4037-AD93-71AC-E1C5450E4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90626" y="21116262"/>
          <a:ext cx="1339816" cy="872933"/>
        </a:xfrm>
        <a:prstGeom prst="rect">
          <a:avLst/>
        </a:prstGeom>
      </xdr:spPr>
    </xdr:pic>
    <xdr:clientData/>
  </xdr:twoCellAnchor>
  <xdr:twoCellAnchor editAs="oneCell">
    <xdr:from>
      <xdr:col>0</xdr:col>
      <xdr:colOff>747252</xdr:colOff>
      <xdr:row>112</xdr:row>
      <xdr:rowOff>129062</xdr:rowOff>
    </xdr:from>
    <xdr:to>
      <xdr:col>0</xdr:col>
      <xdr:colOff>1355884</xdr:colOff>
      <xdr:row>117</xdr:row>
      <xdr:rowOff>116209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9B667C51-1CB7-DB9B-7662-5F4787A8A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26976" y="25519151"/>
          <a:ext cx="1058709" cy="618157"/>
        </a:xfrm>
        <a:prstGeom prst="rect">
          <a:avLst/>
        </a:prstGeom>
      </xdr:spPr>
    </xdr:pic>
    <xdr:clientData/>
  </xdr:twoCellAnchor>
  <xdr:twoCellAnchor editAs="oneCell">
    <xdr:from>
      <xdr:col>0</xdr:col>
      <xdr:colOff>727984</xdr:colOff>
      <xdr:row>120</xdr:row>
      <xdr:rowOff>66335</xdr:rowOff>
    </xdr:from>
    <xdr:to>
      <xdr:col>0</xdr:col>
      <xdr:colOff>1311187</xdr:colOff>
      <xdr:row>129</xdr:row>
      <xdr:rowOff>134303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AFE0ECD-877B-A902-E06D-F4DAFB6D3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8816" y="27649816"/>
          <a:ext cx="1981540" cy="583203"/>
        </a:xfrm>
        <a:prstGeom prst="rect">
          <a:avLst/>
        </a:prstGeom>
      </xdr:spPr>
    </xdr:pic>
    <xdr:clientData/>
  </xdr:twoCellAnchor>
  <xdr:twoCellAnchor editAs="oneCell">
    <xdr:from>
      <xdr:col>0</xdr:col>
      <xdr:colOff>688960</xdr:colOff>
      <xdr:row>231</xdr:row>
      <xdr:rowOff>3212</xdr:rowOff>
    </xdr:from>
    <xdr:to>
      <xdr:col>0</xdr:col>
      <xdr:colOff>1426368</xdr:colOff>
      <xdr:row>237</xdr:row>
      <xdr:rowOff>17559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77A178C-2E8A-9C8E-E683-7CEF2C4FF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404696" y="51389101"/>
          <a:ext cx="1300222" cy="731693"/>
        </a:xfrm>
        <a:prstGeom prst="rect">
          <a:avLst/>
        </a:prstGeom>
      </xdr:spPr>
    </xdr:pic>
    <xdr:clientData/>
  </xdr:twoCellAnchor>
  <xdr:twoCellAnchor editAs="oneCell">
    <xdr:from>
      <xdr:col>0</xdr:col>
      <xdr:colOff>676242</xdr:colOff>
      <xdr:row>158</xdr:row>
      <xdr:rowOff>3810</xdr:rowOff>
    </xdr:from>
    <xdr:to>
      <xdr:col>0</xdr:col>
      <xdr:colOff>1428463</xdr:colOff>
      <xdr:row>165</xdr:row>
      <xdr:rowOff>54221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02C4C39-5BD6-9C58-EDF5-934F3A5C7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80864" y="35427376"/>
          <a:ext cx="1558218" cy="767461"/>
        </a:xfrm>
        <a:prstGeom prst="rect">
          <a:avLst/>
        </a:prstGeom>
      </xdr:spPr>
    </xdr:pic>
    <xdr:clientData/>
  </xdr:twoCellAnchor>
  <xdr:twoCellAnchor editAs="oneCell">
    <xdr:from>
      <xdr:col>0</xdr:col>
      <xdr:colOff>623415</xdr:colOff>
      <xdr:row>258</xdr:row>
      <xdr:rowOff>55719</xdr:rowOff>
    </xdr:from>
    <xdr:to>
      <xdr:col>0</xdr:col>
      <xdr:colOff>1314260</xdr:colOff>
      <xdr:row>264</xdr:row>
      <xdr:rowOff>172833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E9A16C5-F0B3-E063-A6E9-E17E1741A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78773" y="57288424"/>
          <a:ext cx="1387749" cy="6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442478</xdr:colOff>
      <xdr:row>311</xdr:row>
      <xdr:rowOff>138588</xdr:rowOff>
    </xdr:from>
    <xdr:to>
      <xdr:col>0</xdr:col>
      <xdr:colOff>1597102</xdr:colOff>
      <xdr:row>319</xdr:row>
      <xdr:rowOff>173315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AC9A64A-6942-58AA-CEC1-3A4828F75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2478" y="69135307"/>
          <a:ext cx="1154624" cy="1735890"/>
        </a:xfrm>
        <a:prstGeom prst="rect">
          <a:avLst/>
        </a:prstGeom>
      </xdr:spPr>
    </xdr:pic>
    <xdr:clientData/>
  </xdr:twoCellAnchor>
  <xdr:twoCellAnchor editAs="oneCell">
    <xdr:from>
      <xdr:col>0</xdr:col>
      <xdr:colOff>435380</xdr:colOff>
      <xdr:row>285</xdr:row>
      <xdr:rowOff>130968</xdr:rowOff>
    </xdr:from>
    <xdr:to>
      <xdr:col>0</xdr:col>
      <xdr:colOff>1695609</xdr:colOff>
      <xdr:row>293</xdr:row>
      <xdr:rowOff>173354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6B9385D-06A8-25E6-CC6E-A9E1E982F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380" y="63555562"/>
          <a:ext cx="1256419" cy="1768317"/>
        </a:xfrm>
        <a:prstGeom prst="rect">
          <a:avLst/>
        </a:prstGeom>
      </xdr:spPr>
    </xdr:pic>
    <xdr:clientData/>
  </xdr:twoCellAnchor>
  <xdr:twoCellAnchor editAs="oneCell">
    <xdr:from>
      <xdr:col>0</xdr:col>
      <xdr:colOff>261661</xdr:colOff>
      <xdr:row>345</xdr:row>
      <xdr:rowOff>81438</xdr:rowOff>
    </xdr:from>
    <xdr:to>
      <xdr:col>0</xdr:col>
      <xdr:colOff>1542538</xdr:colOff>
      <xdr:row>354</xdr:row>
      <xdr:rowOff>95034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3B0E705-CB98-5AE1-A1E2-B84263535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661" y="76364782"/>
          <a:ext cx="1294212" cy="1955743"/>
        </a:xfrm>
        <a:prstGeom prst="rect">
          <a:avLst/>
        </a:prstGeom>
      </xdr:spPr>
    </xdr:pic>
    <xdr:clientData/>
  </xdr:twoCellAnchor>
  <xdr:twoCellAnchor editAs="oneCell">
    <xdr:from>
      <xdr:col>0</xdr:col>
      <xdr:colOff>417801</xdr:colOff>
      <xdr:row>371</xdr:row>
      <xdr:rowOff>202451</xdr:rowOff>
    </xdr:from>
    <xdr:to>
      <xdr:col>0</xdr:col>
      <xdr:colOff>1430179</xdr:colOff>
      <xdr:row>378</xdr:row>
      <xdr:rowOff>153699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3C1C1FA8-387D-68A2-6EB6-C781411A3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801" y="130385389"/>
          <a:ext cx="1002853" cy="145143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383</xdr:row>
      <xdr:rowOff>294409</xdr:rowOff>
    </xdr:from>
    <xdr:to>
      <xdr:col>0</xdr:col>
      <xdr:colOff>1789971</xdr:colOff>
      <xdr:row>386</xdr:row>
      <xdr:rowOff>54813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6E7E63C8-9326-E78B-BB34-C48281735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" y="131375727"/>
          <a:ext cx="1772653" cy="450273"/>
        </a:xfrm>
        <a:prstGeom prst="rect">
          <a:avLst/>
        </a:prstGeom>
      </xdr:spPr>
    </xdr:pic>
    <xdr:clientData/>
  </xdr:twoCellAnchor>
  <xdr:twoCellAnchor editAs="oneCell">
    <xdr:from>
      <xdr:col>0</xdr:col>
      <xdr:colOff>593488</xdr:colOff>
      <xdr:row>397</xdr:row>
      <xdr:rowOff>210208</xdr:rowOff>
    </xdr:from>
    <xdr:to>
      <xdr:col>0</xdr:col>
      <xdr:colOff>1545781</xdr:colOff>
      <xdr:row>403</xdr:row>
      <xdr:rowOff>55244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86D2AF26-D480-09BA-AB1F-40118F5DA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99880" y="87271816"/>
          <a:ext cx="1339509" cy="952293"/>
        </a:xfrm>
        <a:prstGeom prst="rect">
          <a:avLst/>
        </a:prstGeom>
      </xdr:spPr>
    </xdr:pic>
    <xdr:clientData/>
  </xdr:twoCellAnchor>
  <xdr:twoCellAnchor editAs="oneCell">
    <xdr:from>
      <xdr:col>0</xdr:col>
      <xdr:colOff>604791</xdr:colOff>
      <xdr:row>245</xdr:row>
      <xdr:rowOff>109901</xdr:rowOff>
    </xdr:from>
    <xdr:to>
      <xdr:col>0</xdr:col>
      <xdr:colOff>1351801</xdr:colOff>
      <xdr:row>252</xdr:row>
      <xdr:rowOff>15454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5FF7F92-B851-D8A0-6A18-4F01B3FCF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5302" t="2803" r="4560" b="3575"/>
        <a:stretch/>
      </xdr:blipFill>
      <xdr:spPr>
        <a:xfrm rot="230496">
          <a:off x="604791" y="54211901"/>
          <a:ext cx="758440" cy="13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169002</xdr:colOff>
      <xdr:row>269</xdr:row>
      <xdr:rowOff>19324</xdr:rowOff>
    </xdr:from>
    <xdr:to>
      <xdr:col>0</xdr:col>
      <xdr:colOff>1657895</xdr:colOff>
      <xdr:row>271</xdr:row>
      <xdr:rowOff>286697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0BAAEE-FF67-C036-9296-04E9E68A5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69002" y="59407699"/>
          <a:ext cx="1488893" cy="851256"/>
        </a:xfrm>
        <a:prstGeom prst="rect">
          <a:avLst/>
        </a:prstGeom>
      </xdr:spPr>
    </xdr:pic>
    <xdr:clientData/>
  </xdr:twoCellAnchor>
  <xdr:twoCellAnchor editAs="oneCell">
    <xdr:from>
      <xdr:col>0</xdr:col>
      <xdr:colOff>461855</xdr:colOff>
      <xdr:row>273</xdr:row>
      <xdr:rowOff>217782</xdr:rowOff>
    </xdr:from>
    <xdr:to>
      <xdr:col>0</xdr:col>
      <xdr:colOff>1485914</xdr:colOff>
      <xdr:row>282</xdr:row>
      <xdr:rowOff>18172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B35624F-98E0-0574-CA2F-15D18836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16200000">
          <a:off x="73565" y="61333239"/>
          <a:ext cx="1800640" cy="1024059"/>
        </a:xfrm>
        <a:prstGeom prst="rect">
          <a:avLst/>
        </a:prstGeom>
      </xdr:spPr>
    </xdr:pic>
    <xdr:clientData/>
  </xdr:twoCellAnchor>
  <xdr:twoCellAnchor editAs="oneCell">
    <xdr:from>
      <xdr:col>0</xdr:col>
      <xdr:colOff>604633</xdr:colOff>
      <xdr:row>22</xdr:row>
      <xdr:rowOff>181158</xdr:rowOff>
    </xdr:from>
    <xdr:to>
      <xdr:col>0</xdr:col>
      <xdr:colOff>1351598</xdr:colOff>
      <xdr:row>29</xdr:row>
      <xdr:rowOff>122198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4003B2-5DD1-3673-15C7-F715D1631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4633" y="5443721"/>
          <a:ext cx="756490" cy="1283112"/>
        </a:xfrm>
        <a:prstGeom prst="rect">
          <a:avLst/>
        </a:prstGeom>
      </xdr:spPr>
    </xdr:pic>
    <xdr:clientData/>
  </xdr:twoCellAnchor>
  <xdr:twoCellAnchor editAs="oneCell">
    <xdr:from>
      <xdr:col>0</xdr:col>
      <xdr:colOff>756284</xdr:colOff>
      <xdr:row>136</xdr:row>
      <xdr:rowOff>93531</xdr:rowOff>
    </xdr:from>
    <xdr:to>
      <xdr:col>0</xdr:col>
      <xdr:colOff>1506860</xdr:colOff>
      <xdr:row>143</xdr:row>
      <xdr:rowOff>97155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6555D57-C4CF-BB14-19BC-726D97A7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4" y="30406844"/>
          <a:ext cx="756291" cy="1509526"/>
        </a:xfrm>
        <a:prstGeom prst="rect">
          <a:avLst/>
        </a:prstGeom>
      </xdr:spPr>
    </xdr:pic>
    <xdr:clientData/>
  </xdr:twoCellAnchor>
  <xdr:twoCellAnchor editAs="oneCell">
    <xdr:from>
      <xdr:col>0</xdr:col>
      <xdr:colOff>358480</xdr:colOff>
      <xdr:row>183</xdr:row>
      <xdr:rowOff>33814</xdr:rowOff>
    </xdr:from>
    <xdr:to>
      <xdr:col>0</xdr:col>
      <xdr:colOff>1653806</xdr:colOff>
      <xdr:row>187</xdr:row>
      <xdr:rowOff>99049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5E0797C-5625-DEE3-5BCD-5300EC4C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58480" y="40634127"/>
          <a:ext cx="1295326" cy="92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211</xdr:row>
      <xdr:rowOff>72392</xdr:rowOff>
    </xdr:from>
    <xdr:to>
      <xdr:col>0</xdr:col>
      <xdr:colOff>1730811</xdr:colOff>
      <xdr:row>214</xdr:row>
      <xdr:rowOff>169070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4252B8B-47B1-3F88-BE82-8E0437C22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69093" y="46673455"/>
          <a:ext cx="1361718" cy="747235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391</xdr:row>
      <xdr:rowOff>127000</xdr:rowOff>
    </xdr:from>
    <xdr:to>
      <xdr:col>0</xdr:col>
      <xdr:colOff>1731292</xdr:colOff>
      <xdr:row>394</xdr:row>
      <xdr:rowOff>138431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96E9DE7-13DD-4CAD-8916-379225AE5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37" b="22131"/>
        <a:stretch/>
      </xdr:blipFill>
      <xdr:spPr bwMode="auto">
        <a:xfrm>
          <a:off x="148167" y="87238417"/>
          <a:ext cx="1583125" cy="67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343483</xdr:colOff>
      <xdr:row>424</xdr:row>
      <xdr:rowOff>114495</xdr:rowOff>
    </xdr:from>
    <xdr:to>
      <xdr:col>0</xdr:col>
      <xdr:colOff>1443375</xdr:colOff>
      <xdr:row>424</xdr:row>
      <xdr:rowOff>615456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26F8D44-1593-4834-AFA7-99FD421EB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l="20584" t="5251" r="18444"/>
        <a:stretch/>
      </xdr:blipFill>
      <xdr:spPr>
        <a:xfrm rot="4867364">
          <a:off x="642948" y="95918470"/>
          <a:ext cx="500961" cy="1099892"/>
        </a:xfrm>
        <a:prstGeom prst="rect">
          <a:avLst/>
        </a:prstGeom>
      </xdr:spPr>
    </xdr:pic>
    <xdr:clientData/>
  </xdr:twoCellAnchor>
  <xdr:twoCellAnchor editAs="oneCell">
    <xdr:from>
      <xdr:col>0</xdr:col>
      <xdr:colOff>476674</xdr:colOff>
      <xdr:row>425</xdr:row>
      <xdr:rowOff>319192</xdr:rowOff>
    </xdr:from>
    <xdr:to>
      <xdr:col>0</xdr:col>
      <xdr:colOff>1124373</xdr:colOff>
      <xdr:row>428</xdr:row>
      <xdr:rowOff>141749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F662B484-A2F5-4B9E-AA1C-9888CDC99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76674" y="96320609"/>
          <a:ext cx="647699" cy="870307"/>
        </a:xfrm>
        <a:prstGeom prst="rect">
          <a:avLst/>
        </a:prstGeom>
      </xdr:spPr>
    </xdr:pic>
    <xdr:clientData/>
  </xdr:twoCellAnchor>
  <xdr:twoCellAnchor editAs="oneCell">
    <xdr:from>
      <xdr:col>0</xdr:col>
      <xdr:colOff>512656</xdr:colOff>
      <xdr:row>430</xdr:row>
      <xdr:rowOff>19897</xdr:rowOff>
    </xdr:from>
    <xdr:to>
      <xdr:col>0</xdr:col>
      <xdr:colOff>1248965</xdr:colOff>
      <xdr:row>430</xdr:row>
      <xdr:rowOff>698076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6365A9A9-F842-4CFF-AF6D-CD2CBA4F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2656" y="97767564"/>
          <a:ext cx="73630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474557</xdr:colOff>
      <xdr:row>431</xdr:row>
      <xdr:rowOff>24554</xdr:rowOff>
    </xdr:from>
    <xdr:to>
      <xdr:col>0</xdr:col>
      <xdr:colOff>1297517</xdr:colOff>
      <xdr:row>432</xdr:row>
      <xdr:rowOff>409001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D4A47E9A-D89D-4556-AE80-F124AB16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74557" y="99351254"/>
          <a:ext cx="822960" cy="803547"/>
        </a:xfrm>
        <a:prstGeom prst="rect">
          <a:avLst/>
        </a:prstGeom>
      </xdr:spPr>
    </xdr:pic>
    <xdr:clientData/>
  </xdr:twoCellAnchor>
  <xdr:twoCellAnchor editAs="oneCell">
    <xdr:from>
      <xdr:col>0</xdr:col>
      <xdr:colOff>301835</xdr:colOff>
      <xdr:row>433</xdr:row>
      <xdr:rowOff>100329</xdr:rowOff>
    </xdr:from>
    <xdr:to>
      <xdr:col>0</xdr:col>
      <xdr:colOff>1596273</xdr:colOff>
      <xdr:row>434</xdr:row>
      <xdr:rowOff>89746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D5A47B1D-81DD-44B1-AF65-D785205B1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5363" b="36736"/>
        <a:stretch/>
      </xdr:blipFill>
      <xdr:spPr>
        <a:xfrm>
          <a:off x="301835" y="100265229"/>
          <a:ext cx="1294438" cy="599017"/>
        </a:xfrm>
        <a:prstGeom prst="rect">
          <a:avLst/>
        </a:prstGeom>
      </xdr:spPr>
    </xdr:pic>
    <xdr:clientData/>
  </xdr:twoCellAnchor>
  <xdr:twoCellAnchor editAs="oneCell">
    <xdr:from>
      <xdr:col>0</xdr:col>
      <xdr:colOff>305223</xdr:colOff>
      <xdr:row>434</xdr:row>
      <xdr:rowOff>84668</xdr:rowOff>
    </xdr:from>
    <xdr:to>
      <xdr:col>0</xdr:col>
      <xdr:colOff>1672049</xdr:colOff>
      <xdr:row>434</xdr:row>
      <xdr:rowOff>709084</xdr:rowOff>
    </xdr:to>
    <xdr:pic>
      <xdr:nvPicPr>
        <xdr:cNvPr id="10" name="Picture 7">
          <a:extLst>
            <a:ext uri="{FF2B5EF4-FFF2-40B4-BE49-F238E27FC236}">
              <a16:creationId xmlns:a16="http://schemas.microsoft.com/office/drawing/2014/main" id="{A9F7A101-8CF6-42F8-B724-184DA893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rcRect t="9407" b="36604"/>
        <a:stretch/>
      </xdr:blipFill>
      <xdr:spPr>
        <a:xfrm>
          <a:off x="305223" y="100044251"/>
          <a:ext cx="1366826" cy="624416"/>
        </a:xfrm>
        <a:prstGeom prst="rect">
          <a:avLst/>
        </a:prstGeom>
      </xdr:spPr>
    </xdr:pic>
    <xdr:clientData/>
  </xdr:twoCellAnchor>
  <xdr:twoCellAnchor editAs="oneCell">
    <xdr:from>
      <xdr:col>0</xdr:col>
      <xdr:colOff>386926</xdr:colOff>
      <xdr:row>435</xdr:row>
      <xdr:rowOff>130386</xdr:rowOff>
    </xdr:from>
    <xdr:to>
      <xdr:col>0</xdr:col>
      <xdr:colOff>1534584</xdr:colOff>
      <xdr:row>436</xdr:row>
      <xdr:rowOff>201084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1B52C602-1BF9-4C01-A1B7-90DF5E9F9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b="36600"/>
        <a:stretch/>
      </xdr:blipFill>
      <xdr:spPr>
        <a:xfrm>
          <a:off x="386926" y="100841386"/>
          <a:ext cx="1147658" cy="589281"/>
        </a:xfrm>
        <a:prstGeom prst="rect">
          <a:avLst/>
        </a:prstGeom>
      </xdr:spPr>
    </xdr:pic>
    <xdr:clientData/>
  </xdr:twoCellAnchor>
  <xdr:twoCellAnchor editAs="oneCell">
    <xdr:from>
      <xdr:col>0</xdr:col>
      <xdr:colOff>370416</xdr:colOff>
      <xdr:row>438</xdr:row>
      <xdr:rowOff>21168</xdr:rowOff>
    </xdr:from>
    <xdr:to>
      <xdr:col>0</xdr:col>
      <xdr:colOff>1513418</xdr:colOff>
      <xdr:row>438</xdr:row>
      <xdr:rowOff>669680</xdr:rowOff>
    </xdr:to>
    <xdr:pic>
      <xdr:nvPicPr>
        <xdr:cNvPr id="13" name="Picture 10">
          <a:extLst>
            <a:ext uri="{FF2B5EF4-FFF2-40B4-BE49-F238E27FC236}">
              <a16:creationId xmlns:a16="http://schemas.microsoft.com/office/drawing/2014/main" id="{13D0A057-B94B-4A4D-AA9A-36510770C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/>
        <a:srcRect l="9680" t="49011" r="27157" b="30820"/>
        <a:stretch/>
      </xdr:blipFill>
      <xdr:spPr>
        <a:xfrm>
          <a:off x="370416" y="102182085"/>
          <a:ext cx="1143002" cy="64851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437</xdr:row>
      <xdr:rowOff>65617</xdr:rowOff>
    </xdr:from>
    <xdr:to>
      <xdr:col>0</xdr:col>
      <xdr:colOff>1401869</xdr:colOff>
      <xdr:row>437</xdr:row>
      <xdr:rowOff>534248</xdr:rowOff>
    </xdr:to>
    <xdr:pic>
      <xdr:nvPicPr>
        <xdr:cNvPr id="14" name="Picture 11">
          <a:extLst>
            <a:ext uri="{FF2B5EF4-FFF2-40B4-BE49-F238E27FC236}">
              <a16:creationId xmlns:a16="http://schemas.microsoft.com/office/drawing/2014/main" id="{268A908D-C50D-458A-942C-1D025225E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l="27434" t="36679" r="22304" b="9352"/>
        <a:stretch/>
      </xdr:blipFill>
      <xdr:spPr>
        <a:xfrm rot="16200000">
          <a:off x="720619" y="101431831"/>
          <a:ext cx="468631" cy="893869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423</xdr:row>
      <xdr:rowOff>47626</xdr:rowOff>
    </xdr:from>
    <xdr:to>
      <xdr:col>11</xdr:col>
      <xdr:colOff>1123950</xdr:colOff>
      <xdr:row>438</xdr:row>
      <xdr:rowOff>714376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7CB1D43-8857-97E0-41E7-B6393486B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724650" y="94697551"/>
          <a:ext cx="6581775" cy="7867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12</xdr:row>
      <xdr:rowOff>15240</xdr:rowOff>
    </xdr:from>
    <xdr:to>
      <xdr:col>0</xdr:col>
      <xdr:colOff>1752600</xdr:colOff>
      <xdr:row>16</xdr:row>
      <xdr:rowOff>953</xdr:rowOff>
    </xdr:to>
    <xdr:pic>
      <xdr:nvPicPr>
        <xdr:cNvPr id="2" name="Рисунок 7" descr="DSC_2806.jpg">
          <a:extLst>
            <a:ext uri="{FF2B5EF4-FFF2-40B4-BE49-F238E27FC236}">
              <a16:creationId xmlns:a16="http://schemas.microsoft.com/office/drawing/2014/main" id="{D109EBB8-47F6-447B-B3D1-65DFCC779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510915"/>
          <a:ext cx="1569720" cy="1433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</xdr:row>
      <xdr:rowOff>198120</xdr:rowOff>
    </xdr:from>
    <xdr:to>
      <xdr:col>0</xdr:col>
      <xdr:colOff>1691640</xdr:colOff>
      <xdr:row>23</xdr:row>
      <xdr:rowOff>205740</xdr:rowOff>
    </xdr:to>
    <xdr:pic>
      <xdr:nvPicPr>
        <xdr:cNvPr id="3" name="Рисунок 8" descr="DSC_2807.jpg">
          <a:extLst>
            <a:ext uri="{FF2B5EF4-FFF2-40B4-BE49-F238E27FC236}">
              <a16:creationId xmlns:a16="http://schemas.microsoft.com/office/drawing/2014/main" id="{9BA180BC-1C16-49FF-B101-EA3A4A784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227445"/>
          <a:ext cx="1653540" cy="145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25</xdr:row>
      <xdr:rowOff>60960</xdr:rowOff>
    </xdr:from>
    <xdr:to>
      <xdr:col>0</xdr:col>
      <xdr:colOff>1539240</xdr:colOff>
      <xdr:row>27</xdr:row>
      <xdr:rowOff>247650</xdr:rowOff>
    </xdr:to>
    <xdr:pic>
      <xdr:nvPicPr>
        <xdr:cNvPr id="4" name="Рисунок 9" descr="DSC_2810.jpg">
          <a:extLst>
            <a:ext uri="{FF2B5EF4-FFF2-40B4-BE49-F238E27FC236}">
              <a16:creationId xmlns:a16="http://schemas.microsoft.com/office/drawing/2014/main" id="{A992D19C-6303-4E62-AF17-BFAEC5CE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8261985"/>
          <a:ext cx="982980" cy="910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31</xdr:row>
      <xdr:rowOff>60960</xdr:rowOff>
    </xdr:from>
    <xdr:to>
      <xdr:col>0</xdr:col>
      <xdr:colOff>1577340</xdr:colOff>
      <xdr:row>33</xdr:row>
      <xdr:rowOff>247650</xdr:rowOff>
    </xdr:to>
    <xdr:pic>
      <xdr:nvPicPr>
        <xdr:cNvPr id="5" name="Рисунок 10" descr="DSC_2809.jpg">
          <a:extLst>
            <a:ext uri="{FF2B5EF4-FFF2-40B4-BE49-F238E27FC236}">
              <a16:creationId xmlns:a16="http://schemas.microsoft.com/office/drawing/2014/main" id="{7C751B6D-048F-4938-A4D4-16B4CA53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0433685"/>
          <a:ext cx="1021080" cy="910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28</xdr:row>
      <xdr:rowOff>76200</xdr:rowOff>
    </xdr:from>
    <xdr:to>
      <xdr:col>0</xdr:col>
      <xdr:colOff>1577340</xdr:colOff>
      <xdr:row>30</xdr:row>
      <xdr:rowOff>243840</xdr:rowOff>
    </xdr:to>
    <xdr:pic>
      <xdr:nvPicPr>
        <xdr:cNvPr id="6" name="Рисунок 11" descr="DSC_2799.jpg">
          <a:extLst>
            <a:ext uri="{FF2B5EF4-FFF2-40B4-BE49-F238E27FC236}">
              <a16:creationId xmlns:a16="http://schemas.microsoft.com/office/drawing/2014/main" id="{4B989A53-5D17-40FB-9C7D-DC4B2C19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9363075"/>
          <a:ext cx="100584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35</xdr:row>
      <xdr:rowOff>213360</xdr:rowOff>
    </xdr:from>
    <xdr:to>
      <xdr:col>0</xdr:col>
      <xdr:colOff>1447800</xdr:colOff>
      <xdr:row>37</xdr:row>
      <xdr:rowOff>381001</xdr:rowOff>
    </xdr:to>
    <xdr:pic>
      <xdr:nvPicPr>
        <xdr:cNvPr id="7" name="Рисунок 12" descr="DSC_3338.jpg">
          <a:extLst>
            <a:ext uri="{FF2B5EF4-FFF2-40B4-BE49-F238E27FC236}">
              <a16:creationId xmlns:a16="http://schemas.microsoft.com/office/drawing/2014/main" id="{577DAB33-8DF7-4815-8665-C9825E55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7910810"/>
          <a:ext cx="1089660" cy="948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42</xdr:row>
      <xdr:rowOff>45720</xdr:rowOff>
    </xdr:from>
    <xdr:to>
      <xdr:col>0</xdr:col>
      <xdr:colOff>1562100</xdr:colOff>
      <xdr:row>44</xdr:row>
      <xdr:rowOff>209551</xdr:rowOff>
    </xdr:to>
    <xdr:pic>
      <xdr:nvPicPr>
        <xdr:cNvPr id="8" name="Рисунок 13" descr="DSC_2803.jpg">
          <a:extLst>
            <a:ext uri="{FF2B5EF4-FFF2-40B4-BE49-F238E27FC236}">
              <a16:creationId xmlns:a16="http://schemas.microsoft.com/office/drawing/2014/main" id="{A3FC31FC-F930-4FC7-868D-87CD7AC0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20476845"/>
          <a:ext cx="10210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45</xdr:row>
      <xdr:rowOff>91440</xdr:rowOff>
    </xdr:from>
    <xdr:to>
      <xdr:col>0</xdr:col>
      <xdr:colOff>1562100</xdr:colOff>
      <xdr:row>47</xdr:row>
      <xdr:rowOff>175258</xdr:rowOff>
    </xdr:to>
    <xdr:pic>
      <xdr:nvPicPr>
        <xdr:cNvPr id="9" name="Рисунок 14" descr="DSC_3337.jpg">
          <a:extLst>
            <a:ext uri="{FF2B5EF4-FFF2-40B4-BE49-F238E27FC236}">
              <a16:creationId xmlns:a16="http://schemas.microsoft.com/office/drawing/2014/main" id="{B3DF708C-04CA-4A72-992D-032A21A2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" y="21694140"/>
          <a:ext cx="1097280" cy="864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55</xdr:row>
      <xdr:rowOff>213360</xdr:rowOff>
    </xdr:from>
    <xdr:to>
      <xdr:col>0</xdr:col>
      <xdr:colOff>1847850</xdr:colOff>
      <xdr:row>57</xdr:row>
      <xdr:rowOff>247652</xdr:rowOff>
    </xdr:to>
    <xdr:pic>
      <xdr:nvPicPr>
        <xdr:cNvPr id="10" name="Рисунок 19" descr="DSC_2551.jpg">
          <a:extLst>
            <a:ext uri="{FF2B5EF4-FFF2-40B4-BE49-F238E27FC236}">
              <a16:creationId xmlns:a16="http://schemas.microsoft.com/office/drawing/2014/main" id="{E64AB0F4-1EC6-4C3A-B411-D38252A6E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5721310"/>
          <a:ext cx="1680210" cy="815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62</xdr:row>
      <xdr:rowOff>53340</xdr:rowOff>
    </xdr:from>
    <xdr:to>
      <xdr:col>0</xdr:col>
      <xdr:colOff>1352550</xdr:colOff>
      <xdr:row>64</xdr:row>
      <xdr:rowOff>131445</xdr:rowOff>
    </xdr:to>
    <xdr:pic>
      <xdr:nvPicPr>
        <xdr:cNvPr id="11" name="Рисунок 20" descr="DSC_2553.jpg">
          <a:extLst>
            <a:ext uri="{FF2B5EF4-FFF2-40B4-BE49-F238E27FC236}">
              <a16:creationId xmlns:a16="http://schemas.microsoft.com/office/drawing/2014/main" id="{4DEBB929-021E-4A62-834E-7BC6AF4C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294965"/>
          <a:ext cx="857250" cy="85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59</xdr:row>
      <xdr:rowOff>45720</xdr:rowOff>
    </xdr:from>
    <xdr:to>
      <xdr:col>0</xdr:col>
      <xdr:colOff>1543050</xdr:colOff>
      <xdr:row>61</xdr:row>
      <xdr:rowOff>323851</xdr:rowOff>
    </xdr:to>
    <xdr:pic>
      <xdr:nvPicPr>
        <xdr:cNvPr id="12" name="Рисунок 21" descr="DSC_2804.jpg">
          <a:extLst>
            <a:ext uri="{FF2B5EF4-FFF2-40B4-BE49-F238E27FC236}">
              <a16:creationId xmlns:a16="http://schemas.microsoft.com/office/drawing/2014/main" id="{1B3A490F-3093-4010-BB8A-22554AF5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7115770"/>
          <a:ext cx="1291590" cy="1059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65</xdr:row>
      <xdr:rowOff>55245</xdr:rowOff>
    </xdr:from>
    <xdr:to>
      <xdr:col>0</xdr:col>
      <xdr:colOff>1600200</xdr:colOff>
      <xdr:row>67</xdr:row>
      <xdr:rowOff>211452</xdr:rowOff>
    </xdr:to>
    <xdr:pic>
      <xdr:nvPicPr>
        <xdr:cNvPr id="13" name="Рисунок 22" descr="DSC_2928.jpg">
          <a:extLst>
            <a:ext uri="{FF2B5EF4-FFF2-40B4-BE49-F238E27FC236}">
              <a16:creationId xmlns:a16="http://schemas.microsoft.com/office/drawing/2014/main" id="{98717F80-1193-4BC6-8758-97F27065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29468445"/>
          <a:ext cx="1402080" cy="937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48</xdr:row>
      <xdr:rowOff>45720</xdr:rowOff>
    </xdr:from>
    <xdr:to>
      <xdr:col>0</xdr:col>
      <xdr:colOff>1577340</xdr:colOff>
      <xdr:row>50</xdr:row>
      <xdr:rowOff>249555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B56C356-5EE0-4878-BBF6-617628666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22819995"/>
          <a:ext cx="1021080" cy="984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52</xdr:row>
      <xdr:rowOff>144780</xdr:rowOff>
    </xdr:from>
    <xdr:to>
      <xdr:col>0</xdr:col>
      <xdr:colOff>1653540</xdr:colOff>
      <xdr:row>54</xdr:row>
      <xdr:rowOff>228599</xdr:rowOff>
    </xdr:to>
    <xdr:pic>
      <xdr:nvPicPr>
        <xdr:cNvPr id="50" name="Рисунок 113" descr="BV.633.png">
          <a:extLst>
            <a:ext uri="{FF2B5EF4-FFF2-40B4-BE49-F238E27FC236}">
              <a16:creationId xmlns:a16="http://schemas.microsoft.com/office/drawing/2014/main" id="{296A5B05-6953-43F2-80ED-D8994BF61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87787">
          <a:off x="320040" y="18591530"/>
          <a:ext cx="1333500" cy="866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134466</xdr:colOff>
      <xdr:row>39</xdr:row>
      <xdr:rowOff>44822</xdr:rowOff>
    </xdr:from>
    <xdr:to>
      <xdr:col>0</xdr:col>
      <xdr:colOff>1466397</xdr:colOff>
      <xdr:row>41</xdr:row>
      <xdr:rowOff>322406</xdr:rowOff>
    </xdr:to>
    <xdr:pic>
      <xdr:nvPicPr>
        <xdr:cNvPr id="58" name="Рисунок 57" descr="BV.520.08.jpg">
          <a:extLst>
            <a:ext uri="{FF2B5EF4-FFF2-40B4-BE49-F238E27FC236}">
              <a16:creationId xmlns:a16="http://schemas.microsoft.com/office/drawing/2014/main" id="{AF449F6A-33AA-4414-88DD-39FD03FB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6" y="19304372"/>
          <a:ext cx="1331931" cy="1058633"/>
        </a:xfrm>
        <a:prstGeom prst="rect">
          <a:avLst/>
        </a:prstGeom>
      </xdr:spPr>
    </xdr:pic>
    <xdr:clientData/>
  </xdr:twoCellAnchor>
  <xdr:twoCellAnchor editAs="oneCell">
    <xdr:from>
      <xdr:col>0</xdr:col>
      <xdr:colOff>394450</xdr:colOff>
      <xdr:row>68</xdr:row>
      <xdr:rowOff>35861</xdr:rowOff>
    </xdr:from>
    <xdr:to>
      <xdr:col>0</xdr:col>
      <xdr:colOff>1354233</xdr:colOff>
      <xdr:row>70</xdr:row>
      <xdr:rowOff>361241</xdr:rowOff>
    </xdr:to>
    <xdr:pic>
      <xdr:nvPicPr>
        <xdr:cNvPr id="59" name="Рисунок 58" descr="BV.648.ХХ.jpg">
          <a:extLst>
            <a:ext uri="{FF2B5EF4-FFF2-40B4-BE49-F238E27FC236}">
              <a16:creationId xmlns:a16="http://schemas.microsoft.com/office/drawing/2014/main" id="{B8B99401-3AFB-4798-AAD6-DA1C2E3C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450" y="32963786"/>
          <a:ext cx="959783" cy="1106431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72</xdr:row>
      <xdr:rowOff>84666</xdr:rowOff>
    </xdr:from>
    <xdr:to>
      <xdr:col>0</xdr:col>
      <xdr:colOff>1524000</xdr:colOff>
      <xdr:row>74</xdr:row>
      <xdr:rowOff>307010</xdr:rowOff>
    </xdr:to>
    <xdr:pic>
      <xdr:nvPicPr>
        <xdr:cNvPr id="60" name="Рисунок 59" descr="BV.530.ХХ.jpg">
          <a:extLst>
            <a:ext uri="{FF2B5EF4-FFF2-40B4-BE49-F238E27FC236}">
              <a16:creationId xmlns:a16="http://schemas.microsoft.com/office/drawing/2014/main" id="{D2D91307-71FF-4738-9D7F-0050CD09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5746266"/>
          <a:ext cx="1193800" cy="1003393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78</xdr:row>
      <xdr:rowOff>67734</xdr:rowOff>
    </xdr:from>
    <xdr:to>
      <xdr:col>0</xdr:col>
      <xdr:colOff>1371601</xdr:colOff>
      <xdr:row>80</xdr:row>
      <xdr:rowOff>323131</xdr:rowOff>
    </xdr:to>
    <xdr:pic>
      <xdr:nvPicPr>
        <xdr:cNvPr id="61" name="Рисунок 60" descr="BV.532.ХХ.jpg">
          <a:extLst>
            <a:ext uri="{FF2B5EF4-FFF2-40B4-BE49-F238E27FC236}">
              <a16:creationId xmlns:a16="http://schemas.microsoft.com/office/drawing/2014/main" id="{284449AF-BEA9-4BE8-8720-B641C7CA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38072484"/>
          <a:ext cx="787400" cy="103644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81</xdr:row>
      <xdr:rowOff>8468</xdr:rowOff>
    </xdr:from>
    <xdr:to>
      <xdr:col>0</xdr:col>
      <xdr:colOff>1426211</xdr:colOff>
      <xdr:row>83</xdr:row>
      <xdr:rowOff>284527</xdr:rowOff>
    </xdr:to>
    <xdr:pic>
      <xdr:nvPicPr>
        <xdr:cNvPr id="62" name="Рисунок 61" descr="BV.533.ХХ.jpg">
          <a:extLst>
            <a:ext uri="{FF2B5EF4-FFF2-40B4-BE49-F238E27FC236}">
              <a16:creationId xmlns:a16="http://schemas.microsoft.com/office/drawing/2014/main" id="{31210AAF-F6BD-4EF5-900A-C0B7DA4A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2" y="39184793"/>
          <a:ext cx="892809" cy="105710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75</xdr:row>
      <xdr:rowOff>45720</xdr:rowOff>
    </xdr:from>
    <xdr:to>
      <xdr:col>0</xdr:col>
      <xdr:colOff>1506855</xdr:colOff>
      <xdr:row>77</xdr:row>
      <xdr:rowOff>302996</xdr:rowOff>
    </xdr:to>
    <xdr:pic>
      <xdr:nvPicPr>
        <xdr:cNvPr id="63" name="Рисунок 62" descr="IMG_0546.jpg">
          <a:extLst>
            <a:ext uri="{FF2B5EF4-FFF2-40B4-BE49-F238E27FC236}">
              <a16:creationId xmlns:a16="http://schemas.microsoft.com/office/drawing/2014/main" id="{39A4DB78-2B48-4CE5-A87D-7E6A7C42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" y="36878895"/>
          <a:ext cx="1285875" cy="1038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130968</xdr:rowOff>
    </xdr:from>
    <xdr:to>
      <xdr:col>1</xdr:col>
      <xdr:colOff>0</xdr:colOff>
      <xdr:row>5</xdr:row>
      <xdr:rowOff>129622</xdr:rowOff>
    </xdr:to>
    <xdr:pic>
      <xdr:nvPicPr>
        <xdr:cNvPr id="75" name="Рисунок 7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E441EE-B48B-4CF0-94A9-62CFD281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68"/>
          <a:ext cx="1866900" cy="13797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12</xdr:row>
      <xdr:rowOff>15240</xdr:rowOff>
    </xdr:from>
    <xdr:to>
      <xdr:col>0</xdr:col>
      <xdr:colOff>1752600</xdr:colOff>
      <xdr:row>16</xdr:row>
      <xdr:rowOff>953</xdr:rowOff>
    </xdr:to>
    <xdr:pic>
      <xdr:nvPicPr>
        <xdr:cNvPr id="10717" name="Рисунок 7" descr="DSC_2806.jpg">
          <a:extLst>
            <a:ext uri="{FF2B5EF4-FFF2-40B4-BE49-F238E27FC236}">
              <a16:creationId xmlns:a16="http://schemas.microsoft.com/office/drawing/2014/main" id="{00000000-0008-0000-0000-0000D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230880"/>
          <a:ext cx="156972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</xdr:row>
      <xdr:rowOff>198120</xdr:rowOff>
    </xdr:from>
    <xdr:to>
      <xdr:col>0</xdr:col>
      <xdr:colOff>1691640</xdr:colOff>
      <xdr:row>23</xdr:row>
      <xdr:rowOff>205740</xdr:rowOff>
    </xdr:to>
    <xdr:pic>
      <xdr:nvPicPr>
        <xdr:cNvPr id="10718" name="Рисунок 8" descr="DSC_2807.jpg">
          <a:extLst>
            <a:ext uri="{FF2B5EF4-FFF2-40B4-BE49-F238E27FC236}">
              <a16:creationId xmlns:a16="http://schemas.microsoft.com/office/drawing/2014/main" id="{00000000-0008-0000-0000-0000D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974080"/>
          <a:ext cx="164592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25</xdr:row>
      <xdr:rowOff>60960</xdr:rowOff>
    </xdr:from>
    <xdr:to>
      <xdr:col>0</xdr:col>
      <xdr:colOff>1539240</xdr:colOff>
      <xdr:row>27</xdr:row>
      <xdr:rowOff>247650</xdr:rowOff>
    </xdr:to>
    <xdr:pic>
      <xdr:nvPicPr>
        <xdr:cNvPr id="10719" name="Рисунок 9" descr="DSC_2810.jpg">
          <a:extLst>
            <a:ext uri="{FF2B5EF4-FFF2-40B4-BE49-F238E27FC236}">
              <a16:creationId xmlns:a16="http://schemas.microsoft.com/office/drawing/2014/main" id="{00000000-0008-0000-0000-0000D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8031480"/>
          <a:ext cx="9753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31</xdr:row>
      <xdr:rowOff>60960</xdr:rowOff>
    </xdr:from>
    <xdr:to>
      <xdr:col>0</xdr:col>
      <xdr:colOff>1577340</xdr:colOff>
      <xdr:row>33</xdr:row>
      <xdr:rowOff>247650</xdr:rowOff>
    </xdr:to>
    <xdr:pic>
      <xdr:nvPicPr>
        <xdr:cNvPr id="10720" name="Рисунок 10" descr="DSC_2809.jpg">
          <a:extLst>
            <a:ext uri="{FF2B5EF4-FFF2-40B4-BE49-F238E27FC236}">
              <a16:creationId xmlns:a16="http://schemas.microsoft.com/office/drawing/2014/main" id="{00000000-0008-0000-0000-0000E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022604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28</xdr:row>
      <xdr:rowOff>76200</xdr:rowOff>
    </xdr:from>
    <xdr:to>
      <xdr:col>0</xdr:col>
      <xdr:colOff>1577340</xdr:colOff>
      <xdr:row>30</xdr:row>
      <xdr:rowOff>243840</xdr:rowOff>
    </xdr:to>
    <xdr:pic>
      <xdr:nvPicPr>
        <xdr:cNvPr id="10721" name="Рисунок 11" descr="DSC_2799.jpg">
          <a:extLst>
            <a:ext uri="{FF2B5EF4-FFF2-40B4-BE49-F238E27FC236}">
              <a16:creationId xmlns:a16="http://schemas.microsoft.com/office/drawing/2014/main" id="{00000000-0008-0000-0000-0000E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9144000"/>
          <a:ext cx="99822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51</xdr:row>
      <xdr:rowOff>213360</xdr:rowOff>
    </xdr:from>
    <xdr:to>
      <xdr:col>0</xdr:col>
      <xdr:colOff>1447800</xdr:colOff>
      <xdr:row>53</xdr:row>
      <xdr:rowOff>381002</xdr:rowOff>
    </xdr:to>
    <xdr:pic>
      <xdr:nvPicPr>
        <xdr:cNvPr id="10722" name="Рисунок 12" descr="DSC_3338.jpg">
          <a:extLst>
            <a:ext uri="{FF2B5EF4-FFF2-40B4-BE49-F238E27FC236}">
              <a16:creationId xmlns:a16="http://schemas.microsoft.com/office/drawing/2014/main" id="{00000000-0008-0000-0000-0000E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8859500"/>
          <a:ext cx="108966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58</xdr:row>
      <xdr:rowOff>45720</xdr:rowOff>
    </xdr:from>
    <xdr:to>
      <xdr:col>0</xdr:col>
      <xdr:colOff>1562100</xdr:colOff>
      <xdr:row>60</xdr:row>
      <xdr:rowOff>209550</xdr:rowOff>
    </xdr:to>
    <xdr:pic>
      <xdr:nvPicPr>
        <xdr:cNvPr id="10723" name="Рисунок 13" descr="DSC_2803.jpg">
          <a:extLst>
            <a:ext uri="{FF2B5EF4-FFF2-40B4-BE49-F238E27FC236}">
              <a16:creationId xmlns:a16="http://schemas.microsoft.com/office/drawing/2014/main" id="{00000000-0008-0000-0000-0000E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20246340"/>
          <a:ext cx="10210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61</xdr:row>
      <xdr:rowOff>91440</xdr:rowOff>
    </xdr:from>
    <xdr:to>
      <xdr:col>0</xdr:col>
      <xdr:colOff>1562100</xdr:colOff>
      <xdr:row>63</xdr:row>
      <xdr:rowOff>175257</xdr:rowOff>
    </xdr:to>
    <xdr:pic>
      <xdr:nvPicPr>
        <xdr:cNvPr id="10724" name="Рисунок 14" descr="DSC_3337.jpg">
          <a:extLst>
            <a:ext uri="{FF2B5EF4-FFF2-40B4-BE49-F238E27FC236}">
              <a16:creationId xmlns:a16="http://schemas.microsoft.com/office/drawing/2014/main" id="{00000000-0008-0000-0000-0000E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" y="21457920"/>
          <a:ext cx="109728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71</xdr:row>
      <xdr:rowOff>213360</xdr:rowOff>
    </xdr:from>
    <xdr:to>
      <xdr:col>0</xdr:col>
      <xdr:colOff>1847850</xdr:colOff>
      <xdr:row>73</xdr:row>
      <xdr:rowOff>247652</xdr:rowOff>
    </xdr:to>
    <xdr:pic>
      <xdr:nvPicPr>
        <xdr:cNvPr id="10725" name="Рисунок 19" descr="DSC_2551.jpg">
          <a:extLst>
            <a:ext uri="{FF2B5EF4-FFF2-40B4-BE49-F238E27FC236}">
              <a16:creationId xmlns:a16="http://schemas.microsoft.com/office/drawing/2014/main" id="{00000000-0008-0000-0000-0000E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5466040"/>
          <a:ext cx="167640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78</xdr:row>
      <xdr:rowOff>53340</xdr:rowOff>
    </xdr:from>
    <xdr:to>
      <xdr:col>0</xdr:col>
      <xdr:colOff>1352550</xdr:colOff>
      <xdr:row>80</xdr:row>
      <xdr:rowOff>131446</xdr:rowOff>
    </xdr:to>
    <xdr:pic>
      <xdr:nvPicPr>
        <xdr:cNvPr id="10726" name="Рисунок 20" descr="DSC_2553.jpg">
          <a:extLst>
            <a:ext uri="{FF2B5EF4-FFF2-40B4-BE49-F238E27FC236}">
              <a16:creationId xmlns:a16="http://schemas.microsoft.com/office/drawing/2014/main" id="{00000000-0008-0000-0000-0000E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026360"/>
          <a:ext cx="85344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75</xdr:row>
      <xdr:rowOff>45720</xdr:rowOff>
    </xdr:from>
    <xdr:to>
      <xdr:col>0</xdr:col>
      <xdr:colOff>1543050</xdr:colOff>
      <xdr:row>77</xdr:row>
      <xdr:rowOff>323852</xdr:rowOff>
    </xdr:to>
    <xdr:pic>
      <xdr:nvPicPr>
        <xdr:cNvPr id="10727" name="Рисунок 21" descr="DSC_2804.jpg">
          <a:extLst>
            <a:ext uri="{FF2B5EF4-FFF2-40B4-BE49-F238E27FC236}">
              <a16:creationId xmlns:a16="http://schemas.microsoft.com/office/drawing/2014/main" id="{00000000-0008-0000-0000-0000E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6852880"/>
          <a:ext cx="12877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81</xdr:row>
      <xdr:rowOff>55245</xdr:rowOff>
    </xdr:from>
    <xdr:to>
      <xdr:col>0</xdr:col>
      <xdr:colOff>1600200</xdr:colOff>
      <xdr:row>83</xdr:row>
      <xdr:rowOff>211453</xdr:rowOff>
    </xdr:to>
    <xdr:pic>
      <xdr:nvPicPr>
        <xdr:cNvPr id="10728" name="Рисунок 22" descr="DSC_2928.jpg">
          <a:extLst>
            <a:ext uri="{FF2B5EF4-FFF2-40B4-BE49-F238E27FC236}">
              <a16:creationId xmlns:a16="http://schemas.microsoft.com/office/drawing/2014/main" id="{00000000-0008-0000-0000-0000E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30278070"/>
          <a:ext cx="140208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85</xdr:row>
      <xdr:rowOff>236220</xdr:rowOff>
    </xdr:from>
    <xdr:to>
      <xdr:col>0</xdr:col>
      <xdr:colOff>1238250</xdr:colOff>
      <xdr:row>88</xdr:row>
      <xdr:rowOff>93344</xdr:rowOff>
    </xdr:to>
    <xdr:pic>
      <xdr:nvPicPr>
        <xdr:cNvPr id="10729" name="Рисунок 23" descr="DSC_2272.jpg">
          <a:extLst>
            <a:ext uri="{FF2B5EF4-FFF2-40B4-BE49-F238E27FC236}">
              <a16:creationId xmlns:a16="http://schemas.microsoft.com/office/drawing/2014/main" id="{00000000-0008-0000-0000-0000E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30929580"/>
          <a:ext cx="75438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142</xdr:row>
      <xdr:rowOff>358140</xdr:rowOff>
    </xdr:from>
    <xdr:to>
      <xdr:col>0</xdr:col>
      <xdr:colOff>1198245</xdr:colOff>
      <xdr:row>145</xdr:row>
      <xdr:rowOff>171452</xdr:rowOff>
    </xdr:to>
    <xdr:pic>
      <xdr:nvPicPr>
        <xdr:cNvPr id="10731" name="Рисунок 39" descr="DSC_2542.jpg">
          <a:extLst>
            <a:ext uri="{FF2B5EF4-FFF2-40B4-BE49-F238E27FC236}">
              <a16:creationId xmlns:a16="http://schemas.microsoft.com/office/drawing/2014/main" id="{00000000-0008-0000-0000-0000E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" y="48150780"/>
          <a:ext cx="58674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157</xdr:row>
      <xdr:rowOff>137160</xdr:rowOff>
    </xdr:from>
    <xdr:to>
      <xdr:col>0</xdr:col>
      <xdr:colOff>1577340</xdr:colOff>
      <xdr:row>160</xdr:row>
      <xdr:rowOff>207643</xdr:rowOff>
    </xdr:to>
    <xdr:pic>
      <xdr:nvPicPr>
        <xdr:cNvPr id="10732" name="Рисунок 42" descr="DSC_2801.jpg">
          <a:extLst>
            <a:ext uri="{FF2B5EF4-FFF2-40B4-BE49-F238E27FC236}">
              <a16:creationId xmlns:a16="http://schemas.microsoft.com/office/drawing/2014/main" id="{00000000-0008-0000-0000-0000E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3469540"/>
          <a:ext cx="1272540" cy="1120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110</xdr:row>
      <xdr:rowOff>160020</xdr:rowOff>
    </xdr:from>
    <xdr:to>
      <xdr:col>0</xdr:col>
      <xdr:colOff>1314450</xdr:colOff>
      <xdr:row>112</xdr:row>
      <xdr:rowOff>133350</xdr:rowOff>
    </xdr:to>
    <xdr:pic>
      <xdr:nvPicPr>
        <xdr:cNvPr id="10733" name="Рисунок 2">
          <a:extLst>
            <a:ext uri="{FF2B5EF4-FFF2-40B4-BE49-F238E27FC236}">
              <a16:creationId xmlns:a16="http://schemas.microsoft.com/office/drawing/2014/main" id="{00000000-0008-0000-0000-0000E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33185100"/>
          <a:ext cx="8305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113</xdr:row>
      <xdr:rowOff>53340</xdr:rowOff>
    </xdr:from>
    <xdr:to>
      <xdr:col>0</xdr:col>
      <xdr:colOff>1295400</xdr:colOff>
      <xdr:row>115</xdr:row>
      <xdr:rowOff>173353</xdr:rowOff>
    </xdr:to>
    <xdr:pic>
      <xdr:nvPicPr>
        <xdr:cNvPr id="10734" name="Рисунок 3">
          <a:extLst>
            <a:ext uri="{FF2B5EF4-FFF2-40B4-BE49-F238E27FC236}">
              <a16:creationId xmlns:a16="http://schemas.microsoft.com/office/drawing/2014/main" id="{00000000-0008-0000-0000-0000E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34244280"/>
          <a:ext cx="8610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117</xdr:row>
      <xdr:rowOff>175260</xdr:rowOff>
    </xdr:from>
    <xdr:to>
      <xdr:col>0</xdr:col>
      <xdr:colOff>1619250</xdr:colOff>
      <xdr:row>119</xdr:row>
      <xdr:rowOff>247652</xdr:rowOff>
    </xdr:to>
    <xdr:pic>
      <xdr:nvPicPr>
        <xdr:cNvPr id="10735" name="Рисунок 5">
          <a:extLst>
            <a:ext uri="{FF2B5EF4-FFF2-40B4-BE49-F238E27FC236}">
              <a16:creationId xmlns:a16="http://schemas.microsoft.com/office/drawing/2014/main" id="{00000000-0008-0000-0000-0000E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35920680"/>
          <a:ext cx="12268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120</xdr:row>
      <xdr:rowOff>91440</xdr:rowOff>
    </xdr:from>
    <xdr:to>
      <xdr:col>0</xdr:col>
      <xdr:colOff>1539240</xdr:colOff>
      <xdr:row>122</xdr:row>
      <xdr:rowOff>323852</xdr:rowOff>
    </xdr:to>
    <xdr:pic>
      <xdr:nvPicPr>
        <xdr:cNvPr id="10736" name="Рисунок 16">
          <a:extLst>
            <a:ext uri="{FF2B5EF4-FFF2-40B4-BE49-F238E27FC236}">
              <a16:creationId xmlns:a16="http://schemas.microsoft.com/office/drawing/2014/main" id="{00000000-0008-0000-0000-0000F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" y="37002720"/>
          <a:ext cx="106680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129</xdr:row>
      <xdr:rowOff>53340</xdr:rowOff>
    </xdr:from>
    <xdr:to>
      <xdr:col>0</xdr:col>
      <xdr:colOff>1428750</xdr:colOff>
      <xdr:row>131</xdr:row>
      <xdr:rowOff>114302</xdr:rowOff>
    </xdr:to>
    <xdr:pic>
      <xdr:nvPicPr>
        <xdr:cNvPr id="10737" name="Рисунок 29">
          <a:extLst>
            <a:ext uri="{FF2B5EF4-FFF2-40B4-BE49-F238E27FC236}">
              <a16:creationId xmlns:a16="http://schemas.microsoft.com/office/drawing/2014/main" id="{00000000-0008-0000-0000-0000F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40462200"/>
          <a:ext cx="11506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123</xdr:row>
      <xdr:rowOff>53340</xdr:rowOff>
    </xdr:from>
    <xdr:to>
      <xdr:col>0</xdr:col>
      <xdr:colOff>1619250</xdr:colOff>
      <xdr:row>125</xdr:row>
      <xdr:rowOff>381002</xdr:rowOff>
    </xdr:to>
    <xdr:pic>
      <xdr:nvPicPr>
        <xdr:cNvPr id="10738" name="Рисунок 30">
          <a:extLst>
            <a:ext uri="{FF2B5EF4-FFF2-40B4-BE49-F238E27FC236}">
              <a16:creationId xmlns:a16="http://schemas.microsoft.com/office/drawing/2014/main" id="{00000000-0008-0000-0000-0000F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" y="38130480"/>
          <a:ext cx="12192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126</xdr:row>
      <xdr:rowOff>38100</xdr:rowOff>
    </xdr:from>
    <xdr:to>
      <xdr:col>0</xdr:col>
      <xdr:colOff>1352550</xdr:colOff>
      <xdr:row>128</xdr:row>
      <xdr:rowOff>323851</xdr:rowOff>
    </xdr:to>
    <xdr:pic>
      <xdr:nvPicPr>
        <xdr:cNvPr id="10739" name="Рисунок 31">
          <a:extLst>
            <a:ext uri="{FF2B5EF4-FFF2-40B4-BE49-F238E27FC236}">
              <a16:creationId xmlns:a16="http://schemas.microsoft.com/office/drawing/2014/main" id="{00000000-0008-0000-0000-0000F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9281100"/>
          <a:ext cx="85344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236</xdr:row>
      <xdr:rowOff>45720</xdr:rowOff>
    </xdr:from>
    <xdr:to>
      <xdr:col>0</xdr:col>
      <xdr:colOff>819150</xdr:colOff>
      <xdr:row>239</xdr:row>
      <xdr:rowOff>245747</xdr:rowOff>
    </xdr:to>
    <xdr:pic>
      <xdr:nvPicPr>
        <xdr:cNvPr id="10740" name="Рисунок 32">
          <a:extLst>
            <a:ext uri="{FF2B5EF4-FFF2-40B4-BE49-F238E27FC236}">
              <a16:creationId xmlns:a16="http://schemas.microsoft.com/office/drawing/2014/main" id="{00000000-0008-0000-0000-0000F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7967840"/>
          <a:ext cx="53340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376131</xdr:colOff>
      <xdr:row>213</xdr:row>
      <xdr:rowOff>71330</xdr:rowOff>
    </xdr:from>
    <xdr:to>
      <xdr:col>0</xdr:col>
      <xdr:colOff>898737</xdr:colOff>
      <xdr:row>215</xdr:row>
      <xdr:rowOff>265072</xdr:rowOff>
    </xdr:to>
    <xdr:pic>
      <xdr:nvPicPr>
        <xdr:cNvPr id="10741" name="Рисунок 72">
          <a:extLst>
            <a:ext uri="{FF2B5EF4-FFF2-40B4-BE49-F238E27FC236}">
              <a16:creationId xmlns:a16="http://schemas.microsoft.com/office/drawing/2014/main" id="{00000000-0008-0000-0000-0000F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131" y="78362597"/>
          <a:ext cx="534036" cy="89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222</xdr:row>
      <xdr:rowOff>53340</xdr:rowOff>
    </xdr:from>
    <xdr:to>
      <xdr:col>0</xdr:col>
      <xdr:colOff>1352550</xdr:colOff>
      <xdr:row>224</xdr:row>
      <xdr:rowOff>247650</xdr:rowOff>
    </xdr:to>
    <xdr:pic>
      <xdr:nvPicPr>
        <xdr:cNvPr id="10742" name="Рисунок 73">
          <a:extLst>
            <a:ext uri="{FF2B5EF4-FFF2-40B4-BE49-F238E27FC236}">
              <a16:creationId xmlns:a16="http://schemas.microsoft.com/office/drawing/2014/main" id="{00000000-0008-0000-0000-0000F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73030080"/>
          <a:ext cx="100584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219</xdr:row>
      <xdr:rowOff>68580</xdr:rowOff>
    </xdr:from>
    <xdr:to>
      <xdr:col>0</xdr:col>
      <xdr:colOff>1333500</xdr:colOff>
      <xdr:row>221</xdr:row>
      <xdr:rowOff>247650</xdr:rowOff>
    </xdr:to>
    <xdr:pic>
      <xdr:nvPicPr>
        <xdr:cNvPr id="10743" name="Рисунок 74">
          <a:extLst>
            <a:ext uri="{FF2B5EF4-FFF2-40B4-BE49-F238E27FC236}">
              <a16:creationId xmlns:a16="http://schemas.microsoft.com/office/drawing/2014/main" id="{00000000-0008-0000-0000-0000F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71993760"/>
          <a:ext cx="94488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228</xdr:row>
      <xdr:rowOff>53340</xdr:rowOff>
    </xdr:from>
    <xdr:to>
      <xdr:col>0</xdr:col>
      <xdr:colOff>1310640</xdr:colOff>
      <xdr:row>230</xdr:row>
      <xdr:rowOff>285749</xdr:rowOff>
    </xdr:to>
    <xdr:pic>
      <xdr:nvPicPr>
        <xdr:cNvPr id="10744" name="Рисунок 75">
          <a:extLst>
            <a:ext uri="{FF2B5EF4-FFF2-40B4-BE49-F238E27FC236}">
              <a16:creationId xmlns:a16="http://schemas.microsoft.com/office/drawing/2014/main" id="{00000000-0008-0000-0000-0000F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75171300"/>
          <a:ext cx="9448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225</xdr:row>
      <xdr:rowOff>68580</xdr:rowOff>
    </xdr:from>
    <xdr:to>
      <xdr:col>0</xdr:col>
      <xdr:colOff>1198245</xdr:colOff>
      <xdr:row>227</xdr:row>
      <xdr:rowOff>285752</xdr:rowOff>
    </xdr:to>
    <xdr:pic>
      <xdr:nvPicPr>
        <xdr:cNvPr id="10745" name="Рисунок 76">
          <a:extLst>
            <a:ext uri="{FF2B5EF4-FFF2-40B4-BE49-F238E27FC236}">
              <a16:creationId xmlns:a16="http://schemas.microsoft.com/office/drawing/2014/main" id="{00000000-0008-0000-0000-0000F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74096880"/>
          <a:ext cx="8229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163</xdr:row>
      <xdr:rowOff>53340</xdr:rowOff>
    </xdr:from>
    <xdr:to>
      <xdr:col>0</xdr:col>
      <xdr:colOff>1562100</xdr:colOff>
      <xdr:row>165</xdr:row>
      <xdr:rowOff>281940</xdr:rowOff>
    </xdr:to>
    <xdr:pic>
      <xdr:nvPicPr>
        <xdr:cNvPr id="10746" name="Рисунок 77">
          <a:extLst>
            <a:ext uri="{FF2B5EF4-FFF2-40B4-BE49-F238E27FC236}">
              <a16:creationId xmlns:a16="http://schemas.microsoft.com/office/drawing/2014/main" id="{00000000-0008-0000-0000-0000F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504080"/>
          <a:ext cx="125730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166</xdr:row>
      <xdr:rowOff>144780</xdr:rowOff>
    </xdr:from>
    <xdr:to>
      <xdr:col>0</xdr:col>
      <xdr:colOff>1581150</xdr:colOff>
      <xdr:row>168</xdr:row>
      <xdr:rowOff>281940</xdr:rowOff>
    </xdr:to>
    <xdr:pic>
      <xdr:nvPicPr>
        <xdr:cNvPr id="10747" name="Рисунок 78">
          <a:extLst>
            <a:ext uri="{FF2B5EF4-FFF2-40B4-BE49-F238E27FC236}">
              <a16:creationId xmlns:a16="http://schemas.microsoft.com/office/drawing/2014/main" id="{00000000-0008-0000-0000-0000F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56647080"/>
          <a:ext cx="133350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169</xdr:row>
      <xdr:rowOff>152400</xdr:rowOff>
    </xdr:from>
    <xdr:to>
      <xdr:col>0</xdr:col>
      <xdr:colOff>1198245</xdr:colOff>
      <xdr:row>171</xdr:row>
      <xdr:rowOff>55245</xdr:rowOff>
    </xdr:to>
    <xdr:pic>
      <xdr:nvPicPr>
        <xdr:cNvPr id="10748" name="Рисунок 79">
          <a:extLst>
            <a:ext uri="{FF2B5EF4-FFF2-40B4-BE49-F238E27FC236}">
              <a16:creationId xmlns:a16="http://schemas.microsoft.com/office/drawing/2014/main" id="{00000000-0008-0000-0000-0000F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57706260"/>
          <a:ext cx="62484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64</xdr:row>
      <xdr:rowOff>45720</xdr:rowOff>
    </xdr:from>
    <xdr:to>
      <xdr:col>0</xdr:col>
      <xdr:colOff>1577340</xdr:colOff>
      <xdr:row>66</xdr:row>
      <xdr:rowOff>249554</xdr:rowOff>
    </xdr:to>
    <xdr:pic>
      <xdr:nvPicPr>
        <xdr:cNvPr id="10749" name="Picture 2">
          <a:extLst>
            <a:ext uri="{FF2B5EF4-FFF2-40B4-BE49-F238E27FC236}">
              <a16:creationId xmlns:a16="http://schemas.microsoft.com/office/drawing/2014/main" id="{00000000-0008-0000-00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22578060"/>
          <a:ext cx="10134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281147</xdr:colOff>
      <xdr:row>232</xdr:row>
      <xdr:rowOff>83545</xdr:rowOff>
    </xdr:from>
    <xdr:to>
      <xdr:col>0</xdr:col>
      <xdr:colOff>858362</xdr:colOff>
      <xdr:row>235</xdr:row>
      <xdr:rowOff>250979</xdr:rowOff>
    </xdr:to>
    <xdr:pic>
      <xdr:nvPicPr>
        <xdr:cNvPr id="10750" name="Рисунок 49" descr="DSC_2911.jpg">
          <a:extLst>
            <a:ext uri="{FF2B5EF4-FFF2-40B4-BE49-F238E27FC236}">
              <a16:creationId xmlns:a16="http://schemas.microsoft.com/office/drawing/2014/main" id="{00000000-0008-0000-0000-0000F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47" y="86041283"/>
          <a:ext cx="563880" cy="1230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244</xdr:row>
      <xdr:rowOff>53340</xdr:rowOff>
    </xdr:from>
    <xdr:to>
      <xdr:col>0</xdr:col>
      <xdr:colOff>1619250</xdr:colOff>
      <xdr:row>246</xdr:row>
      <xdr:rowOff>282456</xdr:rowOff>
    </xdr:to>
    <xdr:pic>
      <xdr:nvPicPr>
        <xdr:cNvPr id="10778" name="Рисунок 90" descr="TR.712.05.jpg">
          <a:extLst>
            <a:ext uri="{FF2B5EF4-FFF2-40B4-BE49-F238E27FC236}">
              <a16:creationId xmlns:a16="http://schemas.microsoft.com/office/drawing/2014/main" id="{00000000-0008-0000-0000-00001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83006565"/>
          <a:ext cx="1335405" cy="853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241</xdr:row>
      <xdr:rowOff>30480</xdr:rowOff>
    </xdr:from>
    <xdr:to>
      <xdr:col>0</xdr:col>
      <xdr:colOff>1482752</xdr:colOff>
      <xdr:row>243</xdr:row>
      <xdr:rowOff>287658</xdr:rowOff>
    </xdr:to>
    <xdr:pic>
      <xdr:nvPicPr>
        <xdr:cNvPr id="10779" name="Рисунок 91" descr="TR.710.05.jpg">
          <a:extLst>
            <a:ext uri="{FF2B5EF4-FFF2-40B4-BE49-F238E27FC236}">
              <a16:creationId xmlns:a16="http://schemas.microsoft.com/office/drawing/2014/main" id="{00000000-0008-0000-0000-00001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1983580"/>
          <a:ext cx="1162712" cy="941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411480</xdr:colOff>
      <xdr:row>188</xdr:row>
      <xdr:rowOff>99060</xdr:rowOff>
    </xdr:from>
    <xdr:to>
      <xdr:col>0</xdr:col>
      <xdr:colOff>1428750</xdr:colOff>
      <xdr:row>190</xdr:row>
      <xdr:rowOff>323850</xdr:rowOff>
    </xdr:to>
    <xdr:pic>
      <xdr:nvPicPr>
        <xdr:cNvPr id="10788" name="Рисунок 99" descr="TR.212.png">
          <a:extLst>
            <a:ext uri="{FF2B5EF4-FFF2-40B4-BE49-F238E27FC236}">
              <a16:creationId xmlns:a16="http://schemas.microsoft.com/office/drawing/2014/main" id="{00000000-0008-0000-0000-00002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480" y="6220968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191</xdr:row>
      <xdr:rowOff>53340</xdr:rowOff>
    </xdr:from>
    <xdr:to>
      <xdr:col>0</xdr:col>
      <xdr:colOff>1314450</xdr:colOff>
      <xdr:row>193</xdr:row>
      <xdr:rowOff>320040</xdr:rowOff>
    </xdr:to>
    <xdr:pic>
      <xdr:nvPicPr>
        <xdr:cNvPr id="10789" name="Рисунок 100" descr="TR.213.png">
          <a:extLst>
            <a:ext uri="{FF2B5EF4-FFF2-40B4-BE49-F238E27FC236}">
              <a16:creationId xmlns:a16="http://schemas.microsoft.com/office/drawing/2014/main" id="{00000000-0008-0000-0000-00002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63215520"/>
          <a:ext cx="79248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194</xdr:row>
      <xdr:rowOff>83820</xdr:rowOff>
    </xdr:from>
    <xdr:to>
      <xdr:col>0</xdr:col>
      <xdr:colOff>1371600</xdr:colOff>
      <xdr:row>196</xdr:row>
      <xdr:rowOff>320040</xdr:rowOff>
    </xdr:to>
    <xdr:pic>
      <xdr:nvPicPr>
        <xdr:cNvPr id="10790" name="Рисунок 101" descr="TR.210.png">
          <a:extLst>
            <a:ext uri="{FF2B5EF4-FFF2-40B4-BE49-F238E27FC236}">
              <a16:creationId xmlns:a16="http://schemas.microsoft.com/office/drawing/2014/main" id="{00000000-0008-0000-0000-00002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64297560"/>
          <a:ext cx="88392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197</xdr:row>
      <xdr:rowOff>38100</xdr:rowOff>
    </xdr:from>
    <xdr:to>
      <xdr:col>0</xdr:col>
      <xdr:colOff>1276350</xdr:colOff>
      <xdr:row>199</xdr:row>
      <xdr:rowOff>323850</xdr:rowOff>
    </xdr:to>
    <xdr:pic>
      <xdr:nvPicPr>
        <xdr:cNvPr id="10791" name="Рисунок 102" descr="TR.211.png">
          <a:extLst>
            <a:ext uri="{FF2B5EF4-FFF2-40B4-BE49-F238E27FC236}">
              <a16:creationId xmlns:a16="http://schemas.microsoft.com/office/drawing/2014/main" id="{00000000-0008-0000-0000-00002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65303400"/>
          <a:ext cx="76200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200</xdr:row>
      <xdr:rowOff>236220</xdr:rowOff>
    </xdr:from>
    <xdr:to>
      <xdr:col>0</xdr:col>
      <xdr:colOff>1464945</xdr:colOff>
      <xdr:row>202</xdr:row>
      <xdr:rowOff>247651</xdr:rowOff>
    </xdr:to>
    <xdr:pic>
      <xdr:nvPicPr>
        <xdr:cNvPr id="10792" name="Рисунок 103" descr="TR.112.png">
          <a:extLst>
            <a:ext uri="{FF2B5EF4-FFF2-40B4-BE49-F238E27FC236}">
              <a16:creationId xmlns:a16="http://schemas.microsoft.com/office/drawing/2014/main" id="{00000000-0008-0000-0000-00002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66553080"/>
          <a:ext cx="90678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203</xdr:row>
      <xdr:rowOff>106680</xdr:rowOff>
    </xdr:from>
    <xdr:to>
      <xdr:col>0</xdr:col>
      <xdr:colOff>1619250</xdr:colOff>
      <xdr:row>205</xdr:row>
      <xdr:rowOff>209549</xdr:rowOff>
    </xdr:to>
    <xdr:pic>
      <xdr:nvPicPr>
        <xdr:cNvPr id="10793" name="Рисунок 104" descr="TR.113.png">
          <a:extLst>
            <a:ext uri="{FF2B5EF4-FFF2-40B4-BE49-F238E27FC236}">
              <a16:creationId xmlns:a16="http://schemas.microsoft.com/office/drawing/2014/main" id="{00000000-0008-0000-0000-00002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67475100"/>
          <a:ext cx="10439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206</xdr:row>
      <xdr:rowOff>106680</xdr:rowOff>
    </xdr:from>
    <xdr:to>
      <xdr:col>0</xdr:col>
      <xdr:colOff>1503045</xdr:colOff>
      <xdr:row>208</xdr:row>
      <xdr:rowOff>133351</xdr:rowOff>
    </xdr:to>
    <xdr:pic>
      <xdr:nvPicPr>
        <xdr:cNvPr id="10794" name="Рисунок 105" descr="TR.110.png">
          <a:extLst>
            <a:ext uri="{FF2B5EF4-FFF2-40B4-BE49-F238E27FC236}">
              <a16:creationId xmlns:a16="http://schemas.microsoft.com/office/drawing/2014/main" id="{00000000-0008-0000-0000-00002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852666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209</xdr:row>
      <xdr:rowOff>205740</xdr:rowOff>
    </xdr:from>
    <xdr:to>
      <xdr:col>0</xdr:col>
      <xdr:colOff>1503045</xdr:colOff>
      <xdr:row>211</xdr:row>
      <xdr:rowOff>190499</xdr:rowOff>
    </xdr:to>
    <xdr:pic>
      <xdr:nvPicPr>
        <xdr:cNvPr id="10795" name="Рисунок 106" descr="TR.111.png">
          <a:extLst>
            <a:ext uri="{FF2B5EF4-FFF2-40B4-BE49-F238E27FC236}">
              <a16:creationId xmlns:a16="http://schemas.microsoft.com/office/drawing/2014/main" id="{00000000-0008-0000-0000-00002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967728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134</xdr:row>
      <xdr:rowOff>281940</xdr:rowOff>
    </xdr:from>
    <xdr:to>
      <xdr:col>0</xdr:col>
      <xdr:colOff>1162050</xdr:colOff>
      <xdr:row>137</xdr:row>
      <xdr:rowOff>19049</xdr:rowOff>
    </xdr:to>
    <xdr:pic>
      <xdr:nvPicPr>
        <xdr:cNvPr id="10797" name="Рисунок 108" descr="CV.320.png">
          <a:extLst>
            <a:ext uri="{FF2B5EF4-FFF2-40B4-BE49-F238E27FC236}">
              <a16:creationId xmlns:a16="http://schemas.microsoft.com/office/drawing/2014/main" id="{00000000-0008-0000-0000-00002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44965620"/>
          <a:ext cx="57150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139</xdr:row>
      <xdr:rowOff>38100</xdr:rowOff>
    </xdr:from>
    <xdr:to>
      <xdr:col>0</xdr:col>
      <xdr:colOff>1196340</xdr:colOff>
      <xdr:row>141</xdr:row>
      <xdr:rowOff>323852</xdr:rowOff>
    </xdr:to>
    <xdr:pic>
      <xdr:nvPicPr>
        <xdr:cNvPr id="10798" name="Рисунок 109" descr="CV.425.png">
          <a:extLst>
            <a:ext uri="{FF2B5EF4-FFF2-40B4-BE49-F238E27FC236}">
              <a16:creationId xmlns:a16="http://schemas.microsoft.com/office/drawing/2014/main" id="{00000000-0008-0000-0000-00002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46664880"/>
          <a:ext cx="64770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146</xdr:row>
      <xdr:rowOff>40005</xdr:rowOff>
    </xdr:from>
    <xdr:to>
      <xdr:col>0</xdr:col>
      <xdr:colOff>1160145</xdr:colOff>
      <xdr:row>148</xdr:row>
      <xdr:rowOff>344805</xdr:rowOff>
    </xdr:to>
    <xdr:pic>
      <xdr:nvPicPr>
        <xdr:cNvPr id="10799" name="Рисунок 110" descr="IMG_4424.png">
          <a:extLst>
            <a:ext uri="{FF2B5EF4-FFF2-40B4-BE49-F238E27FC236}">
              <a16:creationId xmlns:a16="http://schemas.microsoft.com/office/drawing/2014/main" id="{00000000-0008-0000-0000-00002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1598830"/>
          <a:ext cx="60198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150</xdr:row>
      <xdr:rowOff>365760</xdr:rowOff>
    </xdr:from>
    <xdr:to>
      <xdr:col>0</xdr:col>
      <xdr:colOff>1463040</xdr:colOff>
      <xdr:row>153</xdr:row>
      <xdr:rowOff>173356</xdr:rowOff>
    </xdr:to>
    <xdr:pic>
      <xdr:nvPicPr>
        <xdr:cNvPr id="10800" name="Рисунок 111" descr="CV.530.png">
          <a:extLst>
            <a:ext uri="{FF2B5EF4-FFF2-40B4-BE49-F238E27FC236}">
              <a16:creationId xmlns:a16="http://schemas.microsoft.com/office/drawing/2014/main" id="{00000000-0008-0000-0000-00003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51191160"/>
          <a:ext cx="108204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172</xdr:row>
      <xdr:rowOff>45720</xdr:rowOff>
    </xdr:from>
    <xdr:to>
      <xdr:col>0</xdr:col>
      <xdr:colOff>1581150</xdr:colOff>
      <xdr:row>174</xdr:row>
      <xdr:rowOff>323850</xdr:rowOff>
    </xdr:to>
    <xdr:pic>
      <xdr:nvPicPr>
        <xdr:cNvPr id="10801" name="Рисунок 112" descr="TR.415.png">
          <a:extLst>
            <a:ext uri="{FF2B5EF4-FFF2-40B4-BE49-F238E27FC236}">
              <a16:creationId xmlns:a16="http://schemas.microsoft.com/office/drawing/2014/main" id="{00000000-0008-0000-0000-00003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8651140"/>
          <a:ext cx="12420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68</xdr:row>
      <xdr:rowOff>144780</xdr:rowOff>
    </xdr:from>
    <xdr:to>
      <xdr:col>0</xdr:col>
      <xdr:colOff>1653540</xdr:colOff>
      <xdr:row>70</xdr:row>
      <xdr:rowOff>228599</xdr:rowOff>
    </xdr:to>
    <xdr:pic>
      <xdr:nvPicPr>
        <xdr:cNvPr id="10802" name="Рисунок 113" descr="BV.633.png">
          <a:extLst>
            <a:ext uri="{FF2B5EF4-FFF2-40B4-BE49-F238E27FC236}">
              <a16:creationId xmlns:a16="http://schemas.microsoft.com/office/drawing/2014/main" id="{00000000-0008-0000-0000-00003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87787">
          <a:off x="320040" y="24231600"/>
          <a:ext cx="132588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36</xdr:row>
      <xdr:rowOff>228600</xdr:rowOff>
    </xdr:from>
    <xdr:to>
      <xdr:col>0</xdr:col>
      <xdr:colOff>1543050</xdr:colOff>
      <xdr:row>39</xdr:row>
      <xdr:rowOff>114299</xdr:rowOff>
    </xdr:to>
    <xdr:pic>
      <xdr:nvPicPr>
        <xdr:cNvPr id="10805" name="Рисунок 1">
          <a:extLst>
            <a:ext uri="{FF2B5EF4-FFF2-40B4-BE49-F238E27FC236}">
              <a16:creationId xmlns:a16="http://schemas.microsoft.com/office/drawing/2014/main" id="{00000000-0008-0000-0000-00003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3319760"/>
          <a:ext cx="14706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41</xdr:row>
      <xdr:rowOff>15240</xdr:rowOff>
    </xdr:from>
    <xdr:to>
      <xdr:col>0</xdr:col>
      <xdr:colOff>1539240</xdr:colOff>
      <xdr:row>43</xdr:row>
      <xdr:rowOff>281941</xdr:rowOff>
    </xdr:to>
    <xdr:pic>
      <xdr:nvPicPr>
        <xdr:cNvPr id="10806" name="Рисунок 2">
          <a:extLst>
            <a:ext uri="{FF2B5EF4-FFF2-40B4-BE49-F238E27FC236}">
              <a16:creationId xmlns:a16="http://schemas.microsoft.com/office/drawing/2014/main" id="{00000000-0008-0000-0000-00003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4935200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44</xdr:row>
      <xdr:rowOff>76200</xdr:rowOff>
    </xdr:from>
    <xdr:to>
      <xdr:col>0</xdr:col>
      <xdr:colOff>1466850</xdr:colOff>
      <xdr:row>46</xdr:row>
      <xdr:rowOff>285748</xdr:rowOff>
    </xdr:to>
    <xdr:pic>
      <xdr:nvPicPr>
        <xdr:cNvPr id="10807" name="Рисунок 3">
          <a:extLst>
            <a:ext uri="{FF2B5EF4-FFF2-40B4-BE49-F238E27FC236}">
              <a16:creationId xmlns:a16="http://schemas.microsoft.com/office/drawing/2014/main" id="{00000000-0008-0000-0000-00003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" y="16093440"/>
          <a:ext cx="10287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47</xdr:row>
      <xdr:rowOff>106680</xdr:rowOff>
    </xdr:from>
    <xdr:to>
      <xdr:col>0</xdr:col>
      <xdr:colOff>1447800</xdr:colOff>
      <xdr:row>49</xdr:row>
      <xdr:rowOff>209551</xdr:rowOff>
    </xdr:to>
    <xdr:pic>
      <xdr:nvPicPr>
        <xdr:cNvPr id="10808" name="Рисунок 4">
          <a:extLst>
            <a:ext uri="{FF2B5EF4-FFF2-40B4-BE49-F238E27FC236}">
              <a16:creationId xmlns:a16="http://schemas.microsoft.com/office/drawing/2014/main" id="{00000000-0008-0000-0000-00003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17221200"/>
          <a:ext cx="101346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175</xdr:row>
      <xdr:rowOff>45720</xdr:rowOff>
    </xdr:from>
    <xdr:to>
      <xdr:col>0</xdr:col>
      <xdr:colOff>1657350</xdr:colOff>
      <xdr:row>177</xdr:row>
      <xdr:rowOff>285750</xdr:rowOff>
    </xdr:to>
    <xdr:pic>
      <xdr:nvPicPr>
        <xdr:cNvPr id="10809" name="Рисунок 5">
          <a:extLst>
            <a:ext uri="{FF2B5EF4-FFF2-40B4-BE49-F238E27FC236}">
              <a16:creationId xmlns:a16="http://schemas.microsoft.com/office/drawing/2014/main" id="{00000000-0008-0000-0000-00003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9702700"/>
          <a:ext cx="131064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178</xdr:row>
      <xdr:rowOff>152400</xdr:rowOff>
    </xdr:from>
    <xdr:to>
      <xdr:col>0</xdr:col>
      <xdr:colOff>1388745</xdr:colOff>
      <xdr:row>180</xdr:row>
      <xdr:rowOff>190499</xdr:rowOff>
    </xdr:to>
    <xdr:pic>
      <xdr:nvPicPr>
        <xdr:cNvPr id="10810" name="Рисунок 6">
          <a:extLst>
            <a:ext uri="{FF2B5EF4-FFF2-40B4-BE49-F238E27FC236}">
              <a16:creationId xmlns:a16="http://schemas.microsoft.com/office/drawing/2014/main" id="{00000000-0008-0000-0000-00003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194611">
          <a:off x="632460" y="60830460"/>
          <a:ext cx="7391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236</xdr:row>
      <xdr:rowOff>38100</xdr:rowOff>
    </xdr:from>
    <xdr:to>
      <xdr:col>0</xdr:col>
      <xdr:colOff>1693545</xdr:colOff>
      <xdr:row>239</xdr:row>
      <xdr:rowOff>323852</xdr:rowOff>
    </xdr:to>
    <xdr:pic>
      <xdr:nvPicPr>
        <xdr:cNvPr id="10812" name="Рисунок 8">
          <a:extLst>
            <a:ext uri="{FF2B5EF4-FFF2-40B4-BE49-F238E27FC236}">
              <a16:creationId xmlns:a16="http://schemas.microsoft.com/office/drawing/2014/main" id="{00000000-0008-0000-0000-00003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" y="7796022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134466</xdr:colOff>
      <xdr:row>55</xdr:row>
      <xdr:rowOff>44822</xdr:rowOff>
    </xdr:from>
    <xdr:to>
      <xdr:col>0</xdr:col>
      <xdr:colOff>1466397</xdr:colOff>
      <xdr:row>57</xdr:row>
      <xdr:rowOff>322405</xdr:rowOff>
    </xdr:to>
    <xdr:pic>
      <xdr:nvPicPr>
        <xdr:cNvPr id="111" name="Рисунок 110" descr="BV.520.08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6" y="20314022"/>
          <a:ext cx="1335741" cy="10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394450</xdr:colOff>
      <xdr:row>90</xdr:row>
      <xdr:rowOff>35861</xdr:rowOff>
    </xdr:from>
    <xdr:to>
      <xdr:col>0</xdr:col>
      <xdr:colOff>1354233</xdr:colOff>
      <xdr:row>92</xdr:row>
      <xdr:rowOff>361242</xdr:rowOff>
    </xdr:to>
    <xdr:pic>
      <xdr:nvPicPr>
        <xdr:cNvPr id="119" name="Рисунок 118" descr="BV.648.ХХ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450" y="33796943"/>
          <a:ext cx="950258" cy="1092534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97</xdr:row>
      <xdr:rowOff>84666</xdr:rowOff>
    </xdr:from>
    <xdr:to>
      <xdr:col>0</xdr:col>
      <xdr:colOff>1524000</xdr:colOff>
      <xdr:row>99</xdr:row>
      <xdr:rowOff>307009</xdr:rowOff>
    </xdr:to>
    <xdr:pic>
      <xdr:nvPicPr>
        <xdr:cNvPr id="122" name="Рисунок 121" descr="BV.530.ХХ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4992733"/>
          <a:ext cx="1193800" cy="1001276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103</xdr:row>
      <xdr:rowOff>67734</xdr:rowOff>
    </xdr:from>
    <xdr:to>
      <xdr:col>0</xdr:col>
      <xdr:colOff>1371601</xdr:colOff>
      <xdr:row>105</xdr:row>
      <xdr:rowOff>323130</xdr:rowOff>
    </xdr:to>
    <xdr:pic>
      <xdr:nvPicPr>
        <xdr:cNvPr id="123" name="Рисунок 122" descr="BV.532.ХХ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37312601"/>
          <a:ext cx="787400" cy="10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106</xdr:row>
      <xdr:rowOff>8468</xdr:rowOff>
    </xdr:from>
    <xdr:to>
      <xdr:col>0</xdr:col>
      <xdr:colOff>1426211</xdr:colOff>
      <xdr:row>108</xdr:row>
      <xdr:rowOff>284526</xdr:rowOff>
    </xdr:to>
    <xdr:pic>
      <xdr:nvPicPr>
        <xdr:cNvPr id="127" name="Рисунок 126" descr="BV.533.ХХ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2" y="38421735"/>
          <a:ext cx="888999" cy="10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100</xdr:row>
      <xdr:rowOff>45720</xdr:rowOff>
    </xdr:from>
    <xdr:to>
      <xdr:col>0</xdr:col>
      <xdr:colOff>1506855</xdr:colOff>
      <xdr:row>102</xdr:row>
      <xdr:rowOff>302995</xdr:rowOff>
    </xdr:to>
    <xdr:pic>
      <xdr:nvPicPr>
        <xdr:cNvPr id="144" name="Рисунок 143" descr="IMG_0546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" y="36126420"/>
          <a:ext cx="1293495" cy="10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529167</xdr:colOff>
      <xdr:row>181</xdr:row>
      <xdr:rowOff>68792</xdr:rowOff>
    </xdr:from>
    <xdr:to>
      <xdr:col>0</xdr:col>
      <xdr:colOff>1372810</xdr:colOff>
      <xdr:row>183</xdr:row>
      <xdr:rowOff>322272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7" y="68669958"/>
          <a:ext cx="843643" cy="96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640292</xdr:colOff>
      <xdr:row>216</xdr:row>
      <xdr:rowOff>68792</xdr:rowOff>
    </xdr:from>
    <xdr:to>
      <xdr:col>0</xdr:col>
      <xdr:colOff>1200362</xdr:colOff>
      <xdr:row>218</xdr:row>
      <xdr:rowOff>320251</xdr:rowOff>
    </xdr:to>
    <xdr:pic>
      <xdr:nvPicPr>
        <xdr:cNvPr id="114" name="Рисунок 7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292" y="79845958"/>
          <a:ext cx="563880" cy="942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275166</xdr:colOff>
      <xdr:row>247</xdr:row>
      <xdr:rowOff>74084</xdr:rowOff>
    </xdr:from>
    <xdr:to>
      <xdr:col>0</xdr:col>
      <xdr:colOff>1578398</xdr:colOff>
      <xdr:row>249</xdr:row>
      <xdr:rowOff>285143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75166" y="90609209"/>
          <a:ext cx="1307042" cy="902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243417</xdr:colOff>
      <xdr:row>250</xdr:row>
      <xdr:rowOff>132291</xdr:rowOff>
    </xdr:from>
    <xdr:to>
      <xdr:col>0</xdr:col>
      <xdr:colOff>1692018</xdr:colOff>
      <xdr:row>252</xdr:row>
      <xdr:rowOff>230415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17" y="91699291"/>
          <a:ext cx="1437171" cy="786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274997</xdr:colOff>
      <xdr:row>254</xdr:row>
      <xdr:rowOff>116466</xdr:rowOff>
    </xdr:from>
    <xdr:to>
      <xdr:col>0</xdr:col>
      <xdr:colOff>1618974</xdr:colOff>
      <xdr:row>256</xdr:row>
      <xdr:rowOff>248387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20029">
          <a:off x="274997" y="93059300"/>
          <a:ext cx="1353502" cy="823650"/>
        </a:xfrm>
        <a:prstGeom prst="rect">
          <a:avLst/>
        </a:prstGeom>
      </xdr:spPr>
    </xdr:pic>
    <xdr:clientData/>
  </xdr:twoCellAnchor>
  <xdr:twoCellAnchor editAs="oneCell">
    <xdr:from>
      <xdr:col>0</xdr:col>
      <xdr:colOff>377552</xdr:colOff>
      <xdr:row>184</xdr:row>
      <xdr:rowOff>55455</xdr:rowOff>
    </xdr:from>
    <xdr:to>
      <xdr:col>0</xdr:col>
      <xdr:colOff>1579624</xdr:colOff>
      <xdr:row>184</xdr:row>
      <xdr:rowOff>1429916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552" y="67368329"/>
          <a:ext cx="1215407" cy="1378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25101</xdr:rowOff>
    </xdr:from>
    <xdr:to>
      <xdr:col>0</xdr:col>
      <xdr:colOff>1731240</xdr:colOff>
      <xdr:row>186</xdr:row>
      <xdr:rowOff>860467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49060"/>
          <a:ext cx="1727430" cy="842986"/>
        </a:xfrm>
        <a:prstGeom prst="rect">
          <a:avLst/>
        </a:prstGeom>
      </xdr:spPr>
    </xdr:pic>
    <xdr:clientData/>
  </xdr:twoCellAnchor>
  <xdr:twoCellAnchor editAs="oneCell">
    <xdr:from>
      <xdr:col>0</xdr:col>
      <xdr:colOff>1113002</xdr:colOff>
      <xdr:row>232</xdr:row>
      <xdr:rowOff>99300</xdr:rowOff>
    </xdr:from>
    <xdr:to>
      <xdr:col>0</xdr:col>
      <xdr:colOff>1692588</xdr:colOff>
      <xdr:row>235</xdr:row>
      <xdr:rowOff>268019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002" y="86193577"/>
          <a:ext cx="583396" cy="1223795"/>
        </a:xfrm>
        <a:prstGeom prst="rect">
          <a:avLst/>
        </a:prstGeom>
      </xdr:spPr>
    </xdr:pic>
    <xdr:clientData/>
  </xdr:twoCellAnchor>
  <xdr:twoCellAnchor editAs="oneCell">
    <xdr:from>
      <xdr:col>0</xdr:col>
      <xdr:colOff>1150408</xdr:colOff>
      <xdr:row>213</xdr:row>
      <xdr:rowOff>9527</xdr:rowOff>
    </xdr:from>
    <xdr:to>
      <xdr:col>0</xdr:col>
      <xdr:colOff>1788521</xdr:colOff>
      <xdr:row>215</xdr:row>
      <xdr:rowOff>289136</xdr:rowOff>
    </xdr:to>
    <xdr:pic>
      <xdr:nvPicPr>
        <xdr:cNvPr id="151" name="Рисунок 150" descr="TR.550.02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408" y="78300794"/>
          <a:ext cx="638113" cy="993772"/>
        </a:xfrm>
        <a:prstGeom prst="rect">
          <a:avLst/>
        </a:prstGeom>
      </xdr:spPr>
    </xdr:pic>
    <xdr:clientData/>
  </xdr:twoCellAnchor>
  <xdr:twoCellAnchor editAs="oneCell">
    <xdr:from>
      <xdr:col>0</xdr:col>
      <xdr:colOff>444498</xdr:colOff>
      <xdr:row>185</xdr:row>
      <xdr:rowOff>219476</xdr:rowOff>
    </xdr:from>
    <xdr:to>
      <xdr:col>0</xdr:col>
      <xdr:colOff>1542937</xdr:colOff>
      <xdr:row>185</xdr:row>
      <xdr:rowOff>1105958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A4336D0-BBD5-9B9F-425B-1FFE55D17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8" y="68270310"/>
          <a:ext cx="1111774" cy="886482"/>
        </a:xfrm>
        <a:prstGeom prst="rect">
          <a:avLst/>
        </a:prstGeom>
      </xdr:spPr>
    </xdr:pic>
    <xdr:clientData/>
  </xdr:twoCellAnchor>
  <xdr:twoCellAnchor editAs="oneCell">
    <xdr:from>
      <xdr:col>0</xdr:col>
      <xdr:colOff>285351</xdr:colOff>
      <xdr:row>93</xdr:row>
      <xdr:rowOff>10582</xdr:rowOff>
    </xdr:from>
    <xdr:to>
      <xdr:col>0</xdr:col>
      <xdr:colOff>1736413</xdr:colOff>
      <xdr:row>96</xdr:row>
      <xdr:rowOff>364277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184F38A-6404-E93F-09E7-99D8E52B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351" y="34205332"/>
          <a:ext cx="1447252" cy="15398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130968</xdr:rowOff>
    </xdr:from>
    <xdr:to>
      <xdr:col>1</xdr:col>
      <xdr:colOff>0</xdr:colOff>
      <xdr:row>5</xdr:row>
      <xdr:rowOff>129622</xdr:rowOff>
    </xdr:to>
    <xdr:pic>
      <xdr:nvPicPr>
        <xdr:cNvPr id="4" name="Рисунок 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385CE911-54F7-4188-8590-45BD3DDC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68"/>
          <a:ext cx="1869281" cy="13678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9</xdr:row>
      <xdr:rowOff>45720</xdr:rowOff>
    </xdr:from>
    <xdr:to>
      <xdr:col>0</xdr:col>
      <xdr:colOff>1504950</xdr:colOff>
      <xdr:row>11</xdr:row>
      <xdr:rowOff>247651</xdr:rowOff>
    </xdr:to>
    <xdr:pic>
      <xdr:nvPicPr>
        <xdr:cNvPr id="42" name="Рисунок 87" descr="SE.510.06.jpg">
          <a:extLst>
            <a:ext uri="{FF2B5EF4-FFF2-40B4-BE49-F238E27FC236}">
              <a16:creationId xmlns:a16="http://schemas.microsoft.com/office/drawing/2014/main" id="{A7967209-05BD-4907-B10E-899A1594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59217995"/>
          <a:ext cx="1146810" cy="88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15</xdr:row>
      <xdr:rowOff>30480</xdr:rowOff>
    </xdr:from>
    <xdr:to>
      <xdr:col>0</xdr:col>
      <xdr:colOff>1352550</xdr:colOff>
      <xdr:row>17</xdr:row>
      <xdr:rowOff>285755</xdr:rowOff>
    </xdr:to>
    <xdr:pic>
      <xdr:nvPicPr>
        <xdr:cNvPr id="43" name="Рисунок 88" descr="SE.520.05.jpg">
          <a:extLst>
            <a:ext uri="{FF2B5EF4-FFF2-40B4-BE49-F238E27FC236}">
              <a16:creationId xmlns:a16="http://schemas.microsoft.com/office/drawing/2014/main" id="{F21300A2-F4B9-4B7B-8656-4A8B76E2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80" y="161260155"/>
          <a:ext cx="750570" cy="94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18</xdr:row>
      <xdr:rowOff>259080</xdr:rowOff>
    </xdr:from>
    <xdr:to>
      <xdr:col>0</xdr:col>
      <xdr:colOff>1295400</xdr:colOff>
      <xdr:row>22</xdr:row>
      <xdr:rowOff>53340</xdr:rowOff>
    </xdr:to>
    <xdr:pic>
      <xdr:nvPicPr>
        <xdr:cNvPr id="44" name="Рисунок 89" descr="SE.6XX.04.jpg">
          <a:extLst>
            <a:ext uri="{FF2B5EF4-FFF2-40B4-BE49-F238E27FC236}">
              <a16:creationId xmlns:a16="http://schemas.microsoft.com/office/drawing/2014/main" id="{D18C350D-B698-4D8B-96BF-C9AFBA7B5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162517455"/>
          <a:ext cx="76962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598417</xdr:colOff>
      <xdr:row>35</xdr:row>
      <xdr:rowOff>50929</xdr:rowOff>
    </xdr:from>
    <xdr:to>
      <xdr:col>0</xdr:col>
      <xdr:colOff>1233956</xdr:colOff>
      <xdr:row>36</xdr:row>
      <xdr:rowOff>391583</xdr:rowOff>
    </xdr:to>
    <xdr:pic>
      <xdr:nvPicPr>
        <xdr:cNvPr id="62" name="Рисунок 107" descr="SE.555.png">
          <a:extLst>
            <a:ext uri="{FF2B5EF4-FFF2-40B4-BE49-F238E27FC236}">
              <a16:creationId xmlns:a16="http://schemas.microsoft.com/office/drawing/2014/main" id="{2D95FD32-6606-404E-86B2-52E5518B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417" y="10337929"/>
          <a:ext cx="635539" cy="753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499284</xdr:colOff>
      <xdr:row>40</xdr:row>
      <xdr:rowOff>306915</xdr:rowOff>
    </xdr:from>
    <xdr:to>
      <xdr:col>0</xdr:col>
      <xdr:colOff>1331805</xdr:colOff>
      <xdr:row>44</xdr:row>
      <xdr:rowOff>192736</xdr:rowOff>
    </xdr:to>
    <xdr:pic>
      <xdr:nvPicPr>
        <xdr:cNvPr id="90" name="Рисунок 89" descr="SE.455.04.jpg">
          <a:extLst>
            <a:ext uri="{FF2B5EF4-FFF2-40B4-BE49-F238E27FC236}">
              <a16:creationId xmlns:a16="http://schemas.microsoft.com/office/drawing/2014/main" id="{3EBFC63B-8609-4D55-A51C-72853C41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284" y="13768915"/>
          <a:ext cx="832521" cy="1282821"/>
        </a:xfrm>
        <a:prstGeom prst="rect">
          <a:avLst/>
        </a:prstGeom>
      </xdr:spPr>
    </xdr:pic>
    <xdr:clientData/>
  </xdr:twoCellAnchor>
  <xdr:twoCellAnchor editAs="oneCell">
    <xdr:from>
      <xdr:col>0</xdr:col>
      <xdr:colOff>667843</xdr:colOff>
      <xdr:row>28</xdr:row>
      <xdr:rowOff>89399</xdr:rowOff>
    </xdr:from>
    <xdr:to>
      <xdr:col>0</xdr:col>
      <xdr:colOff>1238361</xdr:colOff>
      <xdr:row>30</xdr:row>
      <xdr:rowOff>248330</xdr:rowOff>
    </xdr:to>
    <xdr:pic>
      <xdr:nvPicPr>
        <xdr:cNvPr id="91" name="Рисунок 90" descr="SE.701.ХХ.jpg">
          <a:extLst>
            <a:ext uri="{FF2B5EF4-FFF2-40B4-BE49-F238E27FC236}">
              <a16:creationId xmlns:a16="http://schemas.microsoft.com/office/drawing/2014/main" id="{CFFE2DEB-B784-4294-872A-1BEA50AE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843" y="165833924"/>
          <a:ext cx="570518" cy="86378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12</xdr:row>
      <xdr:rowOff>38100</xdr:rowOff>
    </xdr:from>
    <xdr:to>
      <xdr:col>0</xdr:col>
      <xdr:colOff>839209</xdr:colOff>
      <xdr:row>14</xdr:row>
      <xdr:rowOff>249558</xdr:rowOff>
    </xdr:to>
    <xdr:pic>
      <xdr:nvPicPr>
        <xdr:cNvPr id="95" name="Рисунок 94" descr="1.jpg">
          <a:extLst>
            <a:ext uri="{FF2B5EF4-FFF2-40B4-BE49-F238E27FC236}">
              <a16:creationId xmlns:a16="http://schemas.microsoft.com/office/drawing/2014/main" id="{EBD4DBFF-E579-4D9E-9342-32B5D89CA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60239075"/>
          <a:ext cx="591559" cy="8972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85724</xdr:rowOff>
    </xdr:from>
    <xdr:to>
      <xdr:col>1</xdr:col>
      <xdr:colOff>1690</xdr:colOff>
      <xdr:row>27</xdr:row>
      <xdr:rowOff>213359</xdr:rowOff>
    </xdr:to>
    <xdr:pic>
      <xdr:nvPicPr>
        <xdr:cNvPr id="96" name="Рисунок 95" descr="IMG_0801.JPG">
          <a:extLst>
            <a:ext uri="{FF2B5EF4-FFF2-40B4-BE49-F238E27FC236}">
              <a16:creationId xmlns:a16="http://schemas.microsoft.com/office/drawing/2014/main" id="{6C492DBA-D375-47DB-AE1C-A58FC449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068124"/>
          <a:ext cx="1868590" cy="1537335"/>
        </a:xfrm>
        <a:prstGeom prst="rect">
          <a:avLst/>
        </a:prstGeom>
      </xdr:spPr>
    </xdr:pic>
    <xdr:clientData/>
  </xdr:twoCellAnchor>
  <xdr:twoCellAnchor editAs="oneCell">
    <xdr:from>
      <xdr:col>0</xdr:col>
      <xdr:colOff>1099666</xdr:colOff>
      <xdr:row>12</xdr:row>
      <xdr:rowOff>219076</xdr:rowOff>
    </xdr:from>
    <xdr:to>
      <xdr:col>0</xdr:col>
      <xdr:colOff>1619884</xdr:colOff>
      <xdr:row>14</xdr:row>
      <xdr:rowOff>133354</xdr:rowOff>
    </xdr:to>
    <xdr:pic>
      <xdr:nvPicPr>
        <xdr:cNvPr id="97" name="Рисунок 96" descr="SE.111.04.jpg">
          <a:extLst>
            <a:ext uri="{FF2B5EF4-FFF2-40B4-BE49-F238E27FC236}">
              <a16:creationId xmlns:a16="http://schemas.microsoft.com/office/drawing/2014/main" id="{DA3B57F2-DB2F-45D1-B681-06C8EA02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666" y="160420051"/>
          <a:ext cx="520218" cy="600078"/>
        </a:xfrm>
        <a:prstGeom prst="rect">
          <a:avLst/>
        </a:prstGeom>
      </xdr:spPr>
    </xdr:pic>
    <xdr:clientData/>
  </xdr:twoCellAnchor>
  <xdr:twoCellAnchor editAs="oneCell">
    <xdr:from>
      <xdr:col>0</xdr:col>
      <xdr:colOff>448810</xdr:colOff>
      <xdr:row>37</xdr:row>
      <xdr:rowOff>71355</xdr:rowOff>
    </xdr:from>
    <xdr:to>
      <xdr:col>0</xdr:col>
      <xdr:colOff>1356729</xdr:colOff>
      <xdr:row>38</xdr:row>
      <xdr:rowOff>427006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68F90DCD-412E-4BBB-9211-18F69A97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810" y="12252772"/>
          <a:ext cx="907919" cy="8001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434393</xdr:colOff>
      <xdr:row>47</xdr:row>
      <xdr:rowOff>158750</xdr:rowOff>
    </xdr:from>
    <xdr:to>
      <xdr:col>0</xdr:col>
      <xdr:colOff>1480340</xdr:colOff>
      <xdr:row>51</xdr:row>
      <xdr:rowOff>199176</xdr:rowOff>
    </xdr:to>
    <xdr:pic>
      <xdr:nvPicPr>
        <xdr:cNvPr id="127" name="Рисунок 126" descr="Регулятор давления поршневой MVI с выходом под манометр 3/4&quot;">
          <a:extLst>
            <a:ext uri="{FF2B5EF4-FFF2-40B4-BE49-F238E27FC236}">
              <a16:creationId xmlns:a16="http://schemas.microsoft.com/office/drawing/2014/main" id="{9819D9D1-DA14-4285-A4A2-A69451B5A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93" y="16065500"/>
          <a:ext cx="1045947" cy="1268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130968</xdr:rowOff>
    </xdr:from>
    <xdr:to>
      <xdr:col>1</xdr:col>
      <xdr:colOff>0</xdr:colOff>
      <xdr:row>5</xdr:row>
      <xdr:rowOff>129622</xdr:rowOff>
    </xdr:to>
    <xdr:pic>
      <xdr:nvPicPr>
        <xdr:cNvPr id="128" name="Рисунок 1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542F518-6255-4C60-87D5-1B56EDB41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68"/>
          <a:ext cx="1866900" cy="1379779"/>
        </a:xfrm>
        <a:prstGeom prst="rect">
          <a:avLst/>
        </a:prstGeom>
      </xdr:spPr>
    </xdr:pic>
    <xdr:clientData/>
  </xdr:twoCellAnchor>
  <xdr:twoCellAnchor editAs="oneCell">
    <xdr:from>
      <xdr:col>0</xdr:col>
      <xdr:colOff>518584</xdr:colOff>
      <xdr:row>32</xdr:row>
      <xdr:rowOff>81390</xdr:rowOff>
    </xdr:from>
    <xdr:to>
      <xdr:col>0</xdr:col>
      <xdr:colOff>1301750</xdr:colOff>
      <xdr:row>34</xdr:row>
      <xdr:rowOff>244766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B2948F1-8802-EA76-CE63-3ED08BFF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8584" y="11215057"/>
          <a:ext cx="783166" cy="861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499472</xdr:colOff>
      <xdr:row>55</xdr:row>
      <xdr:rowOff>235102</xdr:rowOff>
    </xdr:from>
    <xdr:to>
      <xdr:col>0</xdr:col>
      <xdr:colOff>1465632</xdr:colOff>
      <xdr:row>59</xdr:row>
      <xdr:rowOff>19196</xdr:rowOff>
    </xdr:to>
    <xdr:pic>
      <xdr:nvPicPr>
        <xdr:cNvPr id="3" name="Рисунок 2" descr="BL.510.ХХ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472" y="11770936"/>
          <a:ext cx="962350" cy="1336034"/>
        </a:xfrm>
        <a:prstGeom prst="rect">
          <a:avLst/>
        </a:prstGeom>
      </xdr:spPr>
    </xdr:pic>
    <xdr:clientData/>
  </xdr:twoCellAnchor>
  <xdr:twoCellAnchor editAs="oneCell">
    <xdr:from>
      <xdr:col>0</xdr:col>
      <xdr:colOff>740229</xdr:colOff>
      <xdr:row>118</xdr:row>
      <xdr:rowOff>283029</xdr:rowOff>
    </xdr:from>
    <xdr:to>
      <xdr:col>0</xdr:col>
      <xdr:colOff>1122822</xdr:colOff>
      <xdr:row>120</xdr:row>
      <xdr:rowOff>76201</xdr:rowOff>
    </xdr:to>
    <xdr:pic>
      <xdr:nvPicPr>
        <xdr:cNvPr id="4" name="Рисунок 3" descr="BL.901.0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29" y="21161829"/>
          <a:ext cx="395928" cy="494211"/>
        </a:xfrm>
        <a:prstGeom prst="rect">
          <a:avLst/>
        </a:prstGeom>
      </xdr:spPr>
    </xdr:pic>
    <xdr:clientData/>
  </xdr:twoCellAnchor>
  <xdr:twoCellAnchor editAs="oneCell">
    <xdr:from>
      <xdr:col>0</xdr:col>
      <xdr:colOff>334752</xdr:colOff>
      <xdr:row>22</xdr:row>
      <xdr:rowOff>221798</xdr:rowOff>
    </xdr:from>
    <xdr:to>
      <xdr:col>0</xdr:col>
      <xdr:colOff>1653540</xdr:colOff>
      <xdr:row>27</xdr:row>
      <xdr:rowOff>57507</xdr:rowOff>
    </xdr:to>
    <xdr:pic>
      <xdr:nvPicPr>
        <xdr:cNvPr id="5" name="Рисунок 4" descr="2020-01-23_10-27-56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752" y="6165398"/>
          <a:ext cx="1322598" cy="15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237478</xdr:colOff>
      <xdr:row>74</xdr:row>
      <xdr:rowOff>28575</xdr:rowOff>
    </xdr:from>
    <xdr:to>
      <xdr:col>0</xdr:col>
      <xdr:colOff>873896</xdr:colOff>
      <xdr:row>76</xdr:row>
      <xdr:rowOff>281941</xdr:rowOff>
    </xdr:to>
    <xdr:pic>
      <xdr:nvPicPr>
        <xdr:cNvPr id="6" name="Рисунок 5" descr="Valvola di bilanciamento automatica con controllo indipendente della pressione &quot;high flow&quot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78" y="18316575"/>
          <a:ext cx="636418" cy="96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488156</xdr:colOff>
      <xdr:row>114</xdr:row>
      <xdr:rowOff>130968</xdr:rowOff>
    </xdr:from>
    <xdr:to>
      <xdr:col>0</xdr:col>
      <xdr:colOff>1277778</xdr:colOff>
      <xdr:row>116</xdr:row>
      <xdr:rowOff>208264</xdr:rowOff>
    </xdr:to>
    <xdr:pic>
      <xdr:nvPicPr>
        <xdr:cNvPr id="7" name="Рисунок 7" descr="Valvola bilanciamento termostatica per circuiti sanitari con dispositivo disinfezione antilegionell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9554348"/>
          <a:ext cx="785812" cy="77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157701</xdr:colOff>
      <xdr:row>78</xdr:row>
      <xdr:rowOff>44350</xdr:rowOff>
    </xdr:from>
    <xdr:to>
      <xdr:col>0</xdr:col>
      <xdr:colOff>968059</xdr:colOff>
      <xdr:row>81</xdr:row>
      <xdr:rowOff>210084</xdr:rowOff>
    </xdr:to>
    <xdr:pic>
      <xdr:nvPicPr>
        <xdr:cNvPr id="8" name="Рисунок 7" descr="Valvola di bilanciamento automatica con controllo indipendente della pressione &quot;high flow&quot;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701" y="19739119"/>
          <a:ext cx="806548" cy="121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559592</xdr:colOff>
      <xdr:row>17</xdr:row>
      <xdr:rowOff>23812</xdr:rowOff>
    </xdr:from>
    <xdr:to>
      <xdr:col>0</xdr:col>
      <xdr:colOff>1427320</xdr:colOff>
      <xdr:row>20</xdr:row>
      <xdr:rowOff>248828</xdr:rowOff>
    </xdr:to>
    <xdr:pic>
      <xdr:nvPicPr>
        <xdr:cNvPr id="9" name="Рисунок 8" descr="BL.210.ХХ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2" y="4214812"/>
          <a:ext cx="881063" cy="12670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121</xdr:row>
      <xdr:rowOff>23811</xdr:rowOff>
    </xdr:from>
    <xdr:to>
      <xdr:col>0</xdr:col>
      <xdr:colOff>1424940</xdr:colOff>
      <xdr:row>123</xdr:row>
      <xdr:rowOff>250506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1954171"/>
          <a:ext cx="952500" cy="939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440530</xdr:colOff>
      <xdr:row>124</xdr:row>
      <xdr:rowOff>166687</xdr:rowOff>
    </xdr:from>
    <xdr:to>
      <xdr:col>0</xdr:col>
      <xdr:colOff>1446779</xdr:colOff>
      <xdr:row>126</xdr:row>
      <xdr:rowOff>135256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0" y="23148607"/>
          <a:ext cx="1006249" cy="677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387466</xdr:colOff>
      <xdr:row>64</xdr:row>
      <xdr:rowOff>21774</xdr:rowOff>
    </xdr:from>
    <xdr:ext cx="1009534" cy="919520"/>
    <xdr:pic>
      <xdr:nvPicPr>
        <xdr:cNvPr id="12" name="Рисунок 11" descr="Набор 1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466" y="22848156"/>
          <a:ext cx="1009534" cy="919520"/>
        </a:xfrm>
        <a:prstGeom prst="rect">
          <a:avLst/>
        </a:prstGeom>
      </xdr:spPr>
    </xdr:pic>
    <xdr:clientData/>
  </xdr:oneCellAnchor>
  <xdr:twoCellAnchor>
    <xdr:from>
      <xdr:col>0</xdr:col>
      <xdr:colOff>284007</xdr:colOff>
      <xdr:row>70</xdr:row>
      <xdr:rowOff>86975</xdr:rowOff>
    </xdr:from>
    <xdr:to>
      <xdr:col>0</xdr:col>
      <xdr:colOff>1625600</xdr:colOff>
      <xdr:row>72</xdr:row>
      <xdr:rowOff>262467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284007" y="24928175"/>
          <a:ext cx="1341593" cy="785092"/>
          <a:chOff x="284008" y="140921509"/>
          <a:chExt cx="1339187" cy="887460"/>
        </a:xfrm>
      </xdr:grpSpPr>
      <xdr:pic>
        <xdr:nvPicPr>
          <xdr:cNvPr id="14" name="Рисунок 13" descr="BL.510.ХХ.jpg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4008" y="140921509"/>
            <a:ext cx="641968" cy="887460"/>
          </a:xfrm>
          <a:prstGeom prst="rect">
            <a:avLst/>
          </a:prstGeom>
        </xdr:spPr>
      </xdr:pic>
      <xdr:pic>
        <xdr:nvPicPr>
          <xdr:cNvPr id="15" name="Рисунок 14" descr="BL.901.02.jpg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0600" y="141573442"/>
            <a:ext cx="147285" cy="184067"/>
          </a:xfrm>
          <a:prstGeom prst="rect">
            <a:avLst/>
          </a:prstGeom>
        </xdr:spPr>
      </xdr:pic>
      <xdr:pic>
        <xdr:nvPicPr>
          <xdr:cNvPr id="16" name="Рисунок 19" descr="DSC_2551.jp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18310" y="141150109"/>
            <a:ext cx="604885" cy="28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358587</xdr:colOff>
      <xdr:row>67</xdr:row>
      <xdr:rowOff>78441</xdr:rowOff>
    </xdr:from>
    <xdr:to>
      <xdr:col>0</xdr:col>
      <xdr:colOff>1464732</xdr:colOff>
      <xdr:row>69</xdr:row>
      <xdr:rowOff>237067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358587" y="24005241"/>
          <a:ext cx="1106145" cy="768226"/>
          <a:chOff x="242449" y="139849322"/>
          <a:chExt cx="1202684" cy="942316"/>
        </a:xfrm>
      </xdr:grpSpPr>
      <xdr:pic>
        <xdr:nvPicPr>
          <xdr:cNvPr id="18" name="Рисунок 17" descr="BL.510.ХХ.jpg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2449" y="139849322"/>
            <a:ext cx="685799" cy="942316"/>
          </a:xfrm>
          <a:prstGeom prst="rect">
            <a:avLst/>
          </a:prstGeom>
        </xdr:spPr>
      </xdr:pic>
      <xdr:pic>
        <xdr:nvPicPr>
          <xdr:cNvPr id="19" name="Рисунок 18" descr="BL.901.02.jpg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0172" y="140595928"/>
            <a:ext cx="147285" cy="184067"/>
          </a:xfrm>
          <a:prstGeom prst="rect">
            <a:avLst/>
          </a:prstGeom>
        </xdr:spPr>
      </xdr:pic>
      <xdr:pic>
        <xdr:nvPicPr>
          <xdr:cNvPr id="20" name="Рисунок 19" descr="2020-01-23_10-27-56.jpg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3788" y="139992704"/>
            <a:ext cx="471345" cy="5547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459053</xdr:colOff>
      <xdr:row>60</xdr:row>
      <xdr:rowOff>54240</xdr:rowOff>
    </xdr:from>
    <xdr:to>
      <xdr:col>0</xdr:col>
      <xdr:colOff>1577763</xdr:colOff>
      <xdr:row>62</xdr:row>
      <xdr:rowOff>286182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053" y="13547990"/>
          <a:ext cx="1107280" cy="1026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153334</xdr:colOff>
      <xdr:row>30</xdr:row>
      <xdr:rowOff>108215</xdr:rowOff>
    </xdr:from>
    <xdr:to>
      <xdr:col>0</xdr:col>
      <xdr:colOff>1693195</xdr:colOff>
      <xdr:row>34</xdr:row>
      <xdr:rowOff>174474</xdr:rowOff>
    </xdr:to>
    <xdr:pic>
      <xdr:nvPicPr>
        <xdr:cNvPr id="22" name="Рисунок 1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34" y="8988446"/>
          <a:ext cx="1543671" cy="148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467575</xdr:colOff>
      <xdr:row>10</xdr:row>
      <xdr:rowOff>75226</xdr:rowOff>
    </xdr:from>
    <xdr:to>
      <xdr:col>0</xdr:col>
      <xdr:colOff>1430935</xdr:colOff>
      <xdr:row>11</xdr:row>
      <xdr:rowOff>438257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497436" y="2553759"/>
          <a:ext cx="907447" cy="96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1055076</xdr:colOff>
      <xdr:row>74</xdr:row>
      <xdr:rowOff>336177</xdr:rowOff>
    </xdr:from>
    <xdr:to>
      <xdr:col>0</xdr:col>
      <xdr:colOff>1616098</xdr:colOff>
      <xdr:row>77</xdr:row>
      <xdr:rowOff>206892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76" y="18624177"/>
          <a:ext cx="553402" cy="921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977497</xdr:colOff>
      <xdr:row>81</xdr:row>
      <xdr:rowOff>77579</xdr:rowOff>
    </xdr:from>
    <xdr:to>
      <xdr:col>0</xdr:col>
      <xdr:colOff>1711914</xdr:colOff>
      <xdr:row>84</xdr:row>
      <xdr:rowOff>284279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497" y="20827425"/>
          <a:ext cx="734417" cy="1265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87</xdr:row>
      <xdr:rowOff>11906</xdr:rowOff>
    </xdr:from>
    <xdr:to>
      <xdr:col>0</xdr:col>
      <xdr:colOff>1350168</xdr:colOff>
      <xdr:row>89</xdr:row>
      <xdr:rowOff>344145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3244286"/>
          <a:ext cx="866298" cy="1035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460254</xdr:colOff>
      <xdr:row>91</xdr:row>
      <xdr:rowOff>95252</xdr:rowOff>
    </xdr:from>
    <xdr:to>
      <xdr:col>0</xdr:col>
      <xdr:colOff>1448752</xdr:colOff>
      <xdr:row>94</xdr:row>
      <xdr:rowOff>191269</xdr:rowOff>
    </xdr:to>
    <xdr:pic>
      <xdr:nvPicPr>
        <xdr:cNvPr id="27" name="Рисунок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254" y="24734401"/>
          <a:ext cx="988498" cy="1151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202407</xdr:colOff>
      <xdr:row>96</xdr:row>
      <xdr:rowOff>226219</xdr:rowOff>
    </xdr:from>
    <xdr:to>
      <xdr:col>0</xdr:col>
      <xdr:colOff>1677904</xdr:colOff>
      <xdr:row>100</xdr:row>
      <xdr:rowOff>190501</xdr:rowOff>
    </xdr:to>
    <xdr:pic>
      <xdr:nvPicPr>
        <xdr:cNvPr id="28" name="Рисунок 1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07" y="26623830"/>
          <a:ext cx="1475497" cy="137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552671</xdr:colOff>
      <xdr:row>105</xdr:row>
      <xdr:rowOff>55615</xdr:rowOff>
    </xdr:from>
    <xdr:to>
      <xdr:col>0</xdr:col>
      <xdr:colOff>1277993</xdr:colOff>
      <xdr:row>106</xdr:row>
      <xdr:rowOff>345439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853630">
          <a:off x="559461" y="29590979"/>
          <a:ext cx="698407" cy="71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525723</xdr:colOff>
      <xdr:row>102</xdr:row>
      <xdr:rowOff>134570</xdr:rowOff>
    </xdr:from>
    <xdr:to>
      <xdr:col>0</xdr:col>
      <xdr:colOff>1235291</xdr:colOff>
      <xdr:row>104</xdr:row>
      <xdr:rowOff>98374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23" y="28621648"/>
          <a:ext cx="705758" cy="663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395288</xdr:colOff>
      <xdr:row>109</xdr:row>
      <xdr:rowOff>78104</xdr:rowOff>
    </xdr:from>
    <xdr:to>
      <xdr:col>0</xdr:col>
      <xdr:colOff>1502140</xdr:colOff>
      <xdr:row>110</xdr:row>
      <xdr:rowOff>305186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641035" y="30876444"/>
          <a:ext cx="607738" cy="109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402909</xdr:colOff>
      <xdr:row>111</xdr:row>
      <xdr:rowOff>80014</xdr:rowOff>
    </xdr:from>
    <xdr:to>
      <xdr:col>0</xdr:col>
      <xdr:colOff>1485904</xdr:colOff>
      <xdr:row>112</xdr:row>
      <xdr:rowOff>326145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627204" y="31661116"/>
          <a:ext cx="634405" cy="108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461839</xdr:colOff>
      <xdr:row>107</xdr:row>
      <xdr:rowOff>125639</xdr:rowOff>
    </xdr:from>
    <xdr:to>
      <xdr:col>0</xdr:col>
      <xdr:colOff>1389752</xdr:colOff>
      <xdr:row>108</xdr:row>
      <xdr:rowOff>322281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489842">
          <a:off x="628354" y="30204663"/>
          <a:ext cx="608217" cy="941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416718</xdr:colOff>
      <xdr:row>48</xdr:row>
      <xdr:rowOff>285749</xdr:rowOff>
    </xdr:from>
    <xdr:to>
      <xdr:col>0</xdr:col>
      <xdr:colOff>1297780</xdr:colOff>
      <xdr:row>52</xdr:row>
      <xdr:rowOff>246964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V="1">
          <a:off x="416718" y="11970209"/>
          <a:ext cx="881062" cy="138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272498</xdr:rowOff>
    </xdr:to>
    <xdr:pic>
      <xdr:nvPicPr>
        <xdr:cNvPr id="2" name="Рисунок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936A87E9-F6E2-4554-80A2-B0B0B2B7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869281" cy="1367873"/>
        </a:xfrm>
        <a:prstGeom prst="rect">
          <a:avLst/>
        </a:prstGeom>
      </xdr:spPr>
    </xdr:pic>
    <xdr:clientData/>
  </xdr:twoCellAnchor>
  <xdr:twoCellAnchor editAs="oneCell">
    <xdr:from>
      <xdr:col>0</xdr:col>
      <xdr:colOff>536788</xdr:colOff>
      <xdr:row>13</xdr:row>
      <xdr:rowOff>123620</xdr:rowOff>
    </xdr:from>
    <xdr:to>
      <xdr:col>0</xdr:col>
      <xdr:colOff>1391285</xdr:colOff>
      <xdr:row>15</xdr:row>
      <xdr:rowOff>244202</xdr:rowOff>
    </xdr:to>
    <xdr:pic>
      <xdr:nvPicPr>
        <xdr:cNvPr id="30" name="Рисунок 29" descr="Балансировочный клапан MVI PN20 1/2&quot;">
          <a:extLst>
            <a:ext uri="{FF2B5EF4-FFF2-40B4-BE49-F238E27FC236}">
              <a16:creationId xmlns:a16="http://schemas.microsoft.com/office/drawing/2014/main" id="{F25FEAD1-3D53-4795-AD1F-EF42AA1F4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788" y="4335787"/>
          <a:ext cx="854497" cy="81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145676</xdr:colOff>
      <xdr:row>45</xdr:row>
      <xdr:rowOff>107240</xdr:rowOff>
    </xdr:from>
    <xdr:to>
      <xdr:col>0</xdr:col>
      <xdr:colOff>1512793</xdr:colOff>
      <xdr:row>47</xdr:row>
      <xdr:rowOff>373964</xdr:rowOff>
    </xdr:to>
    <xdr:pic>
      <xdr:nvPicPr>
        <xdr:cNvPr id="32" name="Рисунок 31" descr="Регулятор перепада давления MVI 5-30 кПа 3/4&quot;">
          <a:extLst>
            <a:ext uri="{FF2B5EF4-FFF2-40B4-BE49-F238E27FC236}">
              <a16:creationId xmlns:a16="http://schemas.microsoft.com/office/drawing/2014/main" id="{2B7F61C1-0E79-3BC3-0922-B4078124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15000" contras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5676" y="12994005"/>
          <a:ext cx="1367117" cy="1286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38</xdr:row>
      <xdr:rowOff>56030</xdr:rowOff>
    </xdr:from>
    <xdr:to>
      <xdr:col>0</xdr:col>
      <xdr:colOff>1704241</xdr:colOff>
      <xdr:row>42</xdr:row>
      <xdr:rowOff>202530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49DC98B-98FD-9A7A-11CF-A88E8378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12942795"/>
          <a:ext cx="1536154" cy="153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525780</xdr:colOff>
      <xdr:row>10</xdr:row>
      <xdr:rowOff>175260</xdr:rowOff>
    </xdr:from>
    <xdr:to>
      <xdr:col>1</xdr:col>
      <xdr:colOff>1524000</xdr:colOff>
      <xdr:row>18</xdr:row>
      <xdr:rowOff>209554</xdr:rowOff>
    </xdr:to>
    <xdr:pic>
      <xdr:nvPicPr>
        <xdr:cNvPr id="35" name="Рисунок 81" descr="MS.406.06.tif">
          <a:extLst>
            <a:ext uri="{FF2B5EF4-FFF2-40B4-BE49-F238E27FC236}">
              <a16:creationId xmlns:a16="http://schemas.microsoft.com/office/drawing/2014/main" id="{B92C7B47-B79E-43D7-8BFE-1D23CA9A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97149285"/>
          <a:ext cx="2865120" cy="2811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20</xdr:row>
      <xdr:rowOff>327660</xdr:rowOff>
    </xdr:from>
    <xdr:to>
      <xdr:col>1</xdr:col>
      <xdr:colOff>1348740</xdr:colOff>
      <xdr:row>29</xdr:row>
      <xdr:rowOff>209550</xdr:rowOff>
    </xdr:to>
    <xdr:pic>
      <xdr:nvPicPr>
        <xdr:cNvPr id="36" name="Рисунок 83" descr="MS.506.06.tif">
          <a:extLst>
            <a:ext uri="{FF2B5EF4-FFF2-40B4-BE49-F238E27FC236}">
              <a16:creationId xmlns:a16="http://schemas.microsoft.com/office/drawing/2014/main" id="{C34DC4C8-22EF-4730-884E-D4B079A89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" y="100768785"/>
          <a:ext cx="2594610" cy="2907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59</xdr:row>
      <xdr:rowOff>38100</xdr:rowOff>
    </xdr:from>
    <xdr:to>
      <xdr:col>0</xdr:col>
      <xdr:colOff>1125855</xdr:colOff>
      <xdr:row>61</xdr:row>
      <xdr:rowOff>251454</xdr:rowOff>
    </xdr:to>
    <xdr:pic>
      <xdr:nvPicPr>
        <xdr:cNvPr id="37" name="Рисунок 91" descr="MC.201.06.tif">
          <a:extLst>
            <a:ext uri="{FF2B5EF4-FFF2-40B4-BE49-F238E27FC236}">
              <a16:creationId xmlns:a16="http://schemas.microsoft.com/office/drawing/2014/main" id="{5633A4F1-A5D1-4FD4-9707-628E8921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80" y="114652425"/>
          <a:ext cx="520065" cy="895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78</xdr:row>
      <xdr:rowOff>38100</xdr:rowOff>
    </xdr:from>
    <xdr:to>
      <xdr:col>0</xdr:col>
      <xdr:colOff>472440</xdr:colOff>
      <xdr:row>80</xdr:row>
      <xdr:rowOff>135256</xdr:rowOff>
    </xdr:to>
    <xdr:pic>
      <xdr:nvPicPr>
        <xdr:cNvPr id="38" name="Рисунок 100" descr="MC.101.06.tif">
          <a:extLst>
            <a:ext uri="{FF2B5EF4-FFF2-40B4-BE49-F238E27FC236}">
              <a16:creationId xmlns:a16="http://schemas.microsoft.com/office/drawing/2014/main" id="{78D6205D-7F1A-465B-BD5D-26A2BE37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21348500"/>
          <a:ext cx="224790" cy="77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81</xdr:row>
      <xdr:rowOff>327660</xdr:rowOff>
    </xdr:from>
    <xdr:to>
      <xdr:col>0</xdr:col>
      <xdr:colOff>1463040</xdr:colOff>
      <xdr:row>83</xdr:row>
      <xdr:rowOff>91442</xdr:rowOff>
    </xdr:to>
    <xdr:pic>
      <xdr:nvPicPr>
        <xdr:cNvPr id="39" name="Рисунок 103" descr="MC.401.06.tif">
          <a:extLst>
            <a:ext uri="{FF2B5EF4-FFF2-40B4-BE49-F238E27FC236}">
              <a16:creationId xmlns:a16="http://schemas.microsoft.com/office/drawing/2014/main" id="{4AEDAADF-FFD6-4A5B-9047-66A9F4D7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122666760"/>
          <a:ext cx="948690" cy="45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69</xdr:row>
      <xdr:rowOff>83820</xdr:rowOff>
    </xdr:from>
    <xdr:to>
      <xdr:col>0</xdr:col>
      <xdr:colOff>1581150</xdr:colOff>
      <xdr:row>71</xdr:row>
      <xdr:rowOff>213357</xdr:rowOff>
    </xdr:to>
    <xdr:pic>
      <xdr:nvPicPr>
        <xdr:cNvPr id="40" name="Рисунок 73" descr="DSCF5962.jpg">
          <a:extLst>
            <a:ext uri="{FF2B5EF4-FFF2-40B4-BE49-F238E27FC236}">
              <a16:creationId xmlns:a16="http://schemas.microsoft.com/office/drawing/2014/main" id="{05D0CA04-DA9F-4709-B7CC-29E915E0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118708170"/>
          <a:ext cx="1188720" cy="811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56</xdr:row>
      <xdr:rowOff>17145</xdr:rowOff>
    </xdr:from>
    <xdr:to>
      <xdr:col>0</xdr:col>
      <xdr:colOff>1238250</xdr:colOff>
      <xdr:row>58</xdr:row>
      <xdr:rowOff>401952</xdr:rowOff>
    </xdr:to>
    <xdr:pic>
      <xdr:nvPicPr>
        <xdr:cNvPr id="43" name="Рисунок 90" descr="MU.301.png">
          <a:extLst>
            <a:ext uri="{FF2B5EF4-FFF2-40B4-BE49-F238E27FC236}">
              <a16:creationId xmlns:a16="http://schemas.microsoft.com/office/drawing/2014/main" id="{210043B2-771B-40E7-9B06-FFA0960DB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3345595"/>
          <a:ext cx="861060" cy="123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833544</xdr:colOff>
      <xdr:row>62</xdr:row>
      <xdr:rowOff>138430</xdr:rowOff>
    </xdr:from>
    <xdr:to>
      <xdr:col>0</xdr:col>
      <xdr:colOff>1626024</xdr:colOff>
      <xdr:row>63</xdr:row>
      <xdr:rowOff>264579</xdr:rowOff>
    </xdr:to>
    <xdr:pic>
      <xdr:nvPicPr>
        <xdr:cNvPr id="44" name="Рисунок 94" descr="MC.322.2.png">
          <a:extLst>
            <a:ext uri="{FF2B5EF4-FFF2-40B4-BE49-F238E27FC236}">
              <a16:creationId xmlns:a16="http://schemas.microsoft.com/office/drawing/2014/main" id="{4E99BE47-79E8-4155-B4C3-4591EBB8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544" y="21400347"/>
          <a:ext cx="792480" cy="76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127847</xdr:colOff>
      <xdr:row>62</xdr:row>
      <xdr:rowOff>432858</xdr:rowOff>
    </xdr:from>
    <xdr:to>
      <xdr:col>0</xdr:col>
      <xdr:colOff>912707</xdr:colOff>
      <xdr:row>63</xdr:row>
      <xdr:rowOff>543767</xdr:rowOff>
    </xdr:to>
    <xdr:pic>
      <xdr:nvPicPr>
        <xdr:cNvPr id="45" name="Рисунок 91" descr="MC.322.1.png">
          <a:extLst>
            <a:ext uri="{FF2B5EF4-FFF2-40B4-BE49-F238E27FC236}">
              <a16:creationId xmlns:a16="http://schemas.microsoft.com/office/drawing/2014/main" id="{3DC02A27-B6FC-4296-8A67-7FE28517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47" y="21694775"/>
          <a:ext cx="784860" cy="745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955887</xdr:colOff>
      <xdr:row>64</xdr:row>
      <xdr:rowOff>151553</xdr:rowOff>
    </xdr:from>
    <xdr:to>
      <xdr:col>0</xdr:col>
      <xdr:colOff>1731222</xdr:colOff>
      <xdr:row>65</xdr:row>
      <xdr:rowOff>182030</xdr:rowOff>
    </xdr:to>
    <xdr:pic>
      <xdr:nvPicPr>
        <xdr:cNvPr id="46" name="Рисунок 95" descr="MC.312.2.png">
          <a:extLst>
            <a:ext uri="{FF2B5EF4-FFF2-40B4-BE49-F238E27FC236}">
              <a16:creationId xmlns:a16="http://schemas.microsoft.com/office/drawing/2014/main" id="{34829526-738E-414A-AF5A-2F9F2FC9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5887" y="22683470"/>
          <a:ext cx="775335" cy="750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93134</xdr:colOff>
      <xdr:row>64</xdr:row>
      <xdr:rowOff>539750</xdr:rowOff>
    </xdr:from>
    <xdr:to>
      <xdr:col>0</xdr:col>
      <xdr:colOff>870374</xdr:colOff>
      <xdr:row>65</xdr:row>
      <xdr:rowOff>539747</xdr:rowOff>
    </xdr:to>
    <xdr:pic>
      <xdr:nvPicPr>
        <xdr:cNvPr id="47" name="Рисунок 96" descr="MC.312.1.png">
          <a:extLst>
            <a:ext uri="{FF2B5EF4-FFF2-40B4-BE49-F238E27FC236}">
              <a16:creationId xmlns:a16="http://schemas.microsoft.com/office/drawing/2014/main" id="{6CC545F5-6C1B-4C99-BBC0-C2BFE6AB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134" y="23071667"/>
          <a:ext cx="777240" cy="719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78</xdr:row>
      <xdr:rowOff>91440</xdr:rowOff>
    </xdr:from>
    <xdr:to>
      <xdr:col>0</xdr:col>
      <xdr:colOff>1158240</xdr:colOff>
      <xdr:row>80</xdr:row>
      <xdr:rowOff>249556</xdr:rowOff>
    </xdr:to>
    <xdr:pic>
      <xdr:nvPicPr>
        <xdr:cNvPr id="48" name="Рисунок 97" descr="MC.102.png">
          <a:extLst>
            <a:ext uri="{FF2B5EF4-FFF2-40B4-BE49-F238E27FC236}">
              <a16:creationId xmlns:a16="http://schemas.microsoft.com/office/drawing/2014/main" id="{5F0D795B-E40E-4A63-AE92-60E4C9A5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38927">
          <a:off x="830580" y="121401840"/>
          <a:ext cx="331470" cy="840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78</xdr:row>
      <xdr:rowOff>30480</xdr:rowOff>
    </xdr:from>
    <xdr:to>
      <xdr:col>0</xdr:col>
      <xdr:colOff>1771650</xdr:colOff>
      <xdr:row>80</xdr:row>
      <xdr:rowOff>285751</xdr:rowOff>
    </xdr:to>
    <xdr:pic>
      <xdr:nvPicPr>
        <xdr:cNvPr id="49" name="Рисунок 98" descr="MC.103.png">
          <a:extLst>
            <a:ext uri="{FF2B5EF4-FFF2-40B4-BE49-F238E27FC236}">
              <a16:creationId xmlns:a16="http://schemas.microsoft.com/office/drawing/2014/main" id="{137CF59B-BAEF-4E43-B82A-803F66E2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9523">
          <a:off x="1409700" y="121340880"/>
          <a:ext cx="358140" cy="937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31</xdr:row>
      <xdr:rowOff>91440</xdr:rowOff>
    </xdr:from>
    <xdr:to>
      <xdr:col>1</xdr:col>
      <xdr:colOff>1581150</xdr:colOff>
      <xdr:row>40</xdr:row>
      <xdr:rowOff>285751</xdr:rowOff>
    </xdr:to>
    <xdr:pic>
      <xdr:nvPicPr>
        <xdr:cNvPr id="71" name="Рисунок 100" descr="1.png">
          <a:extLst>
            <a:ext uri="{FF2B5EF4-FFF2-40B4-BE49-F238E27FC236}">
              <a16:creationId xmlns:a16="http://schemas.microsoft.com/office/drawing/2014/main" id="{FBAD6AA0-F169-48D3-9C28-61920A26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0520" y="104247315"/>
          <a:ext cx="3093720" cy="3276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42</xdr:row>
      <xdr:rowOff>91440</xdr:rowOff>
    </xdr:from>
    <xdr:to>
      <xdr:col>1</xdr:col>
      <xdr:colOff>1657350</xdr:colOff>
      <xdr:row>50</xdr:row>
      <xdr:rowOff>285748</xdr:rowOff>
    </xdr:to>
    <xdr:pic>
      <xdr:nvPicPr>
        <xdr:cNvPr id="72" name="Рисунок 101" descr="3.png">
          <a:extLst>
            <a:ext uri="{FF2B5EF4-FFF2-40B4-BE49-F238E27FC236}">
              <a16:creationId xmlns:a16="http://schemas.microsoft.com/office/drawing/2014/main" id="{8F49723F-FB1F-47C7-B79A-915D7A9C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0520" y="108019215"/>
          <a:ext cx="3169920" cy="3227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508000</xdr:colOff>
      <xdr:row>53</xdr:row>
      <xdr:rowOff>50799</xdr:rowOff>
    </xdr:from>
    <xdr:to>
      <xdr:col>0</xdr:col>
      <xdr:colOff>1199303</xdr:colOff>
      <xdr:row>55</xdr:row>
      <xdr:rowOff>360871</xdr:rowOff>
    </xdr:to>
    <xdr:pic>
      <xdr:nvPicPr>
        <xdr:cNvPr id="78" name="Рисунок 77" descr="MU.501.06.jpg">
          <a:extLst>
            <a:ext uri="{FF2B5EF4-FFF2-40B4-BE49-F238E27FC236}">
              <a16:creationId xmlns:a16="http://schemas.microsoft.com/office/drawing/2014/main" id="{C51547DB-B162-4728-BDFA-4F0F73B8A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12036224"/>
          <a:ext cx="695113" cy="1209232"/>
        </a:xfrm>
        <a:prstGeom prst="rect">
          <a:avLst/>
        </a:prstGeom>
      </xdr:spPr>
    </xdr:pic>
    <xdr:clientData/>
  </xdr:twoCellAnchor>
  <xdr:twoCellAnchor editAs="oneCell">
    <xdr:from>
      <xdr:col>0</xdr:col>
      <xdr:colOff>631371</xdr:colOff>
      <xdr:row>66</xdr:row>
      <xdr:rowOff>250372</xdr:rowOff>
    </xdr:from>
    <xdr:to>
      <xdr:col>0</xdr:col>
      <xdr:colOff>1239265</xdr:colOff>
      <xdr:row>68</xdr:row>
      <xdr:rowOff>76198</xdr:rowOff>
    </xdr:to>
    <xdr:pic>
      <xdr:nvPicPr>
        <xdr:cNvPr id="79" name="Рисунок 78" descr="MC.430.04.jpg">
          <a:extLst>
            <a:ext uri="{FF2B5EF4-FFF2-40B4-BE49-F238E27FC236}">
              <a16:creationId xmlns:a16="http://schemas.microsoft.com/office/drawing/2014/main" id="{BE1D0451-9D01-4E3C-B8D2-BAA57619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371" y="117846022"/>
          <a:ext cx="604084" cy="511626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134257</xdr:colOff>
      <xdr:row>98</xdr:row>
      <xdr:rowOff>10886</xdr:rowOff>
    </xdr:from>
    <xdr:to>
      <xdr:col>0</xdr:col>
      <xdr:colOff>1698534</xdr:colOff>
      <xdr:row>100</xdr:row>
      <xdr:rowOff>324395</xdr:rowOff>
    </xdr:to>
    <xdr:pic>
      <xdr:nvPicPr>
        <xdr:cNvPr id="80" name="Рисунок 79" descr="MM.404.0504.jpg">
          <a:extLst>
            <a:ext uri="{FF2B5EF4-FFF2-40B4-BE49-F238E27FC236}">
              <a16:creationId xmlns:a16="http://schemas.microsoft.com/office/drawing/2014/main" id="{0247869D-3DD8-4C75-BC2C-4BC6DAC8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57" y="128788886"/>
          <a:ext cx="1560467" cy="9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267970</xdr:colOff>
      <xdr:row>101</xdr:row>
      <xdr:rowOff>30481</xdr:rowOff>
    </xdr:from>
    <xdr:to>
      <xdr:col>0</xdr:col>
      <xdr:colOff>1578520</xdr:colOff>
      <xdr:row>103</xdr:row>
      <xdr:rowOff>320041</xdr:rowOff>
    </xdr:to>
    <xdr:pic>
      <xdr:nvPicPr>
        <xdr:cNvPr id="81" name="Рисунок 80" descr="MM.403.0604.jpg">
          <a:extLst>
            <a:ext uri="{FF2B5EF4-FFF2-40B4-BE49-F238E27FC236}">
              <a16:creationId xmlns:a16="http://schemas.microsoft.com/office/drawing/2014/main" id="{FEDFBB8D-BA6F-4AB6-B157-8E60E012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70" y="129837181"/>
          <a:ext cx="1314360" cy="979170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104</xdr:row>
      <xdr:rowOff>60961</xdr:rowOff>
    </xdr:from>
    <xdr:to>
      <xdr:col>0</xdr:col>
      <xdr:colOff>1354169</xdr:colOff>
      <xdr:row>106</xdr:row>
      <xdr:rowOff>243843</xdr:rowOff>
    </xdr:to>
    <xdr:pic>
      <xdr:nvPicPr>
        <xdr:cNvPr id="82" name="Рисунок 81" descr="MM.402.0605.jpg">
          <a:extLst>
            <a:ext uri="{FF2B5EF4-FFF2-40B4-BE49-F238E27FC236}">
              <a16:creationId xmlns:a16="http://schemas.microsoft.com/office/drawing/2014/main" id="{B1F030A3-ED26-46CD-8DD9-896BF7C9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1" y="130896361"/>
          <a:ext cx="984598" cy="872492"/>
        </a:xfrm>
        <a:prstGeom prst="rect">
          <a:avLst/>
        </a:prstGeom>
      </xdr:spPr>
    </xdr:pic>
    <xdr:clientData/>
  </xdr:twoCellAnchor>
  <xdr:twoCellAnchor editAs="oneCell">
    <xdr:from>
      <xdr:col>0</xdr:col>
      <xdr:colOff>330197</xdr:colOff>
      <xdr:row>72</xdr:row>
      <xdr:rowOff>76266</xdr:rowOff>
    </xdr:from>
    <xdr:to>
      <xdr:col>0</xdr:col>
      <xdr:colOff>1469236</xdr:colOff>
      <xdr:row>74</xdr:row>
      <xdr:rowOff>152399</xdr:rowOff>
    </xdr:to>
    <xdr:pic>
      <xdr:nvPicPr>
        <xdr:cNvPr id="83" name="Рисунок 82" descr="IMG_0540_2.jpg">
          <a:extLst>
            <a:ext uri="{FF2B5EF4-FFF2-40B4-BE49-F238E27FC236}">
              <a16:creationId xmlns:a16="http://schemas.microsoft.com/office/drawing/2014/main" id="{3A8349A4-A02B-4D9C-9CE9-79D2046F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7" y="119672166"/>
          <a:ext cx="1135229" cy="647633"/>
        </a:xfrm>
        <a:prstGeom prst="rect">
          <a:avLst/>
        </a:prstGeom>
      </xdr:spPr>
    </xdr:pic>
    <xdr:clientData/>
  </xdr:twoCellAnchor>
  <xdr:twoCellAnchor editAs="oneCell">
    <xdr:from>
      <xdr:col>0</xdr:col>
      <xdr:colOff>287878</xdr:colOff>
      <xdr:row>75</xdr:row>
      <xdr:rowOff>67737</xdr:rowOff>
    </xdr:from>
    <xdr:to>
      <xdr:col>0</xdr:col>
      <xdr:colOff>1429185</xdr:colOff>
      <xdr:row>77</xdr:row>
      <xdr:rowOff>171827</xdr:rowOff>
    </xdr:to>
    <xdr:pic>
      <xdr:nvPicPr>
        <xdr:cNvPr id="84" name="Рисунок 83" descr="IMG_0540_3.jpg">
          <a:extLst>
            <a:ext uri="{FF2B5EF4-FFF2-40B4-BE49-F238E27FC236}">
              <a16:creationId xmlns:a16="http://schemas.microsoft.com/office/drawing/2014/main" id="{A7B16D40-C3B8-437D-8E4B-F7F285F6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878" y="120520887"/>
          <a:ext cx="1137497" cy="67178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84</xdr:row>
      <xdr:rowOff>116417</xdr:rowOff>
    </xdr:from>
    <xdr:to>
      <xdr:col>0</xdr:col>
      <xdr:colOff>1695662</xdr:colOff>
      <xdr:row>84</xdr:row>
      <xdr:rowOff>593802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828075DF-CB35-4873-BA8F-BF994AE69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" y="123484217"/>
          <a:ext cx="1421977" cy="473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87</xdr:row>
      <xdr:rowOff>9525</xdr:rowOff>
    </xdr:from>
    <xdr:to>
      <xdr:col>0</xdr:col>
      <xdr:colOff>1812608</xdr:colOff>
      <xdr:row>89</xdr:row>
      <xdr:rowOff>18034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41FFF5C-E0C7-4C32-A967-5979E1C2C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24806075"/>
          <a:ext cx="1742123" cy="73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66524</xdr:colOff>
      <xdr:row>93</xdr:row>
      <xdr:rowOff>356809</xdr:rowOff>
    </xdr:from>
    <xdr:to>
      <xdr:col>0</xdr:col>
      <xdr:colOff>1812457</xdr:colOff>
      <xdr:row>96</xdr:row>
      <xdr:rowOff>17701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4F9DE82B-B771-4D02-B3E7-993F41CE2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24" y="127325059"/>
          <a:ext cx="1742123" cy="750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130968</xdr:rowOff>
    </xdr:from>
    <xdr:to>
      <xdr:col>1</xdr:col>
      <xdr:colOff>0</xdr:colOff>
      <xdr:row>5</xdr:row>
      <xdr:rowOff>129622</xdr:rowOff>
    </xdr:to>
    <xdr:pic>
      <xdr:nvPicPr>
        <xdr:cNvPr id="100" name="Рисунок 9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EF7C31F-961E-4838-B2D2-6A8ACB03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68"/>
          <a:ext cx="1866900" cy="13797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20</xdr:row>
      <xdr:rowOff>259080</xdr:rowOff>
    </xdr:from>
    <xdr:to>
      <xdr:col>0</xdr:col>
      <xdr:colOff>1805940</xdr:colOff>
      <xdr:row>24</xdr:row>
      <xdr:rowOff>95247</xdr:rowOff>
    </xdr:to>
    <xdr:pic>
      <xdr:nvPicPr>
        <xdr:cNvPr id="35" name="Рисунок 63" descr="truba mvi.jpg">
          <a:extLst>
            <a:ext uri="{FF2B5EF4-FFF2-40B4-BE49-F238E27FC236}">
              <a16:creationId xmlns:a16="http://schemas.microsoft.com/office/drawing/2014/main" id="{96D752DE-2008-488D-BAD3-0FCAC8D1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020" y="136333230"/>
          <a:ext cx="1645920" cy="1207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234104</xdr:colOff>
      <xdr:row>9</xdr:row>
      <xdr:rowOff>207220</xdr:rowOff>
    </xdr:from>
    <xdr:to>
      <xdr:col>0</xdr:col>
      <xdr:colOff>1769534</xdr:colOff>
      <xdr:row>12</xdr:row>
      <xdr:rowOff>131021</xdr:rowOff>
    </xdr:to>
    <xdr:pic>
      <xdr:nvPicPr>
        <xdr:cNvPr id="65" name="Рисунок 77" descr="труба.jpg">
          <a:extLst>
            <a:ext uri="{FF2B5EF4-FFF2-40B4-BE49-F238E27FC236}">
              <a16:creationId xmlns:a16="http://schemas.microsoft.com/office/drawing/2014/main" id="{01092C63-94B9-4D5A-9C39-EAD9BB9C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104" y="132414220"/>
          <a:ext cx="1535430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64346</xdr:colOff>
      <xdr:row>14</xdr:row>
      <xdr:rowOff>190499</xdr:rowOff>
    </xdr:from>
    <xdr:to>
      <xdr:col>0</xdr:col>
      <xdr:colOff>1771226</xdr:colOff>
      <xdr:row>17</xdr:row>
      <xdr:rowOff>285749</xdr:rowOff>
    </xdr:to>
    <xdr:pic>
      <xdr:nvPicPr>
        <xdr:cNvPr id="66" name="Рисунок 114" descr="Рех-А.jpg">
          <a:extLst>
            <a:ext uri="{FF2B5EF4-FFF2-40B4-BE49-F238E27FC236}">
              <a16:creationId xmlns:a16="http://schemas.microsoft.com/office/drawing/2014/main" id="{DB3E144C-11B7-4123-BADC-8C0E29F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54279">
          <a:off x="64346" y="4305299"/>
          <a:ext cx="170688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354924</xdr:colOff>
      <xdr:row>26</xdr:row>
      <xdr:rowOff>128437</xdr:rowOff>
    </xdr:from>
    <xdr:to>
      <xdr:col>0</xdr:col>
      <xdr:colOff>1733668</xdr:colOff>
      <xdr:row>29</xdr:row>
      <xdr:rowOff>134298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08B64FE-9736-4FE4-9755-A639A4478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924" y="138259987"/>
          <a:ext cx="1378744" cy="1034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29</xdr:row>
      <xdr:rowOff>285750</xdr:rowOff>
    </xdr:from>
    <xdr:to>
      <xdr:col>0</xdr:col>
      <xdr:colOff>1465100</xdr:colOff>
      <xdr:row>32</xdr:row>
      <xdr:rowOff>327186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39492E4-76E7-4760-9E9E-CA6FE213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" y="139446000"/>
          <a:ext cx="1357944" cy="107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19050</xdr:colOff>
      <xdr:row>36</xdr:row>
      <xdr:rowOff>200025</xdr:rowOff>
    </xdr:from>
    <xdr:ext cx="1840271" cy="1620307"/>
    <xdr:pic>
      <xdr:nvPicPr>
        <xdr:cNvPr id="99" name="Рисунок 98">
          <a:extLst>
            <a:ext uri="{FF2B5EF4-FFF2-40B4-BE49-F238E27FC236}">
              <a16:creationId xmlns:a16="http://schemas.microsoft.com/office/drawing/2014/main" id="{8E36F841-9827-414B-B53E-780CC17B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41703425"/>
          <a:ext cx="1840271" cy="1620307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45</xdr:row>
      <xdr:rowOff>38100</xdr:rowOff>
    </xdr:from>
    <xdr:ext cx="1323975" cy="1553376"/>
    <xdr:pic>
      <xdr:nvPicPr>
        <xdr:cNvPr id="100" name="Рисунок 99">
          <a:extLst>
            <a:ext uri="{FF2B5EF4-FFF2-40B4-BE49-F238E27FC236}">
              <a16:creationId xmlns:a16="http://schemas.microsoft.com/office/drawing/2014/main" id="{81852A0F-A6C6-4E61-805F-4116627CC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144113250"/>
          <a:ext cx="1323975" cy="1553376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55</xdr:row>
      <xdr:rowOff>9525</xdr:rowOff>
    </xdr:from>
    <xdr:ext cx="1343025" cy="1592058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8BE7B36C-DC40-4C3D-8CFB-BE51566EC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" y="146370675"/>
          <a:ext cx="1343025" cy="1592058"/>
        </a:xfrm>
        <a:prstGeom prst="rect">
          <a:avLst/>
        </a:prstGeom>
      </xdr:spPr>
    </xdr:pic>
    <xdr:clientData/>
  </xdr:oneCellAnchor>
  <xdr:oneCellAnchor>
    <xdr:from>
      <xdr:col>0</xdr:col>
      <xdr:colOff>243418</xdr:colOff>
      <xdr:row>70</xdr:row>
      <xdr:rowOff>180976</xdr:rowOff>
    </xdr:from>
    <xdr:ext cx="1581150" cy="1067858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4C591399-5211-484B-903A-60FA98393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418" y="151657051"/>
          <a:ext cx="1581150" cy="1067858"/>
        </a:xfrm>
        <a:prstGeom prst="rect">
          <a:avLst/>
        </a:prstGeom>
      </xdr:spPr>
    </xdr:pic>
    <xdr:clientData/>
  </xdr:oneCellAnchor>
  <xdr:oneCellAnchor>
    <xdr:from>
      <xdr:col>0</xdr:col>
      <xdr:colOff>353483</xdr:colOff>
      <xdr:row>65</xdr:row>
      <xdr:rowOff>26459</xdr:rowOff>
    </xdr:from>
    <xdr:ext cx="1247775" cy="1195917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F8D2C1DF-18E1-43B4-86F4-60514EE2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483" y="148673609"/>
          <a:ext cx="1247775" cy="1195917"/>
        </a:xfrm>
        <a:prstGeom prst="rect">
          <a:avLst/>
        </a:prstGeom>
      </xdr:spPr>
    </xdr:pic>
    <xdr:clientData/>
  </xdr:oneCellAnchor>
  <xdr:oneCellAnchor>
    <xdr:from>
      <xdr:col>0</xdr:col>
      <xdr:colOff>370417</xdr:colOff>
      <xdr:row>69</xdr:row>
      <xdr:rowOff>92076</xdr:rowOff>
    </xdr:from>
    <xdr:ext cx="1352549" cy="1289050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444E5E0C-BDF0-4B36-AA4B-383224DF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50034626"/>
          <a:ext cx="1352549" cy="1289050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71</xdr:row>
      <xdr:rowOff>419100</xdr:rowOff>
    </xdr:from>
    <xdr:to>
      <xdr:col>0</xdr:col>
      <xdr:colOff>1850270</xdr:colOff>
      <xdr:row>73</xdr:row>
      <xdr:rowOff>95246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32AB32CF-CF95-46D4-9F96-6779FBB36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935" t="25558" r="6761" b="28904"/>
        <a:stretch/>
      </xdr:blipFill>
      <xdr:spPr bwMode="auto">
        <a:xfrm>
          <a:off x="28575" y="153323925"/>
          <a:ext cx="1821695" cy="60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568061</xdr:colOff>
      <xdr:row>76</xdr:row>
      <xdr:rowOff>336175</xdr:rowOff>
    </xdr:from>
    <xdr:to>
      <xdr:col>0</xdr:col>
      <xdr:colOff>1506127</xdr:colOff>
      <xdr:row>78</xdr:row>
      <xdr:rowOff>174687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9F8FE4FB-5111-4B87-A815-8EBCB391F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061" y="154641175"/>
          <a:ext cx="938066" cy="96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79</xdr:row>
      <xdr:rowOff>85725</xdr:rowOff>
    </xdr:from>
    <xdr:to>
      <xdr:col>0</xdr:col>
      <xdr:colOff>1752601</xdr:colOff>
      <xdr:row>80</xdr:row>
      <xdr:rowOff>440767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788F856B-FD50-4B77-94CB-2EB8AE141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1" y="156076650"/>
          <a:ext cx="1581150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81</xdr:row>
      <xdr:rowOff>114301</xdr:rowOff>
    </xdr:from>
    <xdr:to>
      <xdr:col>0</xdr:col>
      <xdr:colOff>1751252</xdr:colOff>
      <xdr:row>81</xdr:row>
      <xdr:rowOff>666750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D948A6F6-75C2-4833-8541-90A3ED180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9851" b="17337"/>
        <a:stretch/>
      </xdr:blipFill>
      <xdr:spPr bwMode="auto">
        <a:xfrm>
          <a:off x="104776" y="157038676"/>
          <a:ext cx="1646476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82</xdr:row>
      <xdr:rowOff>76201</xdr:rowOff>
    </xdr:from>
    <xdr:to>
      <xdr:col>0</xdr:col>
      <xdr:colOff>838200</xdr:colOff>
      <xdr:row>83</xdr:row>
      <xdr:rowOff>513232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9D7EB2EC-B5E8-47A1-AE46-AF7B91C2D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975" t="11957" r="36014" b="11186"/>
        <a:stretch/>
      </xdr:blipFill>
      <xdr:spPr bwMode="auto">
        <a:xfrm>
          <a:off x="247650" y="157800676"/>
          <a:ext cx="590550" cy="989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1028700</xdr:colOff>
      <xdr:row>82</xdr:row>
      <xdr:rowOff>47626</xdr:rowOff>
    </xdr:from>
    <xdr:to>
      <xdr:col>0</xdr:col>
      <xdr:colOff>1580751</xdr:colOff>
      <xdr:row>84</xdr:row>
      <xdr:rowOff>2855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F196672E-5730-4627-9416-EB834CA81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241" t="15813" r="38278" b="10683"/>
        <a:stretch/>
      </xdr:blipFill>
      <xdr:spPr bwMode="auto">
        <a:xfrm>
          <a:off x="1028700" y="157772101"/>
          <a:ext cx="552051" cy="106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130968</xdr:rowOff>
    </xdr:from>
    <xdr:to>
      <xdr:col>1</xdr:col>
      <xdr:colOff>0</xdr:colOff>
      <xdr:row>5</xdr:row>
      <xdr:rowOff>129622</xdr:rowOff>
    </xdr:to>
    <xdr:pic>
      <xdr:nvPicPr>
        <xdr:cNvPr id="117" name="Рисунок 11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5FAAC35-A71B-482E-B6F6-D540D40F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68"/>
          <a:ext cx="1866900" cy="1379779"/>
        </a:xfrm>
        <a:prstGeom prst="rect">
          <a:avLst/>
        </a:prstGeom>
      </xdr:spPr>
    </xdr:pic>
    <xdr:clientData/>
  </xdr:twoCellAnchor>
  <xdr:twoCellAnchor editAs="oneCell">
    <xdr:from>
      <xdr:col>0</xdr:col>
      <xdr:colOff>58794</xdr:colOff>
      <xdr:row>74</xdr:row>
      <xdr:rowOff>84666</xdr:rowOff>
    </xdr:from>
    <xdr:to>
      <xdr:col>0</xdr:col>
      <xdr:colOff>1725606</xdr:colOff>
      <xdr:row>74</xdr:row>
      <xdr:rowOff>772583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F02648C-2801-B914-2350-8E320475E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0" r="16190"/>
        <a:stretch/>
      </xdr:blipFill>
      <xdr:spPr bwMode="auto">
        <a:xfrm rot="16200000">
          <a:off x="548241" y="24074469"/>
          <a:ext cx="687917" cy="166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306917</xdr:colOff>
      <xdr:row>75</xdr:row>
      <xdr:rowOff>21167</xdr:rowOff>
    </xdr:from>
    <xdr:to>
      <xdr:col>0</xdr:col>
      <xdr:colOff>1540266</xdr:colOff>
      <xdr:row>75</xdr:row>
      <xdr:rowOff>1301751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A3C210E-08C4-C31B-DDA9-355064BB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25400000"/>
          <a:ext cx="1233349" cy="1280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VI-Marketing\&#1053;&#1057;&#1048;\20250609_&#1085;&#1086;&#1074;&#1072;&#1103;_&#1092;&#1086;&#1088;&#1084;&#1072;_&#1088;&#1077;&#1082;&#1074;&#1080;&#1079;&#1080;&#1090;&#1086;&#1074;.xlsx" TargetMode="External"/><Relationship Id="rId1" Type="http://schemas.openxmlformats.org/officeDocument/2006/relationships/externalLinkPath" Target="/MVI-Marketing/&#1053;&#1057;&#1048;/20250609_&#1085;&#1086;&#1074;&#1072;&#1103;_&#1092;&#1086;&#1088;&#1084;&#1072;_&#1088;&#1077;&#1082;&#1074;&#1080;&#1079;&#1080;&#1090;&#1086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DSheet"/>
      <sheetName val="Реквизиты"/>
    </sheetNames>
    <sheetDataSet>
      <sheetData sheetId="0"/>
      <sheetData sheetId="1">
        <row r="3">
          <cell r="B3" t="str">
            <v>Латунь</v>
          </cell>
          <cell r="D3">
            <v>0.125</v>
          </cell>
          <cell r="E3" t="str">
            <v>Фланец</v>
          </cell>
        </row>
        <row r="4">
          <cell r="B4" t="str">
            <v>Чугун</v>
          </cell>
          <cell r="D4">
            <v>0.375</v>
          </cell>
          <cell r="E4" t="str">
            <v>Внутренняя резьба</v>
          </cell>
        </row>
        <row r="5">
          <cell r="B5" t="str">
            <v>Медь</v>
          </cell>
          <cell r="D5">
            <v>0.25</v>
          </cell>
          <cell r="E5" t="str">
            <v>Наружная резьба</v>
          </cell>
        </row>
        <row r="6">
          <cell r="B6" t="str">
            <v>Оцинкованная сталь</v>
          </cell>
          <cell r="D6">
            <v>0.5</v>
          </cell>
          <cell r="E6" t="str">
            <v>Внутренняя-наружная резьба</v>
          </cell>
        </row>
        <row r="7">
          <cell r="B7" t="str">
            <v>Нержавеющая сталь</v>
          </cell>
          <cell r="D7">
            <v>0.75</v>
          </cell>
          <cell r="E7" t="str">
            <v>Американка</v>
          </cell>
        </row>
        <row r="8">
          <cell r="B8" t="str">
            <v>ABS</v>
          </cell>
          <cell r="D8">
            <v>1</v>
          </cell>
          <cell r="E8" t="str">
            <v>Евроконус</v>
          </cell>
        </row>
        <row r="9">
          <cell r="B9" t="str">
            <v>FPM</v>
          </cell>
          <cell r="D9">
            <v>1.25</v>
          </cell>
          <cell r="E9" t="str">
            <v>Конус</v>
          </cell>
        </row>
        <row r="10">
          <cell r="B10" t="str">
            <v>EPDM</v>
          </cell>
          <cell r="D10">
            <v>1.5</v>
          </cell>
          <cell r="E10" t="str">
            <v>Конус-плоскость</v>
          </cell>
        </row>
        <row r="11">
          <cell r="B11" t="str">
            <v>PEX-a</v>
          </cell>
          <cell r="D11">
            <v>2</v>
          </cell>
          <cell r="E11" t="str">
            <v>Click</v>
          </cell>
        </row>
        <row r="12">
          <cell r="B12" t="str">
            <v>PEX-b</v>
          </cell>
          <cell r="D12">
            <v>2.5</v>
          </cell>
        </row>
        <row r="13">
          <cell r="B13" t="str">
            <v>PEXa-Al-PEXb</v>
          </cell>
          <cell r="D13">
            <v>3</v>
          </cell>
        </row>
        <row r="14">
          <cell r="B14" t="str">
            <v>Паронит</v>
          </cell>
          <cell r="D14">
            <v>3.5</v>
          </cell>
        </row>
        <row r="15">
          <cell r="B15" t="str">
            <v>Пенополиэтилен</v>
          </cell>
          <cell r="D15">
            <v>4</v>
          </cell>
        </row>
        <row r="16">
          <cell r="B16" t="str">
            <v>ПНД</v>
          </cell>
        </row>
        <row r="17">
          <cell r="B17" t="str">
            <v>Полиэтилен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1" xr16:uid="{00000000-0016-0000-0200-000000000000}" autoFormatId="16" applyNumberFormats="0" applyBorderFormats="0" applyFontFormats="0" applyPatternFormats="0" applyAlignmentFormats="0" applyWidthHeightFormats="0">
  <queryTableRefresh nextId="6">
    <queryTableFields count="3">
      <queryTableField id="1" name="Букв. код" tableColumnId="1"/>
      <queryTableField id="2" name="Валюта" tableColumnId="2"/>
      <queryTableField id="3" name="Курс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changeRates" displayName="ExchangeRates" ref="A1:C3" tableType="queryTable" totalsRowShown="0">
  <autoFilter ref="A1:C3" xr:uid="{00000000-0009-0000-0100-000001000000}"/>
  <tableColumns count="3">
    <tableColumn id="1" xr3:uid="{00000000-0010-0000-0000-000001000000}" uniqueName="1" name="Букв. код" queryTableFieldId="1" dataDxfId="1"/>
    <tableColumn id="2" xr3:uid="{00000000-0010-0000-0000-000002000000}" uniqueName="2" name="Валюта" queryTableFieldId="2" dataDxfId="0"/>
    <tableColumn id="3" xr3:uid="{00000000-0010-0000-0000-000003000000}" uniqueName="3" name="Курс" queryTableFieldId="3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0">
    <outlinePr summaryBelow="0" summaryRight="0"/>
    <pageSetUpPr autoPageBreaks="0"/>
  </sheetPr>
  <dimension ref="A1:AN2231"/>
  <sheetViews>
    <sheetView workbookViewId="0">
      <selection sqref="A1:A2"/>
    </sheetView>
  </sheetViews>
  <sheetFormatPr defaultColWidth="9" defaultRowHeight="11.4" customHeight="1"/>
  <cols>
    <col min="1" max="1" width="47.44140625" style="2632" customWidth="1"/>
    <col min="2" max="2" width="38.88671875" style="2632" customWidth="1"/>
    <col min="3" max="4" width="30.109375" style="2632" customWidth="1"/>
    <col min="5" max="8" width="13.77734375" style="2632" customWidth="1"/>
    <col min="9" max="10" width="11.5546875" style="2632" customWidth="1"/>
    <col min="11" max="11" width="12.77734375" style="2632" customWidth="1"/>
    <col min="12" max="20" width="11.5546875" style="2632" customWidth="1"/>
    <col min="21" max="21" width="12.44140625" style="2632" customWidth="1"/>
    <col min="22" max="36" width="11.5546875" style="2632" customWidth="1"/>
    <col min="37" max="37" width="8.109375" style="2632" customWidth="1"/>
    <col min="38" max="40" width="9.5546875" style="2632" customWidth="1"/>
  </cols>
  <sheetData>
    <row r="1" spans="1:40" ht="15" customHeight="1">
      <c r="A1" s="2634" t="s">
        <v>5806</v>
      </c>
      <c r="B1" s="2634" t="s">
        <v>5805</v>
      </c>
      <c r="C1" s="2634" t="s">
        <v>5804</v>
      </c>
      <c r="D1" s="2634" t="s">
        <v>5803</v>
      </c>
      <c r="E1" s="2634" t="s">
        <v>5802</v>
      </c>
      <c r="F1" s="2634" t="s">
        <v>5801</v>
      </c>
      <c r="G1" s="2634" t="s">
        <v>60</v>
      </c>
      <c r="H1" s="2634" t="s">
        <v>5800</v>
      </c>
      <c r="I1" s="2637" t="s">
        <v>5799</v>
      </c>
      <c r="J1" s="2639"/>
      <c r="K1" s="2639"/>
      <c r="L1" s="2639"/>
      <c r="M1" s="2639"/>
      <c r="N1" s="2639"/>
      <c r="O1" s="2639"/>
      <c r="P1" s="2639"/>
      <c r="Q1" s="2639"/>
      <c r="R1" s="2639"/>
      <c r="S1" s="2638"/>
      <c r="T1" s="2633"/>
      <c r="U1" s="2633"/>
      <c r="V1" s="2640" t="s">
        <v>5798</v>
      </c>
      <c r="W1" s="2640"/>
      <c r="X1" s="2640"/>
      <c r="Y1" s="2640"/>
      <c r="Z1" s="2640"/>
      <c r="AA1" s="2640"/>
      <c r="AB1" s="2640"/>
      <c r="AC1" s="2642" t="s">
        <v>5797</v>
      </c>
      <c r="AD1" s="2644"/>
      <c r="AE1" s="2644"/>
      <c r="AF1" s="2644"/>
      <c r="AG1" s="2644"/>
      <c r="AH1" s="2644"/>
      <c r="AI1" s="2643"/>
      <c r="AJ1" s="2634" t="s">
        <v>5796</v>
      </c>
      <c r="AK1" s="2634" t="s">
        <v>5795</v>
      </c>
      <c r="AL1" s="2634" t="s">
        <v>5794</v>
      </c>
      <c r="AM1" s="2634" t="s">
        <v>5793</v>
      </c>
      <c r="AN1" s="2634" t="s">
        <v>6530</v>
      </c>
    </row>
    <row r="2" spans="1:40" ht="57.9" customHeight="1">
      <c r="A2" s="2635"/>
      <c r="B2" s="2635"/>
      <c r="C2" s="2635"/>
      <c r="D2" s="2635"/>
      <c r="E2" s="2635"/>
      <c r="F2" s="2635"/>
      <c r="G2" s="2635"/>
      <c r="H2" s="2635"/>
      <c r="I2" s="2636" t="s">
        <v>5792</v>
      </c>
      <c r="J2" s="2636" t="s">
        <v>6517</v>
      </c>
      <c r="K2" s="2636" t="s">
        <v>6518</v>
      </c>
      <c r="L2" s="2636" t="s">
        <v>5791</v>
      </c>
      <c r="M2" s="2636" t="s">
        <v>5790</v>
      </c>
      <c r="N2" s="2636" t="s">
        <v>5782</v>
      </c>
      <c r="O2" s="2636" t="s">
        <v>5781</v>
      </c>
      <c r="P2" s="2636" t="s">
        <v>5780</v>
      </c>
      <c r="Q2" s="2636" t="s">
        <v>6531</v>
      </c>
      <c r="R2" s="2636" t="s">
        <v>6519</v>
      </c>
      <c r="S2" s="2636" t="s">
        <v>6532</v>
      </c>
      <c r="T2" s="2633" t="s">
        <v>5789</v>
      </c>
      <c r="U2" s="2633" t="s">
        <v>5788</v>
      </c>
      <c r="V2" s="2645" t="s">
        <v>5785</v>
      </c>
      <c r="W2" s="2645" t="s">
        <v>5787</v>
      </c>
      <c r="X2" s="2645" t="s">
        <v>5783</v>
      </c>
      <c r="Y2" s="2645" t="s">
        <v>5782</v>
      </c>
      <c r="Z2" s="2645" t="s">
        <v>5781</v>
      </c>
      <c r="AA2" s="2645" t="s">
        <v>5780</v>
      </c>
      <c r="AB2" s="2645" t="s">
        <v>5786</v>
      </c>
      <c r="AC2" s="2641" t="s">
        <v>5785</v>
      </c>
      <c r="AD2" s="2641" t="s">
        <v>5784</v>
      </c>
      <c r="AE2" s="2641" t="s">
        <v>5783</v>
      </c>
      <c r="AF2" s="2641" t="s">
        <v>5782</v>
      </c>
      <c r="AG2" s="2641" t="s">
        <v>5781</v>
      </c>
      <c r="AH2" s="2641" t="s">
        <v>5780</v>
      </c>
      <c r="AI2" s="2641" t="s">
        <v>5779</v>
      </c>
      <c r="AJ2" s="2635"/>
      <c r="AK2" s="2635"/>
      <c r="AL2" s="2635"/>
      <c r="AM2" s="2635"/>
      <c r="AN2" s="2635"/>
    </row>
    <row r="3" spans="1:40" ht="11.1" customHeight="1">
      <c r="A3" s="2646" t="s">
        <v>5778</v>
      </c>
      <c r="B3" s="2646" t="s">
        <v>5778</v>
      </c>
      <c r="C3" s="2646" t="s">
        <v>4831</v>
      </c>
      <c r="D3" s="2646" t="s">
        <v>1859</v>
      </c>
      <c r="E3" s="2647">
        <v>8207301000</v>
      </c>
      <c r="F3" s="2646" t="s">
        <v>2990</v>
      </c>
      <c r="G3" s="2646" t="s">
        <v>1201</v>
      </c>
      <c r="H3" s="2646" t="s">
        <v>3017</v>
      </c>
      <c r="I3" s="2646"/>
      <c r="J3" s="2646"/>
      <c r="K3" s="2646" t="s">
        <v>6626</v>
      </c>
      <c r="L3" s="2648">
        <v>1.37</v>
      </c>
      <c r="M3" s="2649">
        <v>2.5000000000000001E-3</v>
      </c>
      <c r="N3" s="2650"/>
      <c r="O3" s="2650"/>
      <c r="P3" s="2650"/>
      <c r="Q3" s="2650"/>
      <c r="R3" s="2650"/>
      <c r="S3" s="2650"/>
      <c r="T3" s="2646" t="s">
        <v>2987</v>
      </c>
      <c r="U3" s="2646"/>
      <c r="V3" s="2646"/>
      <c r="W3" s="2646"/>
      <c r="X3" s="2646"/>
      <c r="Y3" s="2646"/>
      <c r="Z3" s="2646"/>
      <c r="AA3" s="2646"/>
      <c r="AB3" s="2646"/>
      <c r="AC3" s="2646"/>
      <c r="AD3" s="2646"/>
      <c r="AE3" s="2646"/>
      <c r="AF3" s="2646"/>
      <c r="AG3" s="2646"/>
      <c r="AH3" s="2646"/>
      <c r="AI3" s="2646"/>
      <c r="AJ3" s="2648">
        <v>219.22</v>
      </c>
      <c r="AK3" s="2651" t="s">
        <v>2156</v>
      </c>
      <c r="AL3" s="2651" t="s">
        <v>5773</v>
      </c>
      <c r="AM3" s="2651"/>
      <c r="AN3" s="2652">
        <v>223.6</v>
      </c>
    </row>
    <row r="4" spans="1:40" ht="11.1" customHeight="1">
      <c r="A4" s="2646" t="s">
        <v>5777</v>
      </c>
      <c r="B4" s="2646" t="s">
        <v>5777</v>
      </c>
      <c r="C4" s="2646" t="s">
        <v>4831</v>
      </c>
      <c r="D4" s="2646" t="s">
        <v>1859</v>
      </c>
      <c r="E4" s="2647">
        <v>8207301000</v>
      </c>
      <c r="F4" s="2646" t="s">
        <v>2990</v>
      </c>
      <c r="G4" s="2646" t="s">
        <v>1202</v>
      </c>
      <c r="H4" s="2646" t="s">
        <v>3017</v>
      </c>
      <c r="I4" s="2646"/>
      <c r="J4" s="2646"/>
      <c r="K4" s="2646" t="s">
        <v>6626</v>
      </c>
      <c r="L4" s="2648">
        <v>1.37</v>
      </c>
      <c r="M4" s="2649">
        <v>2.5000000000000001E-3</v>
      </c>
      <c r="N4" s="2650"/>
      <c r="O4" s="2650"/>
      <c r="P4" s="2650"/>
      <c r="Q4" s="2650"/>
      <c r="R4" s="2650"/>
      <c r="S4" s="2650"/>
      <c r="T4" s="2646" t="s">
        <v>2987</v>
      </c>
      <c r="U4" s="2646"/>
      <c r="V4" s="2646"/>
      <c r="W4" s="2646"/>
      <c r="X4" s="2646"/>
      <c r="Y4" s="2646"/>
      <c r="Z4" s="2646"/>
      <c r="AA4" s="2646"/>
      <c r="AB4" s="2646"/>
      <c r="AC4" s="2646"/>
      <c r="AD4" s="2646"/>
      <c r="AE4" s="2646"/>
      <c r="AF4" s="2646"/>
      <c r="AG4" s="2646"/>
      <c r="AH4" s="2646"/>
      <c r="AI4" s="2646"/>
      <c r="AJ4" s="2648">
        <v>219.22</v>
      </c>
      <c r="AK4" s="2651" t="s">
        <v>2156</v>
      </c>
      <c r="AL4" s="2651" t="s">
        <v>5773</v>
      </c>
      <c r="AM4" s="2651"/>
      <c r="AN4" s="2652">
        <v>223.6</v>
      </c>
    </row>
    <row r="5" spans="1:40" ht="11.1" customHeight="1">
      <c r="A5" s="2646" t="s">
        <v>5776</v>
      </c>
      <c r="B5" s="2646" t="s">
        <v>5776</v>
      </c>
      <c r="C5" s="2646" t="s">
        <v>4831</v>
      </c>
      <c r="D5" s="2646" t="s">
        <v>1859</v>
      </c>
      <c r="E5" s="2647">
        <v>8207301000</v>
      </c>
      <c r="F5" s="2646" t="s">
        <v>2990</v>
      </c>
      <c r="G5" s="2646" t="s">
        <v>1203</v>
      </c>
      <c r="H5" s="2646" t="s">
        <v>2988</v>
      </c>
      <c r="I5" s="2646"/>
      <c r="J5" s="2646"/>
      <c r="K5" s="2646" t="s">
        <v>6626</v>
      </c>
      <c r="L5" s="2648">
        <v>1.37</v>
      </c>
      <c r="M5" s="2649">
        <v>2.5000000000000001E-3</v>
      </c>
      <c r="N5" s="2650"/>
      <c r="O5" s="2650"/>
      <c r="P5" s="2650"/>
      <c r="Q5" s="2650"/>
      <c r="R5" s="2650"/>
      <c r="S5" s="2650"/>
      <c r="T5" s="2646" t="s">
        <v>2987</v>
      </c>
      <c r="U5" s="2646"/>
      <c r="V5" s="2646"/>
      <c r="W5" s="2646"/>
      <c r="X5" s="2646"/>
      <c r="Y5" s="2646"/>
      <c r="Z5" s="2646"/>
      <c r="AA5" s="2646"/>
      <c r="AB5" s="2646"/>
      <c r="AC5" s="2646"/>
      <c r="AD5" s="2646"/>
      <c r="AE5" s="2646"/>
      <c r="AF5" s="2646"/>
      <c r="AG5" s="2646"/>
      <c r="AH5" s="2646"/>
      <c r="AI5" s="2646"/>
      <c r="AJ5" s="2648">
        <v>219.22</v>
      </c>
      <c r="AK5" s="2651" t="s">
        <v>2156</v>
      </c>
      <c r="AL5" s="2651" t="s">
        <v>5773</v>
      </c>
      <c r="AM5" s="2651"/>
      <c r="AN5" s="2652">
        <v>223.6</v>
      </c>
    </row>
    <row r="6" spans="1:40" ht="11.1" customHeight="1">
      <c r="A6" s="2646" t="s">
        <v>5775</v>
      </c>
      <c r="B6" s="2646" t="s">
        <v>5775</v>
      </c>
      <c r="C6" s="2646" t="s">
        <v>4831</v>
      </c>
      <c r="D6" s="2646" t="s">
        <v>1859</v>
      </c>
      <c r="E6" s="2647">
        <v>8207301000</v>
      </c>
      <c r="F6" s="2646" t="s">
        <v>2990</v>
      </c>
      <c r="G6" s="2646" t="s">
        <v>1204</v>
      </c>
      <c r="H6" s="2646" t="s">
        <v>2988</v>
      </c>
      <c r="I6" s="2646"/>
      <c r="J6" s="2646"/>
      <c r="K6" s="2646" t="s">
        <v>6626</v>
      </c>
      <c r="L6" s="2648">
        <v>1.46</v>
      </c>
      <c r="M6" s="2649">
        <v>2.5000000000000001E-3</v>
      </c>
      <c r="N6" s="2650"/>
      <c r="O6" s="2650"/>
      <c r="P6" s="2650"/>
      <c r="Q6" s="2650"/>
      <c r="R6" s="2650"/>
      <c r="S6" s="2650"/>
      <c r="T6" s="2646" t="s">
        <v>2987</v>
      </c>
      <c r="U6" s="2646"/>
      <c r="V6" s="2646"/>
      <c r="W6" s="2646"/>
      <c r="X6" s="2646"/>
      <c r="Y6" s="2646"/>
      <c r="Z6" s="2646"/>
      <c r="AA6" s="2646"/>
      <c r="AB6" s="2646"/>
      <c r="AC6" s="2646"/>
      <c r="AD6" s="2646"/>
      <c r="AE6" s="2646"/>
      <c r="AF6" s="2646"/>
      <c r="AG6" s="2646"/>
      <c r="AH6" s="2646"/>
      <c r="AI6" s="2646"/>
      <c r="AJ6" s="2648">
        <v>219.22</v>
      </c>
      <c r="AK6" s="2651" t="s">
        <v>2156</v>
      </c>
      <c r="AL6" s="2651" t="s">
        <v>5773</v>
      </c>
      <c r="AM6" s="2651"/>
      <c r="AN6" s="2652">
        <v>223.6</v>
      </c>
    </row>
    <row r="7" spans="1:40" ht="11.1" customHeight="1">
      <c r="A7" s="2646" t="s">
        <v>5774</v>
      </c>
      <c r="B7" s="2646" t="s">
        <v>5774</v>
      </c>
      <c r="C7" s="2646" t="s">
        <v>4831</v>
      </c>
      <c r="D7" s="2646" t="s">
        <v>1859</v>
      </c>
      <c r="E7" s="2647">
        <v>8207301000</v>
      </c>
      <c r="F7" s="2646" t="s">
        <v>2990</v>
      </c>
      <c r="G7" s="2646" t="s">
        <v>1205</v>
      </c>
      <c r="H7" s="2646" t="s">
        <v>3017</v>
      </c>
      <c r="I7" s="2646"/>
      <c r="J7" s="2646"/>
      <c r="K7" s="2646" t="s">
        <v>6626</v>
      </c>
      <c r="L7" s="2648">
        <v>1.46</v>
      </c>
      <c r="M7" s="2649">
        <v>2.5000000000000001E-3</v>
      </c>
      <c r="N7" s="2650"/>
      <c r="O7" s="2650"/>
      <c r="P7" s="2650"/>
      <c r="Q7" s="2650"/>
      <c r="R7" s="2650"/>
      <c r="S7" s="2650"/>
      <c r="T7" s="2646" t="s">
        <v>2987</v>
      </c>
      <c r="U7" s="2646"/>
      <c r="V7" s="2646"/>
      <c r="W7" s="2646"/>
      <c r="X7" s="2646"/>
      <c r="Y7" s="2646"/>
      <c r="Z7" s="2646"/>
      <c r="AA7" s="2646"/>
      <c r="AB7" s="2646"/>
      <c r="AC7" s="2646"/>
      <c r="AD7" s="2646"/>
      <c r="AE7" s="2646"/>
      <c r="AF7" s="2646"/>
      <c r="AG7" s="2646"/>
      <c r="AH7" s="2646"/>
      <c r="AI7" s="2646"/>
      <c r="AJ7" s="2648">
        <v>219.22</v>
      </c>
      <c r="AK7" s="2651" t="s">
        <v>2156</v>
      </c>
      <c r="AL7" s="2651" t="s">
        <v>5773</v>
      </c>
      <c r="AM7" s="2651"/>
      <c r="AN7" s="2652">
        <v>223.6</v>
      </c>
    </row>
    <row r="8" spans="1:40" ht="11.1" customHeight="1">
      <c r="A8" s="2646" t="s">
        <v>1196</v>
      </c>
      <c r="B8" s="2646" t="s">
        <v>1196</v>
      </c>
      <c r="C8" s="2646" t="s">
        <v>4831</v>
      </c>
      <c r="D8" s="2646" t="s">
        <v>1859</v>
      </c>
      <c r="E8" s="2647">
        <v>8467292000</v>
      </c>
      <c r="F8" s="2646" t="s">
        <v>2990</v>
      </c>
      <c r="G8" s="2646" t="s">
        <v>1200</v>
      </c>
      <c r="H8" s="2646" t="s">
        <v>3017</v>
      </c>
      <c r="I8" s="2646"/>
      <c r="J8" s="2646"/>
      <c r="K8" s="2646" t="s">
        <v>6626</v>
      </c>
      <c r="L8" s="2653">
        <v>3.8</v>
      </c>
      <c r="M8" s="2648">
        <v>0.03</v>
      </c>
      <c r="N8" s="2650"/>
      <c r="O8" s="2650"/>
      <c r="P8" s="2650"/>
      <c r="Q8" s="2650"/>
      <c r="R8" s="2650"/>
      <c r="S8" s="2650"/>
      <c r="T8" s="2646" t="s">
        <v>2987</v>
      </c>
      <c r="U8" s="2646"/>
      <c r="V8" s="2646"/>
      <c r="W8" s="2646"/>
      <c r="X8" s="2646"/>
      <c r="Y8" s="2646"/>
      <c r="Z8" s="2646"/>
      <c r="AA8" s="2646"/>
      <c r="AB8" s="2646"/>
      <c r="AC8" s="2646"/>
      <c r="AD8" s="2646"/>
      <c r="AE8" s="2646"/>
      <c r="AF8" s="2646"/>
      <c r="AG8" s="2646"/>
      <c r="AH8" s="2646"/>
      <c r="AI8" s="2646"/>
      <c r="AJ8" s="2654">
        <v>2729.39</v>
      </c>
      <c r="AK8" s="2651" t="s">
        <v>2156</v>
      </c>
      <c r="AL8" s="2651" t="s">
        <v>5773</v>
      </c>
      <c r="AM8" s="2651"/>
      <c r="AN8" s="2655">
        <v>2783.98</v>
      </c>
    </row>
    <row r="9" spans="1:40" ht="11.1" customHeight="1">
      <c r="A9" s="2646" t="s">
        <v>1197</v>
      </c>
      <c r="B9" s="2646" t="s">
        <v>1197</v>
      </c>
      <c r="C9" s="2646" t="s">
        <v>4831</v>
      </c>
      <c r="D9" s="2646" t="s">
        <v>1859</v>
      </c>
      <c r="E9" s="2647">
        <v>8467298509</v>
      </c>
      <c r="F9" s="2646" t="s">
        <v>2990</v>
      </c>
      <c r="G9" s="2646" t="s">
        <v>1208</v>
      </c>
      <c r="H9" s="2646" t="s">
        <v>2988</v>
      </c>
      <c r="I9" s="2646"/>
      <c r="J9" s="2646"/>
      <c r="K9" s="2646" t="s">
        <v>6626</v>
      </c>
      <c r="L9" s="2656">
        <v>3</v>
      </c>
      <c r="M9" s="2648">
        <v>0.03</v>
      </c>
      <c r="N9" s="2650"/>
      <c r="O9" s="2650"/>
      <c r="P9" s="2650"/>
      <c r="Q9" s="2650"/>
      <c r="R9" s="2650"/>
      <c r="S9" s="2650"/>
      <c r="T9" s="2646" t="s">
        <v>2987</v>
      </c>
      <c r="U9" s="2646"/>
      <c r="V9" s="2646"/>
      <c r="W9" s="2646"/>
      <c r="X9" s="2646"/>
      <c r="Y9" s="2646"/>
      <c r="Z9" s="2646"/>
      <c r="AA9" s="2646"/>
      <c r="AB9" s="2646"/>
      <c r="AC9" s="2646"/>
      <c r="AD9" s="2646"/>
      <c r="AE9" s="2646"/>
      <c r="AF9" s="2646"/>
      <c r="AG9" s="2646"/>
      <c r="AH9" s="2646"/>
      <c r="AI9" s="2646"/>
      <c r="AJ9" s="2654">
        <v>1564.36</v>
      </c>
      <c r="AK9" s="2651" t="s">
        <v>2156</v>
      </c>
      <c r="AL9" s="2651" t="s">
        <v>5773</v>
      </c>
      <c r="AM9" s="2651"/>
      <c r="AN9" s="2655">
        <v>1595.65</v>
      </c>
    </row>
    <row r="10" spans="1:40" ht="11.1" customHeight="1">
      <c r="A10" s="2646" t="s">
        <v>1206</v>
      </c>
      <c r="B10" s="2646" t="s">
        <v>1206</v>
      </c>
      <c r="C10" s="2646" t="s">
        <v>4831</v>
      </c>
      <c r="D10" s="2646" t="s">
        <v>1859</v>
      </c>
      <c r="E10" s="2647">
        <v>8421990000</v>
      </c>
      <c r="F10" s="2646" t="s">
        <v>2990</v>
      </c>
      <c r="G10" s="2646" t="s">
        <v>1199</v>
      </c>
      <c r="H10" s="2646" t="s">
        <v>3017</v>
      </c>
      <c r="I10" s="2646"/>
      <c r="J10" s="2646"/>
      <c r="K10" s="2646" t="s">
        <v>6626</v>
      </c>
      <c r="L10" s="2656">
        <v>3</v>
      </c>
      <c r="M10" s="2648">
        <v>0.03</v>
      </c>
      <c r="N10" s="2650"/>
      <c r="O10" s="2650"/>
      <c r="P10" s="2650"/>
      <c r="Q10" s="2650"/>
      <c r="R10" s="2650"/>
      <c r="S10" s="2650"/>
      <c r="T10" s="2646" t="s">
        <v>3971</v>
      </c>
      <c r="U10" s="2646"/>
      <c r="V10" s="2646"/>
      <c r="W10" s="2646"/>
      <c r="X10" s="2646"/>
      <c r="Y10" s="2646"/>
      <c r="Z10" s="2646"/>
      <c r="AA10" s="2646"/>
      <c r="AB10" s="2646"/>
      <c r="AC10" s="2646"/>
      <c r="AD10" s="2646"/>
      <c r="AE10" s="2646"/>
      <c r="AF10" s="2646"/>
      <c r="AG10" s="2646"/>
      <c r="AH10" s="2646"/>
      <c r="AI10" s="2646"/>
      <c r="AJ10" s="2654">
        <v>2497.52</v>
      </c>
      <c r="AK10" s="2651" t="s">
        <v>2156</v>
      </c>
      <c r="AL10" s="2651" t="s">
        <v>5773</v>
      </c>
      <c r="AM10" s="2651"/>
      <c r="AN10" s="2655">
        <v>2547.4699999999998</v>
      </c>
    </row>
    <row r="11" spans="1:40" ht="11.1" customHeight="1">
      <c r="A11" s="2646" t="s">
        <v>5772</v>
      </c>
      <c r="B11" s="2646" t="s">
        <v>5771</v>
      </c>
      <c r="C11" s="2646" t="s">
        <v>2161</v>
      </c>
      <c r="D11" s="2646" t="s">
        <v>5760</v>
      </c>
      <c r="E11" s="2647">
        <v>9026208000</v>
      </c>
      <c r="F11" s="2646" t="s">
        <v>2990</v>
      </c>
      <c r="G11" s="2646" t="s">
        <v>1896</v>
      </c>
      <c r="H11" s="2646" t="s">
        <v>2995</v>
      </c>
      <c r="I11" s="2646"/>
      <c r="J11" s="2646"/>
      <c r="K11" s="2646"/>
      <c r="L11" s="2657">
        <v>6.4000000000000001E-2</v>
      </c>
      <c r="M11" s="2658">
        <v>1.7200000000000001E-4</v>
      </c>
      <c r="N11" s="2657">
        <v>5.7000000000000002E-2</v>
      </c>
      <c r="O11" s="2657">
        <v>5.7000000000000002E-2</v>
      </c>
      <c r="P11" s="2657">
        <v>5.2999999999999999E-2</v>
      </c>
      <c r="Q11" s="2650"/>
      <c r="R11" s="2650"/>
      <c r="S11" s="2650"/>
      <c r="T11" s="2646" t="s">
        <v>2987</v>
      </c>
      <c r="U11" s="2647">
        <v>4673739402108</v>
      </c>
      <c r="V11" s="2646"/>
      <c r="W11" s="2646"/>
      <c r="X11" s="2646"/>
      <c r="Y11" s="2646"/>
      <c r="Z11" s="2646"/>
      <c r="AA11" s="2646"/>
      <c r="AB11" s="2646"/>
      <c r="AC11" s="2656">
        <v>100</v>
      </c>
      <c r="AD11" s="2653">
        <v>8.3000000000000007</v>
      </c>
      <c r="AE11" s="2657">
        <v>1.9E-2</v>
      </c>
      <c r="AF11" s="2657">
        <v>0.29499999999999998</v>
      </c>
      <c r="AG11" s="2657">
        <v>0.29499999999999998</v>
      </c>
      <c r="AH11" s="2648">
        <v>0.22</v>
      </c>
      <c r="AI11" s="2647">
        <v>4673739401934</v>
      </c>
      <c r="AJ11" s="2648">
        <v>4.6100000000000003</v>
      </c>
      <c r="AK11" s="2651" t="s">
        <v>2154</v>
      </c>
      <c r="AL11" s="2651" t="s">
        <v>2986</v>
      </c>
      <c r="AM11" s="2659">
        <v>351</v>
      </c>
      <c r="AN11" s="2652">
        <v>4.7</v>
      </c>
    </row>
    <row r="12" spans="1:40" ht="11.1" customHeight="1">
      <c r="A12" s="2646" t="s">
        <v>5770</v>
      </c>
      <c r="B12" s="2646" t="s">
        <v>5769</v>
      </c>
      <c r="C12" s="2646" t="s">
        <v>2161</v>
      </c>
      <c r="D12" s="2646" t="s">
        <v>5760</v>
      </c>
      <c r="E12" s="2647">
        <v>9026208000</v>
      </c>
      <c r="F12" s="2646" t="s">
        <v>2990</v>
      </c>
      <c r="G12" s="2646" t="s">
        <v>1897</v>
      </c>
      <c r="H12" s="2646" t="s">
        <v>2995</v>
      </c>
      <c r="I12" s="2646"/>
      <c r="J12" s="2646"/>
      <c r="K12" s="2646"/>
      <c r="L12" s="2657">
        <v>6.4000000000000001E-2</v>
      </c>
      <c r="M12" s="2658">
        <v>1.7200000000000001E-4</v>
      </c>
      <c r="N12" s="2657">
        <v>5.7000000000000002E-2</v>
      </c>
      <c r="O12" s="2657">
        <v>5.7000000000000002E-2</v>
      </c>
      <c r="P12" s="2657">
        <v>5.2999999999999999E-2</v>
      </c>
      <c r="Q12" s="2650"/>
      <c r="R12" s="2650"/>
      <c r="S12" s="2650"/>
      <c r="T12" s="2646" t="s">
        <v>2987</v>
      </c>
      <c r="U12" s="2647">
        <v>4673739402115</v>
      </c>
      <c r="V12" s="2646"/>
      <c r="W12" s="2646"/>
      <c r="X12" s="2646"/>
      <c r="Y12" s="2646"/>
      <c r="Z12" s="2646"/>
      <c r="AA12" s="2646"/>
      <c r="AB12" s="2646"/>
      <c r="AC12" s="2656">
        <v>100</v>
      </c>
      <c r="AD12" s="2653">
        <v>8.3000000000000007</v>
      </c>
      <c r="AE12" s="2657">
        <v>1.9E-2</v>
      </c>
      <c r="AF12" s="2657">
        <v>0.29499999999999998</v>
      </c>
      <c r="AG12" s="2657">
        <v>0.29499999999999998</v>
      </c>
      <c r="AH12" s="2648">
        <v>0.22</v>
      </c>
      <c r="AI12" s="2647">
        <v>4673739401941</v>
      </c>
      <c r="AJ12" s="2648">
        <v>4.6100000000000003</v>
      </c>
      <c r="AK12" s="2651" t="s">
        <v>2154</v>
      </c>
      <c r="AL12" s="2651" t="s">
        <v>2986</v>
      </c>
      <c r="AM12" s="2659">
        <v>351</v>
      </c>
      <c r="AN12" s="2652">
        <v>4.7</v>
      </c>
    </row>
    <row r="13" spans="1:40" ht="11.1" customHeight="1">
      <c r="A13" s="2646" t="s">
        <v>5768</v>
      </c>
      <c r="B13" s="2646" t="s">
        <v>5767</v>
      </c>
      <c r="C13" s="2646" t="s">
        <v>2161</v>
      </c>
      <c r="D13" s="2646" t="s">
        <v>5760</v>
      </c>
      <c r="E13" s="2647">
        <v>9026208000</v>
      </c>
      <c r="F13" s="2646" t="s">
        <v>2990</v>
      </c>
      <c r="G13" s="2646" t="s">
        <v>1898</v>
      </c>
      <c r="H13" s="2646" t="s">
        <v>2995</v>
      </c>
      <c r="I13" s="2646"/>
      <c r="J13" s="2646"/>
      <c r="K13" s="2646"/>
      <c r="L13" s="2657">
        <v>6.4000000000000001E-2</v>
      </c>
      <c r="M13" s="2658">
        <v>1.7200000000000001E-4</v>
      </c>
      <c r="N13" s="2657">
        <v>5.7000000000000002E-2</v>
      </c>
      <c r="O13" s="2657">
        <v>5.7000000000000002E-2</v>
      </c>
      <c r="P13" s="2657">
        <v>5.2999999999999999E-2</v>
      </c>
      <c r="Q13" s="2650"/>
      <c r="R13" s="2650"/>
      <c r="S13" s="2650"/>
      <c r="T13" s="2646" t="s">
        <v>2987</v>
      </c>
      <c r="U13" s="2647">
        <v>4673739402122</v>
      </c>
      <c r="V13" s="2646"/>
      <c r="W13" s="2646"/>
      <c r="X13" s="2646"/>
      <c r="Y13" s="2646"/>
      <c r="Z13" s="2646"/>
      <c r="AA13" s="2646"/>
      <c r="AB13" s="2646"/>
      <c r="AC13" s="2656">
        <v>100</v>
      </c>
      <c r="AD13" s="2653">
        <v>8.3000000000000007</v>
      </c>
      <c r="AE13" s="2657">
        <v>1.9E-2</v>
      </c>
      <c r="AF13" s="2657">
        <v>0.29499999999999998</v>
      </c>
      <c r="AG13" s="2657">
        <v>0.29499999999999998</v>
      </c>
      <c r="AH13" s="2648">
        <v>0.22</v>
      </c>
      <c r="AI13" s="2647">
        <v>4673739401958</v>
      </c>
      <c r="AJ13" s="2648">
        <v>4.6100000000000003</v>
      </c>
      <c r="AK13" s="2651" t="s">
        <v>2154</v>
      </c>
      <c r="AL13" s="2651" t="s">
        <v>2986</v>
      </c>
      <c r="AM13" s="2659">
        <v>351</v>
      </c>
      <c r="AN13" s="2652">
        <v>4.7</v>
      </c>
    </row>
    <row r="14" spans="1:40" ht="11.1" customHeight="1">
      <c r="A14" s="2646" t="s">
        <v>5766</v>
      </c>
      <c r="B14" s="2646" t="s">
        <v>5765</v>
      </c>
      <c r="C14" s="2646" t="s">
        <v>2161</v>
      </c>
      <c r="D14" s="2646" t="s">
        <v>5760</v>
      </c>
      <c r="E14" s="2647">
        <v>9026208000</v>
      </c>
      <c r="F14" s="2646" t="s">
        <v>2990</v>
      </c>
      <c r="G14" s="2646" t="s">
        <v>1900</v>
      </c>
      <c r="H14" s="2646" t="s">
        <v>2995</v>
      </c>
      <c r="I14" s="2646"/>
      <c r="J14" s="2646"/>
      <c r="K14" s="2646"/>
      <c r="L14" s="2657">
        <v>6.4000000000000001E-2</v>
      </c>
      <c r="M14" s="2658">
        <v>1.7200000000000001E-4</v>
      </c>
      <c r="N14" s="2657">
        <v>5.7000000000000002E-2</v>
      </c>
      <c r="O14" s="2657">
        <v>5.7000000000000002E-2</v>
      </c>
      <c r="P14" s="2657">
        <v>5.2999999999999999E-2</v>
      </c>
      <c r="Q14" s="2650"/>
      <c r="R14" s="2650"/>
      <c r="S14" s="2650"/>
      <c r="T14" s="2646" t="s">
        <v>2987</v>
      </c>
      <c r="U14" s="2647">
        <v>4673739402139</v>
      </c>
      <c r="V14" s="2646"/>
      <c r="W14" s="2646"/>
      <c r="X14" s="2646"/>
      <c r="Y14" s="2646"/>
      <c r="Z14" s="2646"/>
      <c r="AA14" s="2646"/>
      <c r="AB14" s="2646"/>
      <c r="AC14" s="2656">
        <v>100</v>
      </c>
      <c r="AD14" s="2653">
        <v>8.3000000000000007</v>
      </c>
      <c r="AE14" s="2657">
        <v>1.9E-2</v>
      </c>
      <c r="AF14" s="2657">
        <v>0.29499999999999998</v>
      </c>
      <c r="AG14" s="2657">
        <v>0.29499999999999998</v>
      </c>
      <c r="AH14" s="2648">
        <v>0.22</v>
      </c>
      <c r="AI14" s="2647">
        <v>4673739401965</v>
      </c>
      <c r="AJ14" s="2648">
        <v>4.6100000000000003</v>
      </c>
      <c r="AK14" s="2651" t="s">
        <v>2154</v>
      </c>
      <c r="AL14" s="2651" t="s">
        <v>2986</v>
      </c>
      <c r="AM14" s="2659">
        <v>351</v>
      </c>
      <c r="AN14" s="2652">
        <v>4.7</v>
      </c>
    </row>
    <row r="15" spans="1:40" ht="11.1" customHeight="1">
      <c r="A15" s="2646" t="s">
        <v>5764</v>
      </c>
      <c r="B15" s="2646" t="s">
        <v>5763</v>
      </c>
      <c r="C15" s="2646" t="s">
        <v>2161</v>
      </c>
      <c r="D15" s="2646" t="s">
        <v>5760</v>
      </c>
      <c r="E15" s="2647">
        <v>9026208000</v>
      </c>
      <c r="F15" s="2646" t="s">
        <v>2990</v>
      </c>
      <c r="G15" s="2646" t="s">
        <v>1903</v>
      </c>
      <c r="H15" s="2646" t="s">
        <v>2995</v>
      </c>
      <c r="I15" s="2646"/>
      <c r="J15" s="2646"/>
      <c r="K15" s="2646"/>
      <c r="L15" s="2657">
        <v>8.2000000000000003E-2</v>
      </c>
      <c r="M15" s="2658">
        <v>2.6600000000000001E-4</v>
      </c>
      <c r="N15" s="2657">
        <v>6.4000000000000001E-2</v>
      </c>
      <c r="O15" s="2657">
        <v>6.4000000000000001E-2</v>
      </c>
      <c r="P15" s="2657">
        <v>6.5000000000000002E-2</v>
      </c>
      <c r="Q15" s="2650"/>
      <c r="R15" s="2650"/>
      <c r="S15" s="2650"/>
      <c r="T15" s="2646" t="s">
        <v>2987</v>
      </c>
      <c r="U15" s="2647">
        <v>4673739402207</v>
      </c>
      <c r="V15" s="2646"/>
      <c r="W15" s="2646"/>
      <c r="X15" s="2646"/>
      <c r="Y15" s="2646"/>
      <c r="Z15" s="2646"/>
      <c r="AA15" s="2646"/>
      <c r="AB15" s="2646"/>
      <c r="AC15" s="2656">
        <v>100</v>
      </c>
      <c r="AD15" s="2653">
        <v>10.5</v>
      </c>
      <c r="AE15" s="2657">
        <v>4.5999999999999999E-2</v>
      </c>
      <c r="AF15" s="2648">
        <v>0.39</v>
      </c>
      <c r="AG15" s="2648">
        <v>0.39</v>
      </c>
      <c r="AH15" s="2657">
        <v>0.30499999999999999</v>
      </c>
      <c r="AI15" s="2647">
        <v>4673739402009</v>
      </c>
      <c r="AJ15" s="2648">
        <v>5.01</v>
      </c>
      <c r="AK15" s="2651" t="s">
        <v>2154</v>
      </c>
      <c r="AL15" s="2651" t="s">
        <v>2986</v>
      </c>
      <c r="AM15" s="2659">
        <v>381</v>
      </c>
      <c r="AN15" s="2652">
        <v>5.1100000000000003</v>
      </c>
    </row>
    <row r="16" spans="1:40" ht="11.1" customHeight="1">
      <c r="A16" s="2646" t="s">
        <v>5762</v>
      </c>
      <c r="B16" s="2646" t="s">
        <v>5761</v>
      </c>
      <c r="C16" s="2646" t="s">
        <v>2161</v>
      </c>
      <c r="D16" s="2646" t="s">
        <v>5760</v>
      </c>
      <c r="E16" s="2647">
        <v>9026208000</v>
      </c>
      <c r="F16" s="2646" t="s">
        <v>2990</v>
      </c>
      <c r="G16" s="2646" t="s">
        <v>1904</v>
      </c>
      <c r="H16" s="2646" t="s">
        <v>2995</v>
      </c>
      <c r="I16" s="2646"/>
      <c r="J16" s="2646"/>
      <c r="K16" s="2646"/>
      <c r="L16" s="2657">
        <v>8.2000000000000003E-2</v>
      </c>
      <c r="M16" s="2658">
        <v>2.6600000000000001E-4</v>
      </c>
      <c r="N16" s="2657">
        <v>6.4000000000000001E-2</v>
      </c>
      <c r="O16" s="2657">
        <v>6.4000000000000001E-2</v>
      </c>
      <c r="P16" s="2657">
        <v>6.5000000000000002E-2</v>
      </c>
      <c r="Q16" s="2650"/>
      <c r="R16" s="2650"/>
      <c r="S16" s="2650"/>
      <c r="T16" s="2646" t="s">
        <v>2987</v>
      </c>
      <c r="U16" s="2647">
        <v>4673739402184</v>
      </c>
      <c r="V16" s="2646"/>
      <c r="W16" s="2646"/>
      <c r="X16" s="2646"/>
      <c r="Y16" s="2646"/>
      <c r="Z16" s="2646"/>
      <c r="AA16" s="2646"/>
      <c r="AB16" s="2646"/>
      <c r="AC16" s="2656">
        <v>100</v>
      </c>
      <c r="AD16" s="2653">
        <v>10.5</v>
      </c>
      <c r="AE16" s="2657">
        <v>4.5999999999999999E-2</v>
      </c>
      <c r="AF16" s="2648">
        <v>0.39</v>
      </c>
      <c r="AG16" s="2648">
        <v>0.39</v>
      </c>
      <c r="AH16" s="2657">
        <v>0.30499999999999999</v>
      </c>
      <c r="AI16" s="2647">
        <v>4673739402016</v>
      </c>
      <c r="AJ16" s="2648">
        <v>5.01</v>
      </c>
      <c r="AK16" s="2651" t="s">
        <v>2154</v>
      </c>
      <c r="AL16" s="2651" t="s">
        <v>2986</v>
      </c>
      <c r="AM16" s="2659">
        <v>381</v>
      </c>
      <c r="AN16" s="2652">
        <v>5.1100000000000003</v>
      </c>
    </row>
    <row r="17" spans="1:40" ht="11.1" customHeight="1">
      <c r="A17" s="2646" t="s">
        <v>5759</v>
      </c>
      <c r="B17" s="2646" t="s">
        <v>5758</v>
      </c>
      <c r="C17" s="2646" t="s">
        <v>2161</v>
      </c>
      <c r="D17" s="2646" t="s">
        <v>5744</v>
      </c>
      <c r="E17" s="2647">
        <v>9025198009</v>
      </c>
      <c r="F17" s="2646" t="s">
        <v>2990</v>
      </c>
      <c r="G17" s="2646" t="s">
        <v>1906</v>
      </c>
      <c r="H17" s="2646" t="s">
        <v>2995</v>
      </c>
      <c r="I17" s="2646"/>
      <c r="J17" s="2646"/>
      <c r="K17" s="2646"/>
      <c r="L17" s="2657">
        <v>6.9000000000000006E-2</v>
      </c>
      <c r="M17" s="2658">
        <v>2.6600000000000001E-4</v>
      </c>
      <c r="N17" s="2657">
        <v>6.4000000000000001E-2</v>
      </c>
      <c r="O17" s="2657">
        <v>6.4000000000000001E-2</v>
      </c>
      <c r="P17" s="2657">
        <v>6.5000000000000002E-2</v>
      </c>
      <c r="Q17" s="2650"/>
      <c r="R17" s="2650"/>
      <c r="S17" s="2650"/>
      <c r="T17" s="2646" t="s">
        <v>2987</v>
      </c>
      <c r="U17" s="2647">
        <v>4673739402238</v>
      </c>
      <c r="V17" s="2646"/>
      <c r="W17" s="2646"/>
      <c r="X17" s="2646"/>
      <c r="Y17" s="2646"/>
      <c r="Z17" s="2646"/>
      <c r="AA17" s="2646"/>
      <c r="AB17" s="2646"/>
      <c r="AC17" s="2656">
        <v>100</v>
      </c>
      <c r="AD17" s="2653">
        <v>7.5</v>
      </c>
      <c r="AE17" s="2648">
        <v>0.46</v>
      </c>
      <c r="AF17" s="2648">
        <v>0.39</v>
      </c>
      <c r="AG17" s="2648">
        <v>0.39</v>
      </c>
      <c r="AH17" s="2657">
        <v>0.30499999999999999</v>
      </c>
      <c r="AI17" s="2647">
        <v>4673739402023</v>
      </c>
      <c r="AJ17" s="2648">
        <v>7.06</v>
      </c>
      <c r="AK17" s="2651" t="s">
        <v>2154</v>
      </c>
      <c r="AL17" s="2651" t="s">
        <v>2986</v>
      </c>
      <c r="AM17" s="2659">
        <v>537</v>
      </c>
      <c r="AN17" s="2652">
        <v>7.2</v>
      </c>
    </row>
    <row r="18" spans="1:40" ht="11.1" customHeight="1">
      <c r="A18" s="2646" t="s">
        <v>5757</v>
      </c>
      <c r="B18" s="2646" t="s">
        <v>5756</v>
      </c>
      <c r="C18" s="2646" t="s">
        <v>2161</v>
      </c>
      <c r="D18" s="2646" t="s">
        <v>5753</v>
      </c>
      <c r="E18" s="2647">
        <v>9025198009</v>
      </c>
      <c r="F18" s="2646" t="s">
        <v>2990</v>
      </c>
      <c r="G18" s="2646" t="s">
        <v>1919</v>
      </c>
      <c r="H18" s="2646" t="s">
        <v>2995</v>
      </c>
      <c r="I18" s="2646"/>
      <c r="J18" s="2646"/>
      <c r="K18" s="2646"/>
      <c r="L18" s="2657">
        <v>0.191</v>
      </c>
      <c r="M18" s="2658">
        <v>5.2899999999999996E-4</v>
      </c>
      <c r="N18" s="2657">
        <v>8.4000000000000005E-2</v>
      </c>
      <c r="O18" s="2657">
        <v>7.4999999999999997E-2</v>
      </c>
      <c r="P18" s="2657">
        <v>8.4000000000000005E-2</v>
      </c>
      <c r="Q18" s="2650"/>
      <c r="R18" s="2650"/>
      <c r="S18" s="2650"/>
      <c r="T18" s="2646" t="s">
        <v>2987</v>
      </c>
      <c r="U18" s="2647">
        <v>4673739402153</v>
      </c>
      <c r="V18" s="2646"/>
      <c r="W18" s="2646"/>
      <c r="X18" s="2646"/>
      <c r="Y18" s="2646"/>
      <c r="Z18" s="2646"/>
      <c r="AA18" s="2646"/>
      <c r="AB18" s="2646"/>
      <c r="AC18" s="2656">
        <v>50</v>
      </c>
      <c r="AD18" s="2653">
        <v>11.5</v>
      </c>
      <c r="AE18" s="2657">
        <v>3.1E-2</v>
      </c>
      <c r="AF18" s="2648">
        <v>0.44</v>
      </c>
      <c r="AG18" s="2653">
        <v>0.4</v>
      </c>
      <c r="AH18" s="2648">
        <v>0.18</v>
      </c>
      <c r="AI18" s="2647">
        <v>4673739402061</v>
      </c>
      <c r="AJ18" s="2648">
        <v>13.21</v>
      </c>
      <c r="AK18" s="2651" t="s">
        <v>2154</v>
      </c>
      <c r="AL18" s="2651" t="s">
        <v>2986</v>
      </c>
      <c r="AM18" s="2660">
        <v>1004</v>
      </c>
      <c r="AN18" s="2652">
        <v>13.47</v>
      </c>
    </row>
    <row r="19" spans="1:40" ht="11.1" customHeight="1">
      <c r="A19" s="2646" t="s">
        <v>5755</v>
      </c>
      <c r="B19" s="2646" t="s">
        <v>5754</v>
      </c>
      <c r="C19" s="2646" t="s">
        <v>2161</v>
      </c>
      <c r="D19" s="2646" t="s">
        <v>5753</v>
      </c>
      <c r="E19" s="2647">
        <v>9025198009</v>
      </c>
      <c r="F19" s="2646" t="s">
        <v>2990</v>
      </c>
      <c r="G19" s="2646" t="s">
        <v>1920</v>
      </c>
      <c r="H19" s="2646" t="s">
        <v>2995</v>
      </c>
      <c r="I19" s="2646"/>
      <c r="J19" s="2646"/>
      <c r="K19" s="2646"/>
      <c r="L19" s="2657">
        <v>0.191</v>
      </c>
      <c r="M19" s="2658">
        <v>5.2899999999999996E-4</v>
      </c>
      <c r="N19" s="2657">
        <v>8.4000000000000005E-2</v>
      </c>
      <c r="O19" s="2657">
        <v>7.4999999999999997E-2</v>
      </c>
      <c r="P19" s="2657">
        <v>8.4000000000000005E-2</v>
      </c>
      <c r="Q19" s="2650"/>
      <c r="R19" s="2650"/>
      <c r="S19" s="2650"/>
      <c r="T19" s="2646" t="s">
        <v>2987</v>
      </c>
      <c r="U19" s="2647">
        <v>4673739402245</v>
      </c>
      <c r="V19" s="2646"/>
      <c r="W19" s="2646"/>
      <c r="X19" s="2646"/>
      <c r="Y19" s="2646"/>
      <c r="Z19" s="2646"/>
      <c r="AA19" s="2646"/>
      <c r="AB19" s="2646"/>
      <c r="AC19" s="2656">
        <v>50</v>
      </c>
      <c r="AD19" s="2653">
        <v>11.5</v>
      </c>
      <c r="AE19" s="2657">
        <v>3.1E-2</v>
      </c>
      <c r="AF19" s="2648">
        <v>0.44</v>
      </c>
      <c r="AG19" s="2653">
        <v>0.4</v>
      </c>
      <c r="AH19" s="2648">
        <v>0.18</v>
      </c>
      <c r="AI19" s="2647">
        <v>4673739402078</v>
      </c>
      <c r="AJ19" s="2648">
        <v>13.21</v>
      </c>
      <c r="AK19" s="2651" t="s">
        <v>2154</v>
      </c>
      <c r="AL19" s="2651" t="s">
        <v>2986</v>
      </c>
      <c r="AM19" s="2660">
        <v>1004</v>
      </c>
      <c r="AN19" s="2652">
        <v>13.47</v>
      </c>
    </row>
    <row r="20" spans="1:40" ht="11.1" customHeight="1">
      <c r="A20" s="2646" t="s">
        <v>1871</v>
      </c>
      <c r="B20" s="2646" t="s">
        <v>1871</v>
      </c>
      <c r="C20" s="2646" t="s">
        <v>3809</v>
      </c>
      <c r="D20" s="2646" t="s">
        <v>3961</v>
      </c>
      <c r="E20" s="2647">
        <v>8467292000</v>
      </c>
      <c r="F20" s="2646" t="s">
        <v>2990</v>
      </c>
      <c r="G20" s="2646" t="s">
        <v>1872</v>
      </c>
      <c r="H20" s="2646" t="s">
        <v>2995</v>
      </c>
      <c r="I20" s="2646"/>
      <c r="J20" s="2646"/>
      <c r="K20" s="2646" t="s">
        <v>6626</v>
      </c>
      <c r="L20" s="2653">
        <v>3.9</v>
      </c>
      <c r="M20" s="2649">
        <v>4.58E-2</v>
      </c>
      <c r="N20" s="2648">
        <v>0.65</v>
      </c>
      <c r="O20" s="2648">
        <v>0.47</v>
      </c>
      <c r="P20" s="2648">
        <v>0.15</v>
      </c>
      <c r="Q20" s="2650"/>
      <c r="R20" s="2650"/>
      <c r="S20" s="2650"/>
      <c r="T20" s="2646" t="s">
        <v>2987</v>
      </c>
      <c r="U20" s="2647">
        <v>4673739401798</v>
      </c>
      <c r="V20" s="2646"/>
      <c r="W20" s="2646"/>
      <c r="X20" s="2646"/>
      <c r="Y20" s="2646"/>
      <c r="Z20" s="2646"/>
      <c r="AA20" s="2646"/>
      <c r="AB20" s="2646"/>
      <c r="AC20" s="2646"/>
      <c r="AD20" s="2646"/>
      <c r="AE20" s="2646"/>
      <c r="AF20" s="2646"/>
      <c r="AG20" s="2646"/>
      <c r="AH20" s="2646"/>
      <c r="AI20" s="2646"/>
      <c r="AJ20" s="2661">
        <v>1750</v>
      </c>
      <c r="AK20" s="2651" t="s">
        <v>2154</v>
      </c>
      <c r="AL20" s="2651" t="s">
        <v>2986</v>
      </c>
      <c r="AM20" s="2660">
        <v>141400</v>
      </c>
      <c r="AN20" s="2655">
        <v>1785</v>
      </c>
    </row>
    <row r="21" spans="1:40" ht="11.1" customHeight="1">
      <c r="A21" s="2646" t="s">
        <v>5752</v>
      </c>
      <c r="B21" s="2646" t="s">
        <v>5752</v>
      </c>
      <c r="C21" s="2646" t="s">
        <v>3809</v>
      </c>
      <c r="D21" s="2646" t="s">
        <v>3961</v>
      </c>
      <c r="E21" s="2647">
        <v>8467990001</v>
      </c>
      <c r="F21" s="2646" t="s">
        <v>2990</v>
      </c>
      <c r="G21" s="2646" t="s">
        <v>1874</v>
      </c>
      <c r="H21" s="2646" t="s">
        <v>2995</v>
      </c>
      <c r="I21" s="2646"/>
      <c r="J21" s="2646"/>
      <c r="K21" s="2646" t="s">
        <v>6626</v>
      </c>
      <c r="L21" s="2653">
        <v>0.3</v>
      </c>
      <c r="M21" s="2648">
        <v>0.01</v>
      </c>
      <c r="N21" s="2648">
        <v>0.13</v>
      </c>
      <c r="O21" s="2648">
        <v>0.16</v>
      </c>
      <c r="P21" s="2653">
        <v>0.5</v>
      </c>
      <c r="Q21" s="2650"/>
      <c r="R21" s="2650"/>
      <c r="S21" s="2650"/>
      <c r="T21" s="2646" t="s">
        <v>2987</v>
      </c>
      <c r="U21" s="2646"/>
      <c r="V21" s="2646"/>
      <c r="W21" s="2646"/>
      <c r="X21" s="2646"/>
      <c r="Y21" s="2646"/>
      <c r="Z21" s="2646"/>
      <c r="AA21" s="2646"/>
      <c r="AB21" s="2646"/>
      <c r="AC21" s="2656">
        <v>10</v>
      </c>
      <c r="AD21" s="2656">
        <v>3</v>
      </c>
      <c r="AE21" s="2649">
        <v>1.12E-2</v>
      </c>
      <c r="AF21" s="2648">
        <v>0.34</v>
      </c>
      <c r="AG21" s="2648">
        <v>0.22</v>
      </c>
      <c r="AH21" s="2648">
        <v>0.15</v>
      </c>
      <c r="AI21" s="2647">
        <v>4673739401811</v>
      </c>
      <c r="AJ21" s="2656">
        <v>125</v>
      </c>
      <c r="AK21" s="2651" t="s">
        <v>2154</v>
      </c>
      <c r="AL21" s="2651" t="s">
        <v>2986</v>
      </c>
      <c r="AM21" s="2660">
        <v>10094</v>
      </c>
      <c r="AN21" s="2652">
        <v>127.5</v>
      </c>
    </row>
    <row r="22" spans="1:40" ht="11.1" customHeight="1">
      <c r="A22" s="2646" t="s">
        <v>5751</v>
      </c>
      <c r="B22" s="2646" t="s">
        <v>5751</v>
      </c>
      <c r="C22" s="2646" t="s">
        <v>3809</v>
      </c>
      <c r="D22" s="2646" t="s">
        <v>3961</v>
      </c>
      <c r="E22" s="2647">
        <v>8467990001</v>
      </c>
      <c r="F22" s="2646" t="s">
        <v>2990</v>
      </c>
      <c r="G22" s="2646" t="s">
        <v>1875</v>
      </c>
      <c r="H22" s="2646" t="s">
        <v>2995</v>
      </c>
      <c r="I22" s="2646"/>
      <c r="J22" s="2646"/>
      <c r="K22" s="2646" t="s">
        <v>6626</v>
      </c>
      <c r="L22" s="2653">
        <v>0.3</v>
      </c>
      <c r="M22" s="2648">
        <v>0.01</v>
      </c>
      <c r="N22" s="2648">
        <v>0.13</v>
      </c>
      <c r="O22" s="2648">
        <v>0.16</v>
      </c>
      <c r="P22" s="2653">
        <v>0.5</v>
      </c>
      <c r="Q22" s="2650"/>
      <c r="R22" s="2650"/>
      <c r="S22" s="2650"/>
      <c r="T22" s="2646" t="s">
        <v>2987</v>
      </c>
      <c r="U22" s="2646"/>
      <c r="V22" s="2646"/>
      <c r="W22" s="2646"/>
      <c r="X22" s="2646"/>
      <c r="Y22" s="2646"/>
      <c r="Z22" s="2646"/>
      <c r="AA22" s="2646"/>
      <c r="AB22" s="2646"/>
      <c r="AC22" s="2656">
        <v>10</v>
      </c>
      <c r="AD22" s="2656">
        <v>3</v>
      </c>
      <c r="AE22" s="2649">
        <v>1.12E-2</v>
      </c>
      <c r="AF22" s="2648">
        <v>0.34</v>
      </c>
      <c r="AG22" s="2648">
        <v>0.22</v>
      </c>
      <c r="AH22" s="2648">
        <v>0.15</v>
      </c>
      <c r="AI22" s="2647">
        <v>4673739401828</v>
      </c>
      <c r="AJ22" s="2656">
        <v>125</v>
      </c>
      <c r="AK22" s="2651" t="s">
        <v>2154</v>
      </c>
      <c r="AL22" s="2651" t="s">
        <v>2986</v>
      </c>
      <c r="AM22" s="2660">
        <v>10094</v>
      </c>
      <c r="AN22" s="2652">
        <v>127.5</v>
      </c>
    </row>
    <row r="23" spans="1:40" ht="11.1" customHeight="1">
      <c r="A23" s="2646" t="s">
        <v>5750</v>
      </c>
      <c r="B23" s="2646" t="s">
        <v>5750</v>
      </c>
      <c r="C23" s="2646" t="s">
        <v>3809</v>
      </c>
      <c r="D23" s="2646" t="s">
        <v>3961</v>
      </c>
      <c r="E23" s="2647">
        <v>8467990001</v>
      </c>
      <c r="F23" s="2646" t="s">
        <v>2990</v>
      </c>
      <c r="G23" s="2646" t="s">
        <v>1876</v>
      </c>
      <c r="H23" s="2646" t="s">
        <v>2995</v>
      </c>
      <c r="I23" s="2646"/>
      <c r="J23" s="2646"/>
      <c r="K23" s="2646" t="s">
        <v>6626</v>
      </c>
      <c r="L23" s="2653">
        <v>0.3</v>
      </c>
      <c r="M23" s="2648">
        <v>0.01</v>
      </c>
      <c r="N23" s="2648">
        <v>0.13</v>
      </c>
      <c r="O23" s="2648">
        <v>0.16</v>
      </c>
      <c r="P23" s="2653">
        <v>0.5</v>
      </c>
      <c r="Q23" s="2650"/>
      <c r="R23" s="2650"/>
      <c r="S23" s="2650"/>
      <c r="T23" s="2646" t="s">
        <v>2987</v>
      </c>
      <c r="U23" s="2646"/>
      <c r="V23" s="2646"/>
      <c r="W23" s="2646"/>
      <c r="X23" s="2646"/>
      <c r="Y23" s="2646"/>
      <c r="Z23" s="2646"/>
      <c r="AA23" s="2646"/>
      <c r="AB23" s="2646"/>
      <c r="AC23" s="2656">
        <v>10</v>
      </c>
      <c r="AD23" s="2656">
        <v>3</v>
      </c>
      <c r="AE23" s="2649">
        <v>1.12E-2</v>
      </c>
      <c r="AF23" s="2648">
        <v>0.34</v>
      </c>
      <c r="AG23" s="2648">
        <v>0.22</v>
      </c>
      <c r="AH23" s="2648">
        <v>0.15</v>
      </c>
      <c r="AI23" s="2647">
        <v>4673739401835</v>
      </c>
      <c r="AJ23" s="2656">
        <v>125</v>
      </c>
      <c r="AK23" s="2651" t="s">
        <v>2154</v>
      </c>
      <c r="AL23" s="2651" t="s">
        <v>2986</v>
      </c>
      <c r="AM23" s="2660">
        <v>10094</v>
      </c>
      <c r="AN23" s="2652">
        <v>127.5</v>
      </c>
    </row>
    <row r="24" spans="1:40" ht="11.1" customHeight="1">
      <c r="A24" s="2646" t="s">
        <v>5749</v>
      </c>
      <c r="B24" s="2646" t="s">
        <v>5749</v>
      </c>
      <c r="C24" s="2646" t="s">
        <v>3809</v>
      </c>
      <c r="D24" s="2646" t="s">
        <v>3961</v>
      </c>
      <c r="E24" s="2647">
        <v>8467990001</v>
      </c>
      <c r="F24" s="2646" t="s">
        <v>2990</v>
      </c>
      <c r="G24" s="2646" t="s">
        <v>1877</v>
      </c>
      <c r="H24" s="2646" t="s">
        <v>2995</v>
      </c>
      <c r="I24" s="2646"/>
      <c r="J24" s="2646"/>
      <c r="K24" s="2646" t="s">
        <v>6626</v>
      </c>
      <c r="L24" s="2653">
        <v>0.3</v>
      </c>
      <c r="M24" s="2648">
        <v>0.01</v>
      </c>
      <c r="N24" s="2648">
        <v>0.13</v>
      </c>
      <c r="O24" s="2648">
        <v>0.16</v>
      </c>
      <c r="P24" s="2653">
        <v>0.5</v>
      </c>
      <c r="Q24" s="2650"/>
      <c r="R24" s="2650"/>
      <c r="S24" s="2650"/>
      <c r="T24" s="2646" t="s">
        <v>2987</v>
      </c>
      <c r="U24" s="2646"/>
      <c r="V24" s="2646"/>
      <c r="W24" s="2646"/>
      <c r="X24" s="2646"/>
      <c r="Y24" s="2646"/>
      <c r="Z24" s="2646"/>
      <c r="AA24" s="2646"/>
      <c r="AB24" s="2646"/>
      <c r="AC24" s="2656">
        <v>10</v>
      </c>
      <c r="AD24" s="2656">
        <v>3</v>
      </c>
      <c r="AE24" s="2649">
        <v>1.12E-2</v>
      </c>
      <c r="AF24" s="2648">
        <v>0.34</v>
      </c>
      <c r="AG24" s="2648">
        <v>0.22</v>
      </c>
      <c r="AH24" s="2648">
        <v>0.15</v>
      </c>
      <c r="AI24" s="2647">
        <v>4673739401842</v>
      </c>
      <c r="AJ24" s="2656">
        <v>125</v>
      </c>
      <c r="AK24" s="2651" t="s">
        <v>2154</v>
      </c>
      <c r="AL24" s="2651" t="s">
        <v>2986</v>
      </c>
      <c r="AM24" s="2660">
        <v>10094</v>
      </c>
      <c r="AN24" s="2652">
        <v>127.5</v>
      </c>
    </row>
    <row r="25" spans="1:40" ht="11.1" customHeight="1">
      <c r="A25" s="2646" t="s">
        <v>5748</v>
      </c>
      <c r="B25" s="2646" t="s">
        <v>5748</v>
      </c>
      <c r="C25" s="2646" t="s">
        <v>2767</v>
      </c>
      <c r="D25" s="2646" t="s">
        <v>2070</v>
      </c>
      <c r="E25" s="2647">
        <v>8413704500</v>
      </c>
      <c r="F25" s="2646" t="s">
        <v>2990</v>
      </c>
      <c r="G25" s="2646" t="s">
        <v>5747</v>
      </c>
      <c r="H25" s="2646" t="s">
        <v>3017</v>
      </c>
      <c r="I25" s="2646"/>
      <c r="J25" s="2647">
        <v>1</v>
      </c>
      <c r="K25" s="2646"/>
      <c r="L25" s="2648">
        <v>11.85</v>
      </c>
      <c r="M25" s="2657">
        <v>9.4E-2</v>
      </c>
      <c r="N25" s="2648">
        <v>0.33</v>
      </c>
      <c r="O25" s="2648">
        <v>0.56000000000000005</v>
      </c>
      <c r="P25" s="2648">
        <v>0.51</v>
      </c>
      <c r="Q25" s="2656">
        <v>10</v>
      </c>
      <c r="R25" s="2650"/>
      <c r="S25" s="2650"/>
      <c r="T25" s="2646" t="s">
        <v>2987</v>
      </c>
      <c r="U25" s="2646"/>
      <c r="V25" s="2646"/>
      <c r="W25" s="2646"/>
      <c r="X25" s="2646"/>
      <c r="Y25" s="2646"/>
      <c r="Z25" s="2646"/>
      <c r="AA25" s="2646"/>
      <c r="AB25" s="2646"/>
      <c r="AC25" s="2646"/>
      <c r="AD25" s="2646"/>
      <c r="AE25" s="2646"/>
      <c r="AF25" s="2646"/>
      <c r="AG25" s="2646"/>
      <c r="AH25" s="2646"/>
      <c r="AI25" s="2646"/>
      <c r="AJ25" s="2648">
        <v>179.55</v>
      </c>
      <c r="AK25" s="2651" t="s">
        <v>2154</v>
      </c>
      <c r="AL25" s="2651" t="s">
        <v>2986</v>
      </c>
      <c r="AM25" s="2651"/>
      <c r="AN25" s="2652">
        <v>183.14</v>
      </c>
    </row>
    <row r="26" spans="1:40" ht="11.1" customHeight="1">
      <c r="A26" s="2646" t="s">
        <v>5746</v>
      </c>
      <c r="B26" s="2646" t="s">
        <v>5745</v>
      </c>
      <c r="C26" s="2646" t="s">
        <v>2161</v>
      </c>
      <c r="D26" s="2646" t="s">
        <v>5744</v>
      </c>
      <c r="E26" s="2647">
        <v>9025198009</v>
      </c>
      <c r="F26" s="2646" t="s">
        <v>2990</v>
      </c>
      <c r="G26" s="2646" t="s">
        <v>1909</v>
      </c>
      <c r="H26" s="2646" t="s">
        <v>2995</v>
      </c>
      <c r="I26" s="2646"/>
      <c r="J26" s="2646"/>
      <c r="K26" s="2646"/>
      <c r="L26" s="2657">
        <v>5.2999999999999999E-2</v>
      </c>
      <c r="M26" s="2649">
        <v>9.7999999999999997E-3</v>
      </c>
      <c r="N26" s="2648">
        <v>7.0000000000000007E-2</v>
      </c>
      <c r="O26" s="2653">
        <v>0.2</v>
      </c>
      <c r="P26" s="2653">
        <v>0.7</v>
      </c>
      <c r="Q26" s="2650"/>
      <c r="R26" s="2650"/>
      <c r="S26" s="2650"/>
      <c r="T26" s="2646" t="s">
        <v>2987</v>
      </c>
      <c r="U26" s="2647">
        <v>4673739402191</v>
      </c>
      <c r="V26" s="2646"/>
      <c r="W26" s="2646"/>
      <c r="X26" s="2646"/>
      <c r="Y26" s="2646"/>
      <c r="Z26" s="2646"/>
      <c r="AA26" s="2646"/>
      <c r="AB26" s="2646"/>
      <c r="AC26" s="2656">
        <v>88</v>
      </c>
      <c r="AD26" s="2653">
        <v>5.5</v>
      </c>
      <c r="AE26" s="2657">
        <v>1.4E-2</v>
      </c>
      <c r="AF26" s="2653">
        <v>0.3</v>
      </c>
      <c r="AG26" s="2648">
        <v>0.31</v>
      </c>
      <c r="AH26" s="2657">
        <v>0.155</v>
      </c>
      <c r="AI26" s="2647">
        <v>4673739402030</v>
      </c>
      <c r="AJ26" s="2653">
        <v>6.4</v>
      </c>
      <c r="AK26" s="2651" t="s">
        <v>2154</v>
      </c>
      <c r="AL26" s="2651" t="s">
        <v>2986</v>
      </c>
      <c r="AM26" s="2659">
        <v>487</v>
      </c>
      <c r="AN26" s="2652">
        <v>6.53</v>
      </c>
    </row>
    <row r="27" spans="1:40" ht="11.1" customHeight="1">
      <c r="A27" s="2646" t="s">
        <v>5743</v>
      </c>
      <c r="B27" s="2646" t="s">
        <v>5742</v>
      </c>
      <c r="C27" s="2646" t="s">
        <v>623</v>
      </c>
      <c r="D27" s="2646" t="s">
        <v>5737</v>
      </c>
      <c r="E27" s="2647">
        <v>7412200000</v>
      </c>
      <c r="F27" s="2646" t="s">
        <v>2769</v>
      </c>
      <c r="G27" s="2646" t="s">
        <v>312</v>
      </c>
      <c r="H27" s="2646" t="s">
        <v>3017</v>
      </c>
      <c r="I27" s="2646" t="s">
        <v>6533</v>
      </c>
      <c r="J27" s="2646" t="s">
        <v>6534</v>
      </c>
      <c r="K27" s="2646" t="s">
        <v>6627</v>
      </c>
      <c r="L27" s="2657">
        <v>7.3999999999999996E-2</v>
      </c>
      <c r="M27" s="2658">
        <v>5.8999999999999998E-5</v>
      </c>
      <c r="N27" s="2649">
        <v>3.85E-2</v>
      </c>
      <c r="O27" s="2648">
        <v>0.03</v>
      </c>
      <c r="P27" s="2648">
        <v>0.03</v>
      </c>
      <c r="Q27" s="2656">
        <v>25</v>
      </c>
      <c r="R27" s="2650"/>
      <c r="S27" s="2650"/>
      <c r="T27" s="2646" t="s">
        <v>2987</v>
      </c>
      <c r="U27" s="2647">
        <v>4673739417126</v>
      </c>
      <c r="V27" s="2656">
        <v>10</v>
      </c>
      <c r="W27" s="2648">
        <v>0.76</v>
      </c>
      <c r="X27" s="2662">
        <v>5.9000000000000003E-4</v>
      </c>
      <c r="Y27" s="2650"/>
      <c r="Z27" s="2650"/>
      <c r="AA27" s="2650"/>
      <c r="AB27" s="2647">
        <v>4673739417645</v>
      </c>
      <c r="AC27" s="2656">
        <v>170</v>
      </c>
      <c r="AD27" s="2648">
        <v>12.58</v>
      </c>
      <c r="AE27" s="2662">
        <v>1.0030000000000001E-2</v>
      </c>
      <c r="AF27" s="2657">
        <v>0.255</v>
      </c>
      <c r="AG27" s="2653">
        <v>0.2</v>
      </c>
      <c r="AH27" s="2657">
        <v>0.19500000000000001</v>
      </c>
      <c r="AI27" s="2647">
        <v>4603726342407</v>
      </c>
      <c r="AJ27" s="2648">
        <v>3.13</v>
      </c>
      <c r="AK27" s="2651" t="s">
        <v>2154</v>
      </c>
      <c r="AL27" s="2651" t="s">
        <v>2986</v>
      </c>
      <c r="AM27" s="2663">
        <v>257.60000000000002</v>
      </c>
      <c r="AN27" s="2652">
        <v>3.19</v>
      </c>
    </row>
    <row r="28" spans="1:40" ht="11.1" customHeight="1">
      <c r="A28" s="2646" t="s">
        <v>5741</v>
      </c>
      <c r="B28" s="2646" t="s">
        <v>5740</v>
      </c>
      <c r="C28" s="2646" t="s">
        <v>623</v>
      </c>
      <c r="D28" s="2646" t="s">
        <v>5737</v>
      </c>
      <c r="E28" s="2647">
        <v>7412200000</v>
      </c>
      <c r="F28" s="2646" t="s">
        <v>2769</v>
      </c>
      <c r="G28" s="2646" t="s">
        <v>313</v>
      </c>
      <c r="H28" s="2646" t="s">
        <v>3017</v>
      </c>
      <c r="I28" s="2646" t="s">
        <v>6533</v>
      </c>
      <c r="J28" s="2646" t="s">
        <v>6535</v>
      </c>
      <c r="K28" s="2646" t="s">
        <v>6627</v>
      </c>
      <c r="L28" s="2657">
        <v>0.11600000000000001</v>
      </c>
      <c r="M28" s="2649">
        <v>1E-4</v>
      </c>
      <c r="N28" s="2649">
        <v>4.3299999999999998E-2</v>
      </c>
      <c r="O28" s="2649">
        <v>3.6600000000000001E-2</v>
      </c>
      <c r="P28" s="2649">
        <v>3.6600000000000001E-2</v>
      </c>
      <c r="Q28" s="2656">
        <v>25</v>
      </c>
      <c r="R28" s="2650"/>
      <c r="S28" s="2650"/>
      <c r="T28" s="2646" t="s">
        <v>2987</v>
      </c>
      <c r="U28" s="2647">
        <v>4673739417133</v>
      </c>
      <c r="V28" s="2656">
        <v>10</v>
      </c>
      <c r="W28" s="2648">
        <v>1.19</v>
      </c>
      <c r="X28" s="2657">
        <v>1E-3</v>
      </c>
      <c r="Y28" s="2650"/>
      <c r="Z28" s="2650"/>
      <c r="AA28" s="2650"/>
      <c r="AB28" s="2647">
        <v>4673739417652</v>
      </c>
      <c r="AC28" s="2656">
        <v>100</v>
      </c>
      <c r="AD28" s="2653">
        <v>11.6</v>
      </c>
      <c r="AE28" s="2648">
        <v>0.01</v>
      </c>
      <c r="AF28" s="2657">
        <v>0.255</v>
      </c>
      <c r="AG28" s="2653">
        <v>0.2</v>
      </c>
      <c r="AH28" s="2657">
        <v>0.19500000000000001</v>
      </c>
      <c r="AI28" s="2647">
        <v>4603726342414</v>
      </c>
      <c r="AJ28" s="2653">
        <v>4.8</v>
      </c>
      <c r="AK28" s="2651" t="s">
        <v>2154</v>
      </c>
      <c r="AL28" s="2651" t="s">
        <v>2986</v>
      </c>
      <c r="AM28" s="2663">
        <v>393.3</v>
      </c>
      <c r="AN28" s="2652">
        <v>4.9000000000000004</v>
      </c>
    </row>
    <row r="29" spans="1:40" ht="11.1" customHeight="1">
      <c r="A29" s="2646" t="s">
        <v>5739</v>
      </c>
      <c r="B29" s="2646" t="s">
        <v>5738</v>
      </c>
      <c r="C29" s="2646" t="s">
        <v>623</v>
      </c>
      <c r="D29" s="2646" t="s">
        <v>5737</v>
      </c>
      <c r="E29" s="2647">
        <v>7412200000</v>
      </c>
      <c r="F29" s="2646" t="s">
        <v>2769</v>
      </c>
      <c r="G29" s="2646" t="s">
        <v>764</v>
      </c>
      <c r="H29" s="2646" t="s">
        <v>3017</v>
      </c>
      <c r="I29" s="2646" t="s">
        <v>6533</v>
      </c>
      <c r="J29" s="2647">
        <v>1</v>
      </c>
      <c r="K29" s="2646" t="s">
        <v>6627</v>
      </c>
      <c r="L29" s="2657">
        <v>0.20499999999999999</v>
      </c>
      <c r="M29" s="2658">
        <v>1.6699999999999999E-4</v>
      </c>
      <c r="N29" s="2649">
        <v>5.0299999999999997E-2</v>
      </c>
      <c r="O29" s="2649">
        <v>4.5600000000000002E-2</v>
      </c>
      <c r="P29" s="2649">
        <v>4.5600000000000002E-2</v>
      </c>
      <c r="Q29" s="2656">
        <v>25</v>
      </c>
      <c r="R29" s="2650"/>
      <c r="S29" s="2650"/>
      <c r="T29" s="2646" t="s">
        <v>2987</v>
      </c>
      <c r="U29" s="2647">
        <v>4673739417140</v>
      </c>
      <c r="V29" s="2656">
        <v>5</v>
      </c>
      <c r="W29" s="2648">
        <v>1.05</v>
      </c>
      <c r="X29" s="2658">
        <v>8.3500000000000002E-4</v>
      </c>
      <c r="Y29" s="2650"/>
      <c r="Z29" s="2650"/>
      <c r="AA29" s="2650"/>
      <c r="AB29" s="2647">
        <v>4673739417669</v>
      </c>
      <c r="AC29" s="2656">
        <v>60</v>
      </c>
      <c r="AD29" s="2653">
        <v>12.3</v>
      </c>
      <c r="AE29" s="2662">
        <v>1.0019999999999999E-2</v>
      </c>
      <c r="AF29" s="2657">
        <v>0.255</v>
      </c>
      <c r="AG29" s="2653">
        <v>0.2</v>
      </c>
      <c r="AH29" s="2657">
        <v>0.19500000000000001</v>
      </c>
      <c r="AI29" s="2647">
        <v>4603726342421</v>
      </c>
      <c r="AJ29" s="2648">
        <v>9.1199999999999992</v>
      </c>
      <c r="AK29" s="2651" t="s">
        <v>2154</v>
      </c>
      <c r="AL29" s="2651" t="s">
        <v>2986</v>
      </c>
      <c r="AM29" s="2663">
        <v>747.5</v>
      </c>
      <c r="AN29" s="2652">
        <v>9.3000000000000007</v>
      </c>
    </row>
    <row r="30" spans="1:40" ht="11.1" customHeight="1">
      <c r="A30" s="2646" t="s">
        <v>5736</v>
      </c>
      <c r="B30" s="2646" t="s">
        <v>5735</v>
      </c>
      <c r="C30" s="2646" t="s">
        <v>623</v>
      </c>
      <c r="D30" s="2646" t="s">
        <v>5724</v>
      </c>
      <c r="E30" s="2647">
        <v>7412200000</v>
      </c>
      <c r="F30" s="2646" t="s">
        <v>2990</v>
      </c>
      <c r="G30" s="2646" t="s">
        <v>300</v>
      </c>
      <c r="H30" s="2646" t="s">
        <v>2995</v>
      </c>
      <c r="I30" s="2646" t="s">
        <v>6533</v>
      </c>
      <c r="J30" s="2646" t="s">
        <v>6534</v>
      </c>
      <c r="K30" s="2646" t="s">
        <v>6627</v>
      </c>
      <c r="L30" s="2649">
        <v>9.4600000000000004E-2</v>
      </c>
      <c r="M30" s="2658">
        <v>7.7000000000000001E-5</v>
      </c>
      <c r="N30" s="2649">
        <v>4.1399999999999999E-2</v>
      </c>
      <c r="O30" s="2649">
        <v>3.0499999999999999E-2</v>
      </c>
      <c r="P30" s="2649">
        <v>3.0499999999999999E-2</v>
      </c>
      <c r="Q30" s="2656">
        <v>40</v>
      </c>
      <c r="R30" s="2650"/>
      <c r="S30" s="2650"/>
      <c r="T30" s="2646" t="s">
        <v>2987</v>
      </c>
      <c r="U30" s="2647">
        <v>4673739417157</v>
      </c>
      <c r="V30" s="2656">
        <v>10</v>
      </c>
      <c r="W30" s="2648">
        <v>0.97</v>
      </c>
      <c r="X30" s="2662">
        <v>7.6999999999999996E-4</v>
      </c>
      <c r="Y30" s="2650"/>
      <c r="Z30" s="2650"/>
      <c r="AA30" s="2650"/>
      <c r="AB30" s="2647">
        <v>4673739417676</v>
      </c>
      <c r="AC30" s="2656">
        <v>130</v>
      </c>
      <c r="AD30" s="2648">
        <v>12.61</v>
      </c>
      <c r="AE30" s="2662">
        <v>1.001E-2</v>
      </c>
      <c r="AF30" s="2657">
        <v>0.255</v>
      </c>
      <c r="AG30" s="2653">
        <v>0.2</v>
      </c>
      <c r="AH30" s="2657">
        <v>0.19500000000000001</v>
      </c>
      <c r="AI30" s="2647">
        <v>4603726342346</v>
      </c>
      <c r="AJ30" s="2648">
        <v>3.82</v>
      </c>
      <c r="AK30" s="2651" t="s">
        <v>2154</v>
      </c>
      <c r="AL30" s="2651" t="s">
        <v>2986</v>
      </c>
      <c r="AM30" s="2652">
        <v>313.95</v>
      </c>
      <c r="AN30" s="2652">
        <v>3.9</v>
      </c>
    </row>
    <row r="31" spans="1:40" ht="11.1" customHeight="1">
      <c r="A31" s="2646" t="s">
        <v>5734</v>
      </c>
      <c r="B31" s="2646" t="s">
        <v>5733</v>
      </c>
      <c r="C31" s="2646" t="s">
        <v>623</v>
      </c>
      <c r="D31" s="2646" t="s">
        <v>5724</v>
      </c>
      <c r="E31" s="2647">
        <v>7412200000</v>
      </c>
      <c r="F31" s="2646" t="s">
        <v>2990</v>
      </c>
      <c r="G31" s="2646" t="s">
        <v>301</v>
      </c>
      <c r="H31" s="2646" t="s">
        <v>2995</v>
      </c>
      <c r="I31" s="2646" t="s">
        <v>6533</v>
      </c>
      <c r="J31" s="2646" t="s">
        <v>6535</v>
      </c>
      <c r="K31" s="2646" t="s">
        <v>6627</v>
      </c>
      <c r="L31" s="2657">
        <v>0.156</v>
      </c>
      <c r="M31" s="2658">
        <v>1.25E-4</v>
      </c>
      <c r="N31" s="2649">
        <v>4.6899999999999997E-2</v>
      </c>
      <c r="O31" s="2649">
        <v>3.7499999999999999E-2</v>
      </c>
      <c r="P31" s="2649">
        <v>3.7499999999999999E-2</v>
      </c>
      <c r="Q31" s="2656">
        <v>40</v>
      </c>
      <c r="R31" s="2650"/>
      <c r="S31" s="2650"/>
      <c r="T31" s="2646" t="s">
        <v>2987</v>
      </c>
      <c r="U31" s="2647">
        <v>4673739417164</v>
      </c>
      <c r="V31" s="2656">
        <v>10</v>
      </c>
      <c r="W31" s="2653">
        <v>1.6</v>
      </c>
      <c r="X31" s="2662">
        <v>1.25E-3</v>
      </c>
      <c r="Y31" s="2650"/>
      <c r="Z31" s="2650"/>
      <c r="AA31" s="2650"/>
      <c r="AB31" s="2647">
        <v>4673739417683</v>
      </c>
      <c r="AC31" s="2656">
        <v>80</v>
      </c>
      <c r="AD31" s="2656">
        <v>13</v>
      </c>
      <c r="AE31" s="2648">
        <v>0.01</v>
      </c>
      <c r="AF31" s="2657">
        <v>0.255</v>
      </c>
      <c r="AG31" s="2653">
        <v>0.2</v>
      </c>
      <c r="AH31" s="2657">
        <v>0.19500000000000001</v>
      </c>
      <c r="AI31" s="2647">
        <v>4603726342353</v>
      </c>
      <c r="AJ31" s="2656">
        <v>6</v>
      </c>
      <c r="AK31" s="2651" t="s">
        <v>2154</v>
      </c>
      <c r="AL31" s="2651" t="s">
        <v>2986</v>
      </c>
      <c r="AM31" s="2663">
        <v>492.2</v>
      </c>
      <c r="AN31" s="2652">
        <v>6.12</v>
      </c>
    </row>
    <row r="32" spans="1:40" ht="11.1" customHeight="1">
      <c r="A32" s="2646" t="s">
        <v>5732</v>
      </c>
      <c r="B32" s="2646" t="s">
        <v>5731</v>
      </c>
      <c r="C32" s="2646" t="s">
        <v>623</v>
      </c>
      <c r="D32" s="2646" t="s">
        <v>5724</v>
      </c>
      <c r="E32" s="2647">
        <v>7412200000</v>
      </c>
      <c r="F32" s="2646" t="s">
        <v>2990</v>
      </c>
      <c r="G32" s="2646" t="s">
        <v>302</v>
      </c>
      <c r="H32" s="2646" t="s">
        <v>2995</v>
      </c>
      <c r="I32" s="2646" t="s">
        <v>6533</v>
      </c>
      <c r="J32" s="2647">
        <v>1</v>
      </c>
      <c r="K32" s="2646" t="s">
        <v>6627</v>
      </c>
      <c r="L32" s="2648">
        <v>0.24</v>
      </c>
      <c r="M32" s="2649">
        <v>2.0000000000000001E-4</v>
      </c>
      <c r="N32" s="2649">
        <v>5.1799999999999999E-2</v>
      </c>
      <c r="O32" s="2649">
        <v>4.65E-2</v>
      </c>
      <c r="P32" s="2649">
        <v>4.65E-2</v>
      </c>
      <c r="Q32" s="2656">
        <v>40</v>
      </c>
      <c r="R32" s="2650"/>
      <c r="S32" s="2650"/>
      <c r="T32" s="2646" t="s">
        <v>2987</v>
      </c>
      <c r="U32" s="2647">
        <v>4673739417171</v>
      </c>
      <c r="V32" s="2656">
        <v>5</v>
      </c>
      <c r="W32" s="2648">
        <v>1.24</v>
      </c>
      <c r="X32" s="2657">
        <v>1E-3</v>
      </c>
      <c r="Y32" s="2650"/>
      <c r="Z32" s="2650"/>
      <c r="AA32" s="2650"/>
      <c r="AB32" s="2647">
        <v>4673739417690</v>
      </c>
      <c r="AC32" s="2656">
        <v>50</v>
      </c>
      <c r="AD32" s="2653">
        <v>12.3</v>
      </c>
      <c r="AE32" s="2648">
        <v>0.01</v>
      </c>
      <c r="AF32" s="2657">
        <v>0.255</v>
      </c>
      <c r="AG32" s="2653">
        <v>0.2</v>
      </c>
      <c r="AH32" s="2657">
        <v>0.19500000000000001</v>
      </c>
      <c r="AI32" s="2647">
        <v>4603726342360</v>
      </c>
      <c r="AJ32" s="2648">
        <v>10.73</v>
      </c>
      <c r="AK32" s="2651" t="s">
        <v>2154</v>
      </c>
      <c r="AL32" s="2651" t="s">
        <v>2986</v>
      </c>
      <c r="AM32" s="2652">
        <v>879.75</v>
      </c>
      <c r="AN32" s="2652">
        <v>10.94</v>
      </c>
    </row>
    <row r="33" spans="1:40" ht="11.1" customHeight="1">
      <c r="A33" s="2646" t="s">
        <v>5730</v>
      </c>
      <c r="B33" s="2646" t="s">
        <v>5729</v>
      </c>
      <c r="C33" s="2646" t="s">
        <v>623</v>
      </c>
      <c r="D33" s="2646" t="s">
        <v>5724</v>
      </c>
      <c r="E33" s="2647">
        <v>7412200000</v>
      </c>
      <c r="F33" s="2646" t="s">
        <v>2990</v>
      </c>
      <c r="G33" s="2646" t="s">
        <v>303</v>
      </c>
      <c r="H33" s="2646" t="s">
        <v>2995</v>
      </c>
      <c r="I33" s="2646" t="s">
        <v>6533</v>
      </c>
      <c r="J33" s="2646" t="s">
        <v>6536</v>
      </c>
      <c r="K33" s="2646" t="s">
        <v>6627</v>
      </c>
      <c r="L33" s="2649">
        <v>0.37319999999999998</v>
      </c>
      <c r="M33" s="2658">
        <v>3.3300000000000002E-4</v>
      </c>
      <c r="N33" s="2649">
        <v>9.0499999999999997E-2</v>
      </c>
      <c r="O33" s="2649">
        <v>5.28E-2</v>
      </c>
      <c r="P33" s="2649">
        <v>5.28E-2</v>
      </c>
      <c r="Q33" s="2656">
        <v>40</v>
      </c>
      <c r="R33" s="2650"/>
      <c r="S33" s="2650"/>
      <c r="T33" s="2646" t="s">
        <v>2987</v>
      </c>
      <c r="U33" s="2647">
        <v>4673739417188</v>
      </c>
      <c r="V33" s="2656">
        <v>5</v>
      </c>
      <c r="W33" s="2648">
        <v>1.91</v>
      </c>
      <c r="X33" s="2658">
        <v>1.665E-3</v>
      </c>
      <c r="Y33" s="2650"/>
      <c r="Z33" s="2650"/>
      <c r="AA33" s="2650"/>
      <c r="AB33" s="2647">
        <v>4673739417706</v>
      </c>
      <c r="AC33" s="2656">
        <v>30</v>
      </c>
      <c r="AD33" s="2648">
        <v>11.28</v>
      </c>
      <c r="AE33" s="2662">
        <v>9.9900000000000006E-3</v>
      </c>
      <c r="AF33" s="2657">
        <v>0.255</v>
      </c>
      <c r="AG33" s="2653">
        <v>0.2</v>
      </c>
      <c r="AH33" s="2657">
        <v>0.19500000000000001</v>
      </c>
      <c r="AI33" s="2647">
        <v>4603726342377</v>
      </c>
      <c r="AJ33" s="2648">
        <v>16.36</v>
      </c>
      <c r="AK33" s="2651" t="s">
        <v>2154</v>
      </c>
      <c r="AL33" s="2651" t="s">
        <v>2986</v>
      </c>
      <c r="AM33" s="2664">
        <v>1345.5</v>
      </c>
      <c r="AN33" s="2652">
        <v>16.690000000000001</v>
      </c>
    </row>
    <row r="34" spans="1:40" ht="11.1" customHeight="1">
      <c r="A34" s="2646" t="s">
        <v>5728</v>
      </c>
      <c r="B34" s="2646" t="s">
        <v>5727</v>
      </c>
      <c r="C34" s="2646" t="s">
        <v>623</v>
      </c>
      <c r="D34" s="2646" t="s">
        <v>5724</v>
      </c>
      <c r="E34" s="2647">
        <v>7412200000</v>
      </c>
      <c r="F34" s="2646" t="s">
        <v>2990</v>
      </c>
      <c r="G34" s="2646" t="s">
        <v>305</v>
      </c>
      <c r="H34" s="2646" t="s">
        <v>2995</v>
      </c>
      <c r="I34" s="2646" t="s">
        <v>6533</v>
      </c>
      <c r="J34" s="2646" t="s">
        <v>6537</v>
      </c>
      <c r="K34" s="2646" t="s">
        <v>6627</v>
      </c>
      <c r="L34" s="2657">
        <v>0.53100000000000003</v>
      </c>
      <c r="M34" s="2649">
        <v>5.0000000000000001E-4</v>
      </c>
      <c r="N34" s="2649">
        <v>6.5100000000000005E-2</v>
      </c>
      <c r="O34" s="2649">
        <v>6.5500000000000003E-2</v>
      </c>
      <c r="P34" s="2649">
        <v>6.5500000000000003E-2</v>
      </c>
      <c r="Q34" s="2656">
        <v>40</v>
      </c>
      <c r="R34" s="2650"/>
      <c r="S34" s="2650"/>
      <c r="T34" s="2646" t="s">
        <v>2987</v>
      </c>
      <c r="U34" s="2647">
        <v>4673739417195</v>
      </c>
      <c r="V34" s="2656">
        <v>5</v>
      </c>
      <c r="W34" s="2648">
        <v>2.72</v>
      </c>
      <c r="X34" s="2649">
        <v>2.5000000000000001E-3</v>
      </c>
      <c r="Y34" s="2650"/>
      <c r="Z34" s="2650"/>
      <c r="AA34" s="2650"/>
      <c r="AB34" s="2647">
        <v>4673739417713</v>
      </c>
      <c r="AC34" s="2656">
        <v>20</v>
      </c>
      <c r="AD34" s="2648">
        <v>10.93</v>
      </c>
      <c r="AE34" s="2648">
        <v>0.01</v>
      </c>
      <c r="AF34" s="2657">
        <v>0.255</v>
      </c>
      <c r="AG34" s="2653">
        <v>0.2</v>
      </c>
      <c r="AH34" s="2657">
        <v>0.19500000000000001</v>
      </c>
      <c r="AI34" s="2647">
        <v>4603726342384</v>
      </c>
      <c r="AJ34" s="2648">
        <v>23.49</v>
      </c>
      <c r="AK34" s="2651" t="s">
        <v>2154</v>
      </c>
      <c r="AL34" s="2651" t="s">
        <v>2986</v>
      </c>
      <c r="AM34" s="2660">
        <v>1932</v>
      </c>
      <c r="AN34" s="2652">
        <v>23.96</v>
      </c>
    </row>
    <row r="35" spans="1:40" ht="11.1" customHeight="1">
      <c r="A35" s="2646" t="s">
        <v>5726</v>
      </c>
      <c r="B35" s="2646" t="s">
        <v>5725</v>
      </c>
      <c r="C35" s="2646" t="s">
        <v>623</v>
      </c>
      <c r="D35" s="2646" t="s">
        <v>5724</v>
      </c>
      <c r="E35" s="2647">
        <v>7412200000</v>
      </c>
      <c r="F35" s="2646" t="s">
        <v>2990</v>
      </c>
      <c r="G35" s="2646" t="s">
        <v>304</v>
      </c>
      <c r="H35" s="2646" t="s">
        <v>2995</v>
      </c>
      <c r="I35" s="2646" t="s">
        <v>6533</v>
      </c>
      <c r="J35" s="2647">
        <v>2</v>
      </c>
      <c r="K35" s="2646" t="s">
        <v>6627</v>
      </c>
      <c r="L35" s="2657">
        <v>0.93899999999999995</v>
      </c>
      <c r="M35" s="2658">
        <v>4.17E-4</v>
      </c>
      <c r="N35" s="2649">
        <v>7.8799999999999995E-2</v>
      </c>
      <c r="O35" s="2649">
        <v>8.1199999999999994E-2</v>
      </c>
      <c r="P35" s="2649">
        <v>8.1199999999999994E-2</v>
      </c>
      <c r="Q35" s="2656">
        <v>40</v>
      </c>
      <c r="R35" s="2650"/>
      <c r="S35" s="2650"/>
      <c r="T35" s="2646" t="s">
        <v>2987</v>
      </c>
      <c r="U35" s="2647">
        <v>4673739417201</v>
      </c>
      <c r="V35" s="2656">
        <v>1</v>
      </c>
      <c r="W35" s="2648">
        <v>0.97</v>
      </c>
      <c r="X35" s="2658">
        <v>4.17E-4</v>
      </c>
      <c r="Y35" s="2650"/>
      <c r="Z35" s="2650"/>
      <c r="AA35" s="2650"/>
      <c r="AB35" s="2647">
        <v>4673739417720</v>
      </c>
      <c r="AC35" s="2656">
        <v>12</v>
      </c>
      <c r="AD35" s="2648">
        <v>11.86</v>
      </c>
      <c r="AE35" s="2658">
        <v>5.0039999999999998E-3</v>
      </c>
      <c r="AF35" s="2657">
        <v>0.255</v>
      </c>
      <c r="AG35" s="2653">
        <v>0.2</v>
      </c>
      <c r="AH35" s="2657">
        <v>0.19500000000000001</v>
      </c>
      <c r="AI35" s="2647">
        <v>4603726342391</v>
      </c>
      <c r="AJ35" s="2648">
        <v>51.38</v>
      </c>
      <c r="AK35" s="2651" t="s">
        <v>2154</v>
      </c>
      <c r="AL35" s="2651" t="s">
        <v>2986</v>
      </c>
      <c r="AM35" s="2664">
        <v>4220.5</v>
      </c>
      <c r="AN35" s="2652">
        <v>52.41</v>
      </c>
    </row>
    <row r="36" spans="1:40" ht="11.1" customHeight="1">
      <c r="A36" s="2646" t="s">
        <v>5723</v>
      </c>
      <c r="B36" s="2646" t="s">
        <v>5722</v>
      </c>
      <c r="C36" s="2646" t="s">
        <v>623</v>
      </c>
      <c r="D36" s="2646" t="s">
        <v>5715</v>
      </c>
      <c r="E36" s="2647">
        <v>7412200000</v>
      </c>
      <c r="F36" s="2646" t="s">
        <v>2990</v>
      </c>
      <c r="G36" s="2646" t="s">
        <v>306</v>
      </c>
      <c r="H36" s="2646" t="s">
        <v>2995</v>
      </c>
      <c r="I36" s="2646" t="s">
        <v>6533</v>
      </c>
      <c r="J36" s="2646" t="s">
        <v>6534</v>
      </c>
      <c r="K36" s="2646" t="s">
        <v>6627</v>
      </c>
      <c r="L36" s="2657">
        <v>0.114</v>
      </c>
      <c r="M36" s="2649">
        <v>1E-4</v>
      </c>
      <c r="N36" s="2657">
        <v>5.8999999999999997E-2</v>
      </c>
      <c r="O36" s="2649">
        <v>3.0499999999999999E-2</v>
      </c>
      <c r="P36" s="2657">
        <v>3.5999999999999997E-2</v>
      </c>
      <c r="Q36" s="2656">
        <v>40</v>
      </c>
      <c r="R36" s="2650"/>
      <c r="S36" s="2650"/>
      <c r="T36" s="2646" t="s">
        <v>2987</v>
      </c>
      <c r="U36" s="2647">
        <v>4673739417218</v>
      </c>
      <c r="V36" s="2656">
        <v>10</v>
      </c>
      <c r="W36" s="2648">
        <v>1.1399999999999999</v>
      </c>
      <c r="X36" s="2657">
        <v>1E-3</v>
      </c>
      <c r="Y36" s="2650"/>
      <c r="Z36" s="2650"/>
      <c r="AA36" s="2650"/>
      <c r="AB36" s="2647">
        <v>4673739417737</v>
      </c>
      <c r="AC36" s="2656">
        <v>100</v>
      </c>
      <c r="AD36" s="2653">
        <v>11.4</v>
      </c>
      <c r="AE36" s="2658">
        <v>8.7749999999999998E-3</v>
      </c>
      <c r="AF36" s="2657">
        <v>0.255</v>
      </c>
      <c r="AG36" s="2653">
        <v>0.2</v>
      </c>
      <c r="AH36" s="2657">
        <v>0.19500000000000001</v>
      </c>
      <c r="AI36" s="2647">
        <v>4603726342308</v>
      </c>
      <c r="AJ36" s="2648">
        <v>4.58</v>
      </c>
      <c r="AK36" s="2651" t="s">
        <v>2154</v>
      </c>
      <c r="AL36" s="2651" t="s">
        <v>2986</v>
      </c>
      <c r="AM36" s="2652">
        <v>376.05</v>
      </c>
      <c r="AN36" s="2652">
        <v>4.67</v>
      </c>
    </row>
    <row r="37" spans="1:40" ht="11.1" customHeight="1">
      <c r="A37" s="2646" t="s">
        <v>5721</v>
      </c>
      <c r="B37" s="2646" t="s">
        <v>5720</v>
      </c>
      <c r="C37" s="2646" t="s">
        <v>623</v>
      </c>
      <c r="D37" s="2646" t="s">
        <v>5715</v>
      </c>
      <c r="E37" s="2647">
        <v>7412200000</v>
      </c>
      <c r="F37" s="2646" t="s">
        <v>2990</v>
      </c>
      <c r="G37" s="2646" t="s">
        <v>307</v>
      </c>
      <c r="H37" s="2646" t="s">
        <v>2995</v>
      </c>
      <c r="I37" s="2646" t="s">
        <v>6533</v>
      </c>
      <c r="J37" s="2646" t="s">
        <v>6535</v>
      </c>
      <c r="K37" s="2646" t="s">
        <v>6627</v>
      </c>
      <c r="L37" s="2649">
        <v>0.19189999999999999</v>
      </c>
      <c r="M37" s="2658">
        <v>8.2999999999999998E-5</v>
      </c>
      <c r="N37" s="2649">
        <v>6.8500000000000005E-2</v>
      </c>
      <c r="O37" s="2649">
        <v>3.7499999999999999E-2</v>
      </c>
      <c r="P37" s="2649">
        <v>4.4499999999999998E-2</v>
      </c>
      <c r="Q37" s="2656">
        <v>40</v>
      </c>
      <c r="R37" s="2650"/>
      <c r="S37" s="2650"/>
      <c r="T37" s="2646" t="s">
        <v>2987</v>
      </c>
      <c r="U37" s="2647">
        <v>4673739417225</v>
      </c>
      <c r="V37" s="2656">
        <v>10</v>
      </c>
      <c r="W37" s="2657">
        <v>1.9690000000000001</v>
      </c>
      <c r="X37" s="2662">
        <v>8.3000000000000001E-4</v>
      </c>
      <c r="Y37" s="2650"/>
      <c r="Z37" s="2650"/>
      <c r="AA37" s="2650"/>
      <c r="AB37" s="2647">
        <v>4673739417744</v>
      </c>
      <c r="AC37" s="2656">
        <v>60</v>
      </c>
      <c r="AD37" s="2656">
        <v>12</v>
      </c>
      <c r="AE37" s="2662">
        <v>4.9800000000000001E-3</v>
      </c>
      <c r="AF37" s="2657">
        <v>0.255</v>
      </c>
      <c r="AG37" s="2653">
        <v>0.2</v>
      </c>
      <c r="AH37" s="2657">
        <v>0.19500000000000001</v>
      </c>
      <c r="AI37" s="2647">
        <v>4603726342315</v>
      </c>
      <c r="AJ37" s="2648">
        <v>7.68</v>
      </c>
      <c r="AK37" s="2651" t="s">
        <v>2154</v>
      </c>
      <c r="AL37" s="2651" t="s">
        <v>2986</v>
      </c>
      <c r="AM37" s="2652">
        <v>629.04999999999995</v>
      </c>
      <c r="AN37" s="2652">
        <v>7.83</v>
      </c>
    </row>
    <row r="38" spans="1:40" ht="11.1" customHeight="1">
      <c r="A38" s="2646" t="s">
        <v>5719</v>
      </c>
      <c r="B38" s="2646" t="s">
        <v>5718</v>
      </c>
      <c r="C38" s="2646" t="s">
        <v>623</v>
      </c>
      <c r="D38" s="2646" t="s">
        <v>5715</v>
      </c>
      <c r="E38" s="2647">
        <v>7412200000</v>
      </c>
      <c r="F38" s="2646" t="s">
        <v>2990</v>
      </c>
      <c r="G38" s="2646" t="s">
        <v>308</v>
      </c>
      <c r="H38" s="2646" t="s">
        <v>2995</v>
      </c>
      <c r="I38" s="2646" t="s">
        <v>6533</v>
      </c>
      <c r="J38" s="2647">
        <v>1</v>
      </c>
      <c r="K38" s="2646" t="s">
        <v>6627</v>
      </c>
      <c r="L38" s="2658">
        <v>0.33833299999999999</v>
      </c>
      <c r="M38" s="2658">
        <v>2.0799999999999999E-4</v>
      </c>
      <c r="N38" s="2649">
        <v>8.1500000000000003E-2</v>
      </c>
      <c r="O38" s="2649">
        <v>4.65E-2</v>
      </c>
      <c r="P38" s="2649">
        <v>5.45E-2</v>
      </c>
      <c r="Q38" s="2656">
        <v>40</v>
      </c>
      <c r="R38" s="2650"/>
      <c r="S38" s="2650"/>
      <c r="T38" s="2646" t="s">
        <v>2987</v>
      </c>
      <c r="U38" s="2647">
        <v>4673739417232</v>
      </c>
      <c r="V38" s="2656">
        <v>5</v>
      </c>
      <c r="W38" s="2648">
        <v>2.0699999999999998</v>
      </c>
      <c r="X38" s="2658">
        <v>1.248E-3</v>
      </c>
      <c r="Y38" s="2650"/>
      <c r="Z38" s="2650"/>
      <c r="AA38" s="2650"/>
      <c r="AB38" s="2647">
        <v>4673739417751</v>
      </c>
      <c r="AC38" s="2656">
        <v>20</v>
      </c>
      <c r="AD38" s="2653">
        <v>16.7</v>
      </c>
      <c r="AE38" s="2658">
        <v>9.9839999999999998E-3</v>
      </c>
      <c r="AF38" s="2657">
        <v>0.255</v>
      </c>
      <c r="AG38" s="2653">
        <v>0.2</v>
      </c>
      <c r="AH38" s="2657">
        <v>0.19500000000000001</v>
      </c>
      <c r="AI38" s="2647">
        <v>4603726342322</v>
      </c>
      <c r="AJ38" s="2648">
        <v>12.84</v>
      </c>
      <c r="AK38" s="2651" t="s">
        <v>2154</v>
      </c>
      <c r="AL38" s="2651" t="s">
        <v>2986</v>
      </c>
      <c r="AM38" s="2655">
        <v>1052.25</v>
      </c>
      <c r="AN38" s="2652">
        <v>13.1</v>
      </c>
    </row>
    <row r="39" spans="1:40" ht="11.1" customHeight="1">
      <c r="A39" s="2646" t="s">
        <v>5717</v>
      </c>
      <c r="B39" s="2646" t="s">
        <v>5716</v>
      </c>
      <c r="C39" s="2646" t="s">
        <v>623</v>
      </c>
      <c r="D39" s="2646" t="s">
        <v>5715</v>
      </c>
      <c r="E39" s="2647">
        <v>7412200000</v>
      </c>
      <c r="F39" s="2646" t="s">
        <v>2990</v>
      </c>
      <c r="G39" s="2646" t="s">
        <v>827</v>
      </c>
      <c r="H39" s="2646" t="s">
        <v>2995</v>
      </c>
      <c r="I39" s="2646" t="s">
        <v>6533</v>
      </c>
      <c r="J39" s="2646" t="s">
        <v>6536</v>
      </c>
      <c r="K39" s="2646" t="s">
        <v>6627</v>
      </c>
      <c r="L39" s="2657">
        <v>0.46400000000000002</v>
      </c>
      <c r="M39" s="2662">
        <v>2.5000000000000001E-4</v>
      </c>
      <c r="N39" s="2657">
        <v>9.6000000000000002E-2</v>
      </c>
      <c r="O39" s="2649">
        <v>5.28E-2</v>
      </c>
      <c r="P39" s="2649">
        <v>6.25E-2</v>
      </c>
      <c r="Q39" s="2656">
        <v>40</v>
      </c>
      <c r="R39" s="2650"/>
      <c r="S39" s="2650"/>
      <c r="T39" s="2646" t="s">
        <v>2987</v>
      </c>
      <c r="U39" s="2647">
        <v>4673739417249</v>
      </c>
      <c r="V39" s="2656">
        <v>5</v>
      </c>
      <c r="W39" s="2648">
        <v>2.3199999999999998</v>
      </c>
      <c r="X39" s="2662">
        <v>1.25E-3</v>
      </c>
      <c r="Y39" s="2650"/>
      <c r="Z39" s="2650"/>
      <c r="AA39" s="2650"/>
      <c r="AB39" s="2647">
        <v>4673739417768</v>
      </c>
      <c r="AC39" s="2656">
        <v>20</v>
      </c>
      <c r="AD39" s="2653">
        <v>9.4</v>
      </c>
      <c r="AE39" s="2657">
        <v>5.0000000000000001E-3</v>
      </c>
      <c r="AF39" s="2657">
        <v>0.255</v>
      </c>
      <c r="AG39" s="2653">
        <v>0.2</v>
      </c>
      <c r="AH39" s="2657">
        <v>0.19500000000000001</v>
      </c>
      <c r="AI39" s="2647">
        <v>4603726342339</v>
      </c>
      <c r="AJ39" s="2648">
        <v>21.31</v>
      </c>
      <c r="AK39" s="2651" t="s">
        <v>2154</v>
      </c>
      <c r="AL39" s="2651" t="s">
        <v>2986</v>
      </c>
      <c r="AM39" s="2660">
        <v>1748</v>
      </c>
      <c r="AN39" s="2652">
        <v>21.74</v>
      </c>
    </row>
    <row r="40" spans="1:40" ht="11.1" customHeight="1">
      <c r="A40" s="2646" t="s">
        <v>5714</v>
      </c>
      <c r="B40" s="2646" t="s">
        <v>5714</v>
      </c>
      <c r="C40" s="2646" t="s">
        <v>623</v>
      </c>
      <c r="D40" s="2646" t="s">
        <v>5708</v>
      </c>
      <c r="E40" s="2647">
        <v>7412200000</v>
      </c>
      <c r="F40" s="2646" t="s">
        <v>2990</v>
      </c>
      <c r="G40" s="2646" t="s">
        <v>317</v>
      </c>
      <c r="H40" s="2646" t="s">
        <v>2995</v>
      </c>
      <c r="I40" s="2646" t="s">
        <v>6533</v>
      </c>
      <c r="J40" s="2646" t="s">
        <v>6534</v>
      </c>
      <c r="K40" s="2646"/>
      <c r="L40" s="2649">
        <v>6.4600000000000005E-2</v>
      </c>
      <c r="M40" s="2658">
        <v>8.2999999999999998E-5</v>
      </c>
      <c r="N40" s="2657">
        <v>4.3999999999999997E-2</v>
      </c>
      <c r="O40" s="2657">
        <v>3.5000000000000003E-2</v>
      </c>
      <c r="P40" s="2657">
        <v>2.5999999999999999E-2</v>
      </c>
      <c r="Q40" s="2656">
        <v>40</v>
      </c>
      <c r="R40" s="2650"/>
      <c r="S40" s="2650"/>
      <c r="T40" s="2646" t="s">
        <v>2987</v>
      </c>
      <c r="U40" s="2647">
        <v>4673739403723</v>
      </c>
      <c r="V40" s="2656">
        <v>10</v>
      </c>
      <c r="W40" s="2648">
        <v>0.67</v>
      </c>
      <c r="X40" s="2662">
        <v>8.3000000000000001E-4</v>
      </c>
      <c r="Y40" s="2650"/>
      <c r="Z40" s="2650"/>
      <c r="AA40" s="2650"/>
      <c r="AB40" s="2647">
        <v>4673739404911</v>
      </c>
      <c r="AC40" s="2656">
        <v>120</v>
      </c>
      <c r="AD40" s="2648">
        <v>7.95</v>
      </c>
      <c r="AE40" s="2662">
        <v>9.9600000000000001E-3</v>
      </c>
      <c r="AF40" s="2657">
        <v>0.255</v>
      </c>
      <c r="AG40" s="2653">
        <v>0.2</v>
      </c>
      <c r="AH40" s="2657">
        <v>0.19500000000000001</v>
      </c>
      <c r="AI40" s="2647">
        <v>4603726342735</v>
      </c>
      <c r="AJ40" s="2648">
        <v>3.19</v>
      </c>
      <c r="AK40" s="2651" t="s">
        <v>2154</v>
      </c>
      <c r="AL40" s="2651" t="s">
        <v>2986</v>
      </c>
      <c r="AM40" s="2663">
        <v>262.2</v>
      </c>
      <c r="AN40" s="2652">
        <v>3.25</v>
      </c>
    </row>
    <row r="41" spans="1:40" ht="11.1" customHeight="1">
      <c r="A41" s="2646" t="s">
        <v>5713</v>
      </c>
      <c r="B41" s="2646" t="s">
        <v>5713</v>
      </c>
      <c r="C41" s="2646" t="s">
        <v>623</v>
      </c>
      <c r="D41" s="2646" t="s">
        <v>5708</v>
      </c>
      <c r="E41" s="2647">
        <v>7412200000</v>
      </c>
      <c r="F41" s="2646" t="s">
        <v>2990</v>
      </c>
      <c r="G41" s="2646" t="s">
        <v>318</v>
      </c>
      <c r="H41" s="2646" t="s">
        <v>2995</v>
      </c>
      <c r="I41" s="2646" t="s">
        <v>6533</v>
      </c>
      <c r="J41" s="2646" t="s">
        <v>6535</v>
      </c>
      <c r="K41" s="2646"/>
      <c r="L41" s="2649">
        <v>0.11459999999999999</v>
      </c>
      <c r="M41" s="2658">
        <v>1.6699999999999999E-4</v>
      </c>
      <c r="N41" s="2657">
        <v>5.6000000000000001E-2</v>
      </c>
      <c r="O41" s="2657">
        <v>4.3999999999999997E-2</v>
      </c>
      <c r="P41" s="2657">
        <v>3.2000000000000001E-2</v>
      </c>
      <c r="Q41" s="2656">
        <v>40</v>
      </c>
      <c r="R41" s="2650"/>
      <c r="S41" s="2650"/>
      <c r="T41" s="2646" t="s">
        <v>2987</v>
      </c>
      <c r="U41" s="2647">
        <v>4673739403730</v>
      </c>
      <c r="V41" s="2656">
        <v>10</v>
      </c>
      <c r="W41" s="2648">
        <v>1.19</v>
      </c>
      <c r="X41" s="2662">
        <v>1.67E-3</v>
      </c>
      <c r="Y41" s="2650"/>
      <c r="Z41" s="2650"/>
      <c r="AA41" s="2650"/>
      <c r="AB41" s="2647">
        <v>4673739404928</v>
      </c>
      <c r="AC41" s="2656">
        <v>60</v>
      </c>
      <c r="AD41" s="2648">
        <v>7.07</v>
      </c>
      <c r="AE41" s="2662">
        <v>1.0019999999999999E-2</v>
      </c>
      <c r="AF41" s="2657">
        <v>0.255</v>
      </c>
      <c r="AG41" s="2653">
        <v>0.2</v>
      </c>
      <c r="AH41" s="2657">
        <v>0.19500000000000001</v>
      </c>
      <c r="AI41" s="2647">
        <v>4603726342742</v>
      </c>
      <c r="AJ41" s="2648">
        <v>4.91</v>
      </c>
      <c r="AK41" s="2651" t="s">
        <v>2154</v>
      </c>
      <c r="AL41" s="2651" t="s">
        <v>2986</v>
      </c>
      <c r="AM41" s="2652">
        <v>403.65</v>
      </c>
      <c r="AN41" s="2652">
        <v>5.01</v>
      </c>
    </row>
    <row r="42" spans="1:40" ht="11.1" customHeight="1">
      <c r="A42" s="2646" t="s">
        <v>5712</v>
      </c>
      <c r="B42" s="2646" t="s">
        <v>5712</v>
      </c>
      <c r="C42" s="2646" t="s">
        <v>623</v>
      </c>
      <c r="D42" s="2646" t="s">
        <v>5708</v>
      </c>
      <c r="E42" s="2647">
        <v>7412200000</v>
      </c>
      <c r="F42" s="2646" t="s">
        <v>2990</v>
      </c>
      <c r="G42" s="2646" t="s">
        <v>319</v>
      </c>
      <c r="H42" s="2646" t="s">
        <v>2995</v>
      </c>
      <c r="I42" s="2646" t="s">
        <v>6533</v>
      </c>
      <c r="J42" s="2647">
        <v>1</v>
      </c>
      <c r="K42" s="2646"/>
      <c r="L42" s="2648">
        <v>0.17</v>
      </c>
      <c r="M42" s="2658">
        <v>2.22E-4</v>
      </c>
      <c r="N42" s="2657">
        <v>6.4000000000000001E-2</v>
      </c>
      <c r="O42" s="2649">
        <v>5.1499999999999997E-2</v>
      </c>
      <c r="P42" s="2657">
        <v>3.9E-2</v>
      </c>
      <c r="Q42" s="2656">
        <v>40</v>
      </c>
      <c r="R42" s="2650"/>
      <c r="S42" s="2650"/>
      <c r="T42" s="2646" t="s">
        <v>2987</v>
      </c>
      <c r="U42" s="2647">
        <v>4673739403747</v>
      </c>
      <c r="V42" s="2656">
        <v>5</v>
      </c>
      <c r="W42" s="2648">
        <v>0.88</v>
      </c>
      <c r="X42" s="2662">
        <v>1.1100000000000001E-3</v>
      </c>
      <c r="Y42" s="2650"/>
      <c r="Z42" s="2650"/>
      <c r="AA42" s="2650"/>
      <c r="AB42" s="2647">
        <v>4673739404935</v>
      </c>
      <c r="AC42" s="2656">
        <v>45</v>
      </c>
      <c r="AD42" s="2653">
        <v>8.4</v>
      </c>
      <c r="AE42" s="2662">
        <v>9.9900000000000006E-3</v>
      </c>
      <c r="AF42" s="2657">
        <v>0.255</v>
      </c>
      <c r="AG42" s="2653">
        <v>0.2</v>
      </c>
      <c r="AH42" s="2657">
        <v>0.19500000000000001</v>
      </c>
      <c r="AI42" s="2647">
        <v>4603726342759</v>
      </c>
      <c r="AJ42" s="2648">
        <v>9.5500000000000007</v>
      </c>
      <c r="AK42" s="2651" t="s">
        <v>2154</v>
      </c>
      <c r="AL42" s="2651" t="s">
        <v>2986</v>
      </c>
      <c r="AM42" s="2652">
        <v>783.15</v>
      </c>
      <c r="AN42" s="2652">
        <v>9.74</v>
      </c>
    </row>
    <row r="43" spans="1:40" ht="11.1" customHeight="1">
      <c r="A43" s="2646" t="s">
        <v>5711</v>
      </c>
      <c r="B43" s="2646" t="s">
        <v>5711</v>
      </c>
      <c r="C43" s="2646" t="s">
        <v>623</v>
      </c>
      <c r="D43" s="2646" t="s">
        <v>5708</v>
      </c>
      <c r="E43" s="2647">
        <v>7412200000</v>
      </c>
      <c r="F43" s="2646" t="s">
        <v>2990</v>
      </c>
      <c r="G43" s="2646" t="s">
        <v>320</v>
      </c>
      <c r="H43" s="2646" t="s">
        <v>2995</v>
      </c>
      <c r="I43" s="2646" t="s">
        <v>6533</v>
      </c>
      <c r="J43" s="2646" t="s">
        <v>6536</v>
      </c>
      <c r="K43" s="2646"/>
      <c r="L43" s="2649">
        <v>0.26419999999999999</v>
      </c>
      <c r="M43" s="2649">
        <v>4.0000000000000002E-4</v>
      </c>
      <c r="N43" s="2657">
        <v>7.5999999999999998E-2</v>
      </c>
      <c r="O43" s="2649">
        <v>6.25E-2</v>
      </c>
      <c r="P43" s="2657">
        <v>4.9000000000000002E-2</v>
      </c>
      <c r="Q43" s="2656">
        <v>40</v>
      </c>
      <c r="R43" s="2650"/>
      <c r="S43" s="2650"/>
      <c r="T43" s="2646" t="s">
        <v>2987</v>
      </c>
      <c r="U43" s="2647">
        <v>4673739403754</v>
      </c>
      <c r="V43" s="2656">
        <v>5</v>
      </c>
      <c r="W43" s="2648">
        <v>1.37</v>
      </c>
      <c r="X43" s="2657">
        <v>2E-3</v>
      </c>
      <c r="Y43" s="2650"/>
      <c r="Z43" s="2650"/>
      <c r="AA43" s="2650"/>
      <c r="AB43" s="2647">
        <v>4673739404942</v>
      </c>
      <c r="AC43" s="2656">
        <v>25</v>
      </c>
      <c r="AD43" s="2648">
        <v>6.66</v>
      </c>
      <c r="AE43" s="2648">
        <v>0.01</v>
      </c>
      <c r="AF43" s="2657">
        <v>0.255</v>
      </c>
      <c r="AG43" s="2653">
        <v>0.2</v>
      </c>
      <c r="AH43" s="2657">
        <v>0.19500000000000001</v>
      </c>
      <c r="AI43" s="2647">
        <v>4603726342766</v>
      </c>
      <c r="AJ43" s="2648">
        <v>16.72</v>
      </c>
      <c r="AK43" s="2651" t="s">
        <v>2154</v>
      </c>
      <c r="AL43" s="2651" t="s">
        <v>2986</v>
      </c>
      <c r="AM43" s="2660">
        <v>1380</v>
      </c>
      <c r="AN43" s="2652">
        <v>17.05</v>
      </c>
    </row>
    <row r="44" spans="1:40" ht="11.1" customHeight="1">
      <c r="A44" s="2646" t="s">
        <v>5710</v>
      </c>
      <c r="B44" s="2646" t="s">
        <v>5710</v>
      </c>
      <c r="C44" s="2646" t="s">
        <v>623</v>
      </c>
      <c r="D44" s="2646" t="s">
        <v>5708</v>
      </c>
      <c r="E44" s="2647">
        <v>7412200000</v>
      </c>
      <c r="F44" s="2646" t="s">
        <v>2990</v>
      </c>
      <c r="G44" s="2646" t="s">
        <v>321</v>
      </c>
      <c r="H44" s="2646" t="s">
        <v>2995</v>
      </c>
      <c r="I44" s="2646" t="s">
        <v>6533</v>
      </c>
      <c r="J44" s="2646" t="s">
        <v>6537</v>
      </c>
      <c r="K44" s="2646"/>
      <c r="L44" s="2649">
        <v>0.32819999999999999</v>
      </c>
      <c r="M44" s="2649">
        <v>5.0000000000000001E-4</v>
      </c>
      <c r="N44" s="2657">
        <v>8.1000000000000003E-2</v>
      </c>
      <c r="O44" s="2649">
        <v>6.8500000000000005E-2</v>
      </c>
      <c r="P44" s="2657">
        <v>5.6000000000000001E-2</v>
      </c>
      <c r="Q44" s="2656">
        <v>40</v>
      </c>
      <c r="R44" s="2650"/>
      <c r="S44" s="2650"/>
      <c r="T44" s="2646" t="s">
        <v>2987</v>
      </c>
      <c r="U44" s="2647">
        <v>4673739403761</v>
      </c>
      <c r="V44" s="2656">
        <v>5</v>
      </c>
      <c r="W44" s="2653">
        <v>1.7</v>
      </c>
      <c r="X44" s="2649">
        <v>2.5000000000000001E-3</v>
      </c>
      <c r="Y44" s="2650"/>
      <c r="Z44" s="2650"/>
      <c r="AA44" s="2650"/>
      <c r="AB44" s="2647">
        <v>4673739404959</v>
      </c>
      <c r="AC44" s="2656">
        <v>20</v>
      </c>
      <c r="AD44" s="2653">
        <v>6.9</v>
      </c>
      <c r="AE44" s="2648">
        <v>0.01</v>
      </c>
      <c r="AF44" s="2657">
        <v>0.255</v>
      </c>
      <c r="AG44" s="2653">
        <v>0.2</v>
      </c>
      <c r="AH44" s="2657">
        <v>0.19500000000000001</v>
      </c>
      <c r="AI44" s="2647">
        <v>4603726342773</v>
      </c>
      <c r="AJ44" s="2648">
        <v>20.64</v>
      </c>
      <c r="AK44" s="2651" t="s">
        <v>2154</v>
      </c>
      <c r="AL44" s="2651" t="s">
        <v>2986</v>
      </c>
      <c r="AM44" s="2660">
        <v>1702</v>
      </c>
      <c r="AN44" s="2652">
        <v>21.05</v>
      </c>
    </row>
    <row r="45" spans="1:40" ht="11.1" customHeight="1">
      <c r="A45" s="2646" t="s">
        <v>5709</v>
      </c>
      <c r="B45" s="2646" t="s">
        <v>5709</v>
      </c>
      <c r="C45" s="2646" t="s">
        <v>623</v>
      </c>
      <c r="D45" s="2646" t="s">
        <v>5708</v>
      </c>
      <c r="E45" s="2647">
        <v>7412200000</v>
      </c>
      <c r="F45" s="2646" t="s">
        <v>2990</v>
      </c>
      <c r="G45" s="2646" t="s">
        <v>322</v>
      </c>
      <c r="H45" s="2646" t="s">
        <v>2995</v>
      </c>
      <c r="I45" s="2646" t="s">
        <v>6533</v>
      </c>
      <c r="J45" s="2647">
        <v>2</v>
      </c>
      <c r="K45" s="2646"/>
      <c r="L45" s="2657">
        <v>0.53700000000000003</v>
      </c>
      <c r="M45" s="2658">
        <v>9.0899999999999998E-4</v>
      </c>
      <c r="N45" s="2657">
        <v>0.10199999999999999</v>
      </c>
      <c r="O45" s="2657">
        <v>8.5000000000000006E-2</v>
      </c>
      <c r="P45" s="2657">
        <v>6.8000000000000005E-2</v>
      </c>
      <c r="Q45" s="2656">
        <v>40</v>
      </c>
      <c r="R45" s="2650"/>
      <c r="S45" s="2650"/>
      <c r="T45" s="2646" t="s">
        <v>2987</v>
      </c>
      <c r="U45" s="2647">
        <v>4673739403778</v>
      </c>
      <c r="V45" s="2656">
        <v>1</v>
      </c>
      <c r="W45" s="2648">
        <v>0.56999999999999995</v>
      </c>
      <c r="X45" s="2658">
        <v>9.0899999999999998E-4</v>
      </c>
      <c r="Y45" s="2650"/>
      <c r="Z45" s="2650"/>
      <c r="AA45" s="2650"/>
      <c r="AB45" s="2647">
        <v>4673739404966</v>
      </c>
      <c r="AC45" s="2656">
        <v>11</v>
      </c>
      <c r="AD45" s="2648">
        <v>6.18</v>
      </c>
      <c r="AE45" s="2658">
        <v>9.9989999999999992E-3</v>
      </c>
      <c r="AF45" s="2657">
        <v>0.255</v>
      </c>
      <c r="AG45" s="2653">
        <v>0.2</v>
      </c>
      <c r="AH45" s="2657">
        <v>0.19500000000000001</v>
      </c>
      <c r="AI45" s="2647">
        <v>4603726342780</v>
      </c>
      <c r="AJ45" s="2653">
        <v>32.6</v>
      </c>
      <c r="AK45" s="2651" t="s">
        <v>2154</v>
      </c>
      <c r="AL45" s="2651" t="s">
        <v>2986</v>
      </c>
      <c r="AM45" s="2664">
        <v>2679.5</v>
      </c>
      <c r="AN45" s="2652">
        <v>33.25</v>
      </c>
    </row>
    <row r="46" spans="1:40" ht="11.1" customHeight="1">
      <c r="A46" s="2646" t="s">
        <v>5707</v>
      </c>
      <c r="B46" s="2646" t="s">
        <v>5707</v>
      </c>
      <c r="C46" s="2646" t="s">
        <v>623</v>
      </c>
      <c r="D46" s="2646" t="s">
        <v>5702</v>
      </c>
      <c r="E46" s="2647">
        <v>7412200000</v>
      </c>
      <c r="F46" s="2646" t="s">
        <v>2990</v>
      </c>
      <c r="G46" s="2646" t="s">
        <v>324</v>
      </c>
      <c r="H46" s="2646" t="s">
        <v>2995</v>
      </c>
      <c r="I46" s="2646" t="s">
        <v>6533</v>
      </c>
      <c r="J46" s="2646"/>
      <c r="K46" s="2646"/>
      <c r="L46" s="2649">
        <v>9.4700000000000006E-2</v>
      </c>
      <c r="M46" s="2658">
        <v>1.11E-4</v>
      </c>
      <c r="N46" s="2657">
        <v>4.8000000000000001E-2</v>
      </c>
      <c r="O46" s="2657">
        <v>4.1000000000000002E-2</v>
      </c>
      <c r="P46" s="2657">
        <v>3.2000000000000001E-2</v>
      </c>
      <c r="Q46" s="2656">
        <v>40</v>
      </c>
      <c r="R46" s="2650"/>
      <c r="S46" s="2650"/>
      <c r="T46" s="2646" t="s">
        <v>2987</v>
      </c>
      <c r="U46" s="2647">
        <v>4673739403785</v>
      </c>
      <c r="V46" s="2656">
        <v>10</v>
      </c>
      <c r="W46" s="2648">
        <v>0.98</v>
      </c>
      <c r="X46" s="2662">
        <v>1.1100000000000001E-3</v>
      </c>
      <c r="Y46" s="2650"/>
      <c r="Z46" s="2650"/>
      <c r="AA46" s="2650"/>
      <c r="AB46" s="2647">
        <v>4673739404973</v>
      </c>
      <c r="AC46" s="2656">
        <v>90</v>
      </c>
      <c r="AD46" s="2648">
        <v>8.7100000000000009</v>
      </c>
      <c r="AE46" s="2662">
        <v>9.9900000000000006E-3</v>
      </c>
      <c r="AF46" s="2657">
        <v>0.255</v>
      </c>
      <c r="AG46" s="2653">
        <v>0.2</v>
      </c>
      <c r="AH46" s="2657">
        <v>0.19500000000000001</v>
      </c>
      <c r="AI46" s="2647">
        <v>4603726342797</v>
      </c>
      <c r="AJ46" s="2653">
        <v>5.4</v>
      </c>
      <c r="AK46" s="2651" t="s">
        <v>2154</v>
      </c>
      <c r="AL46" s="2651" t="s">
        <v>2986</v>
      </c>
      <c r="AM46" s="2652">
        <v>442.75</v>
      </c>
      <c r="AN46" s="2652">
        <v>5.51</v>
      </c>
    </row>
    <row r="47" spans="1:40" ht="11.1" customHeight="1">
      <c r="A47" s="2646" t="s">
        <v>5706</v>
      </c>
      <c r="B47" s="2646" t="s">
        <v>5706</v>
      </c>
      <c r="C47" s="2646" t="s">
        <v>623</v>
      </c>
      <c r="D47" s="2646" t="s">
        <v>5702</v>
      </c>
      <c r="E47" s="2647">
        <v>7412200000</v>
      </c>
      <c r="F47" s="2646" t="s">
        <v>2990</v>
      </c>
      <c r="G47" s="2646" t="s">
        <v>325</v>
      </c>
      <c r="H47" s="2646" t="s">
        <v>2995</v>
      </c>
      <c r="I47" s="2646" t="s">
        <v>6533</v>
      </c>
      <c r="J47" s="2646"/>
      <c r="K47" s="2646"/>
      <c r="L47" s="2657">
        <v>0.125</v>
      </c>
      <c r="M47" s="2658">
        <v>1.6699999999999999E-4</v>
      </c>
      <c r="N47" s="2657">
        <v>5.1999999999999998E-2</v>
      </c>
      <c r="O47" s="2657">
        <v>4.7E-2</v>
      </c>
      <c r="P47" s="2657">
        <v>3.9E-2</v>
      </c>
      <c r="Q47" s="2656">
        <v>40</v>
      </c>
      <c r="R47" s="2650"/>
      <c r="S47" s="2650"/>
      <c r="T47" s="2646" t="s">
        <v>2987</v>
      </c>
      <c r="U47" s="2647">
        <v>4673739403792</v>
      </c>
      <c r="V47" s="2656">
        <v>5</v>
      </c>
      <c r="W47" s="2648">
        <v>0.65</v>
      </c>
      <c r="X47" s="2658">
        <v>8.3500000000000002E-4</v>
      </c>
      <c r="Y47" s="2650"/>
      <c r="Z47" s="2650"/>
      <c r="AA47" s="2650"/>
      <c r="AB47" s="2647">
        <v>4673739404980</v>
      </c>
      <c r="AC47" s="2656">
        <v>60</v>
      </c>
      <c r="AD47" s="2656">
        <v>8</v>
      </c>
      <c r="AE47" s="2662">
        <v>1.0019999999999999E-2</v>
      </c>
      <c r="AF47" s="2657">
        <v>0.255</v>
      </c>
      <c r="AG47" s="2653">
        <v>0.2</v>
      </c>
      <c r="AH47" s="2657">
        <v>0.19500000000000001</v>
      </c>
      <c r="AI47" s="2647">
        <v>4603726342803</v>
      </c>
      <c r="AJ47" s="2648">
        <v>7.44</v>
      </c>
      <c r="AK47" s="2651" t="s">
        <v>2154</v>
      </c>
      <c r="AL47" s="2651" t="s">
        <v>2986</v>
      </c>
      <c r="AM47" s="2663">
        <v>609.5</v>
      </c>
      <c r="AN47" s="2652">
        <v>7.59</v>
      </c>
    </row>
    <row r="48" spans="1:40" ht="11.1" customHeight="1">
      <c r="A48" s="2646" t="s">
        <v>5705</v>
      </c>
      <c r="B48" s="2646" t="s">
        <v>5705</v>
      </c>
      <c r="C48" s="2646" t="s">
        <v>623</v>
      </c>
      <c r="D48" s="2646" t="s">
        <v>5702</v>
      </c>
      <c r="E48" s="2647">
        <v>7412200000</v>
      </c>
      <c r="F48" s="2646" t="s">
        <v>2990</v>
      </c>
      <c r="G48" s="2646" t="s">
        <v>326</v>
      </c>
      <c r="H48" s="2646" t="s">
        <v>2995</v>
      </c>
      <c r="I48" s="2646" t="s">
        <v>6533</v>
      </c>
      <c r="J48" s="2646"/>
      <c r="K48" s="2646"/>
      <c r="L48" s="2657">
        <v>0.14799999999999999</v>
      </c>
      <c r="M48" s="2649">
        <v>2.0000000000000001E-4</v>
      </c>
      <c r="N48" s="2657">
        <v>5.7000000000000002E-2</v>
      </c>
      <c r="O48" s="2649">
        <v>4.9500000000000002E-2</v>
      </c>
      <c r="P48" s="2657">
        <v>3.9E-2</v>
      </c>
      <c r="Q48" s="2656">
        <v>40</v>
      </c>
      <c r="R48" s="2650"/>
      <c r="S48" s="2650"/>
      <c r="T48" s="2646" t="s">
        <v>2987</v>
      </c>
      <c r="U48" s="2647">
        <v>4673739403808</v>
      </c>
      <c r="V48" s="2656">
        <v>5</v>
      </c>
      <c r="W48" s="2648">
        <v>0.77</v>
      </c>
      <c r="X48" s="2657">
        <v>1E-3</v>
      </c>
      <c r="Y48" s="2650"/>
      <c r="Z48" s="2650"/>
      <c r="AA48" s="2650"/>
      <c r="AB48" s="2647">
        <v>4673739404997</v>
      </c>
      <c r="AC48" s="2656">
        <v>50</v>
      </c>
      <c r="AD48" s="2648">
        <v>7.17</v>
      </c>
      <c r="AE48" s="2648">
        <v>0.01</v>
      </c>
      <c r="AF48" s="2657">
        <v>0.255</v>
      </c>
      <c r="AG48" s="2653">
        <v>0.2</v>
      </c>
      <c r="AH48" s="2657">
        <v>0.19500000000000001</v>
      </c>
      <c r="AI48" s="2647">
        <v>4603726342810</v>
      </c>
      <c r="AJ48" s="2648">
        <v>7.55</v>
      </c>
      <c r="AK48" s="2651" t="s">
        <v>2154</v>
      </c>
      <c r="AL48" s="2651" t="s">
        <v>2986</v>
      </c>
      <c r="AM48" s="2652">
        <v>619.85</v>
      </c>
      <c r="AN48" s="2652">
        <v>7.7</v>
      </c>
    </row>
    <row r="49" spans="1:40" ht="11.1" customHeight="1">
      <c r="A49" s="2646" t="s">
        <v>2183</v>
      </c>
      <c r="B49" s="2646" t="s">
        <v>2183</v>
      </c>
      <c r="C49" s="2646" t="s">
        <v>623</v>
      </c>
      <c r="D49" s="2646" t="s">
        <v>5702</v>
      </c>
      <c r="E49" s="2647">
        <v>7412200000</v>
      </c>
      <c r="F49" s="2646" t="s">
        <v>2990</v>
      </c>
      <c r="G49" s="2646" t="s">
        <v>747</v>
      </c>
      <c r="H49" s="2646" t="s">
        <v>2995</v>
      </c>
      <c r="I49" s="2646" t="s">
        <v>6533</v>
      </c>
      <c r="J49" s="2646"/>
      <c r="K49" s="2646"/>
      <c r="L49" s="2657">
        <v>0.182</v>
      </c>
      <c r="M49" s="2662">
        <v>2.5000000000000001E-4</v>
      </c>
      <c r="N49" s="2657">
        <v>5.6000000000000001E-2</v>
      </c>
      <c r="O49" s="2649">
        <v>5.6500000000000002E-2</v>
      </c>
      <c r="P49" s="2657">
        <v>4.9000000000000002E-2</v>
      </c>
      <c r="Q49" s="2656">
        <v>40</v>
      </c>
      <c r="R49" s="2650"/>
      <c r="S49" s="2650"/>
      <c r="T49" s="2646" t="s">
        <v>2987</v>
      </c>
      <c r="U49" s="2647">
        <v>4673739403815</v>
      </c>
      <c r="V49" s="2656">
        <v>5</v>
      </c>
      <c r="W49" s="2648">
        <v>0.95</v>
      </c>
      <c r="X49" s="2662">
        <v>1.25E-3</v>
      </c>
      <c r="Y49" s="2650"/>
      <c r="Z49" s="2650"/>
      <c r="AA49" s="2650"/>
      <c r="AB49" s="2647">
        <v>4673739405000</v>
      </c>
      <c r="AC49" s="2656">
        <v>40</v>
      </c>
      <c r="AD49" s="2648">
        <v>7.28</v>
      </c>
      <c r="AE49" s="2648">
        <v>0.01</v>
      </c>
      <c r="AF49" s="2657">
        <v>0.255</v>
      </c>
      <c r="AG49" s="2653">
        <v>0.2</v>
      </c>
      <c r="AH49" s="2657">
        <v>0.19500000000000001</v>
      </c>
      <c r="AI49" s="2647">
        <v>4603726344548</v>
      </c>
      <c r="AJ49" s="2648">
        <v>12.01</v>
      </c>
      <c r="AK49" s="2651" t="s">
        <v>2154</v>
      </c>
      <c r="AL49" s="2651" t="s">
        <v>2986</v>
      </c>
      <c r="AM49" s="2663">
        <v>984.4</v>
      </c>
      <c r="AN49" s="2652">
        <v>12.25</v>
      </c>
    </row>
    <row r="50" spans="1:40" ht="11.1" customHeight="1">
      <c r="A50" s="2646" t="s">
        <v>5704</v>
      </c>
      <c r="B50" s="2646" t="s">
        <v>5704</v>
      </c>
      <c r="C50" s="2646" t="s">
        <v>623</v>
      </c>
      <c r="D50" s="2646" t="s">
        <v>5702</v>
      </c>
      <c r="E50" s="2647">
        <v>7412200000</v>
      </c>
      <c r="F50" s="2646" t="s">
        <v>2990</v>
      </c>
      <c r="G50" s="2646" t="s">
        <v>750</v>
      </c>
      <c r="H50" s="2646" t="s">
        <v>2995</v>
      </c>
      <c r="I50" s="2646" t="s">
        <v>6533</v>
      </c>
      <c r="J50" s="2646"/>
      <c r="K50" s="2646"/>
      <c r="L50" s="2657">
        <v>0.21099999999999999</v>
      </c>
      <c r="M50" s="2658">
        <v>3.3300000000000002E-4</v>
      </c>
      <c r="N50" s="2657">
        <v>6.0999999999999999E-2</v>
      </c>
      <c r="O50" s="2649">
        <v>5.8500000000000003E-2</v>
      </c>
      <c r="P50" s="2657">
        <v>4.9000000000000002E-2</v>
      </c>
      <c r="Q50" s="2656">
        <v>40</v>
      </c>
      <c r="R50" s="2650"/>
      <c r="S50" s="2650"/>
      <c r="T50" s="2646" t="s">
        <v>2987</v>
      </c>
      <c r="U50" s="2647">
        <v>4673739403822</v>
      </c>
      <c r="V50" s="2656">
        <v>5</v>
      </c>
      <c r="W50" s="2653">
        <v>1.1000000000000001</v>
      </c>
      <c r="X50" s="2658">
        <v>1.665E-3</v>
      </c>
      <c r="Y50" s="2650"/>
      <c r="Z50" s="2650"/>
      <c r="AA50" s="2650"/>
      <c r="AB50" s="2647">
        <v>4673739405017</v>
      </c>
      <c r="AC50" s="2656">
        <v>30</v>
      </c>
      <c r="AD50" s="2648">
        <v>6.97</v>
      </c>
      <c r="AE50" s="2662">
        <v>9.9900000000000006E-3</v>
      </c>
      <c r="AF50" s="2657">
        <v>0.255</v>
      </c>
      <c r="AG50" s="2653">
        <v>0.2</v>
      </c>
      <c r="AH50" s="2657">
        <v>0.19500000000000001</v>
      </c>
      <c r="AI50" s="2647">
        <v>4603726344555</v>
      </c>
      <c r="AJ50" s="2648">
        <v>14.37</v>
      </c>
      <c r="AK50" s="2651" t="s">
        <v>2154</v>
      </c>
      <c r="AL50" s="2651" t="s">
        <v>2986</v>
      </c>
      <c r="AM50" s="2664">
        <v>1184.5</v>
      </c>
      <c r="AN50" s="2652">
        <v>14.66</v>
      </c>
    </row>
    <row r="51" spans="1:40" ht="11.1" customHeight="1">
      <c r="A51" s="2646" t="s">
        <v>5703</v>
      </c>
      <c r="B51" s="2646" t="s">
        <v>5703</v>
      </c>
      <c r="C51" s="2646" t="s">
        <v>623</v>
      </c>
      <c r="D51" s="2646" t="s">
        <v>5702</v>
      </c>
      <c r="E51" s="2647">
        <v>7412200000</v>
      </c>
      <c r="F51" s="2646" t="s">
        <v>2990</v>
      </c>
      <c r="G51" s="2646" t="s">
        <v>761</v>
      </c>
      <c r="H51" s="2646" t="s">
        <v>2995</v>
      </c>
      <c r="I51" s="2646" t="s">
        <v>6533</v>
      </c>
      <c r="J51" s="2646"/>
      <c r="K51" s="2646"/>
      <c r="L51" s="2649">
        <v>0.2074</v>
      </c>
      <c r="M51" s="2658">
        <v>3.3300000000000002E-4</v>
      </c>
      <c r="N51" s="2657">
        <v>6.6000000000000003E-2</v>
      </c>
      <c r="O51" s="2657">
        <v>5.8999999999999997E-2</v>
      </c>
      <c r="P51" s="2657">
        <v>4.9000000000000002E-2</v>
      </c>
      <c r="Q51" s="2656">
        <v>40</v>
      </c>
      <c r="R51" s="2650"/>
      <c r="S51" s="2650"/>
      <c r="T51" s="2646" t="s">
        <v>2987</v>
      </c>
      <c r="U51" s="2647">
        <v>4673739403839</v>
      </c>
      <c r="V51" s="2656">
        <v>5</v>
      </c>
      <c r="W51" s="2648">
        <v>1.08</v>
      </c>
      <c r="X51" s="2658">
        <v>1.665E-3</v>
      </c>
      <c r="Y51" s="2650"/>
      <c r="Z51" s="2650"/>
      <c r="AA51" s="2650"/>
      <c r="AB51" s="2647">
        <v>4673739405024</v>
      </c>
      <c r="AC51" s="2656">
        <v>30</v>
      </c>
      <c r="AD51" s="2648">
        <v>6.49</v>
      </c>
      <c r="AE51" s="2662">
        <v>9.9900000000000006E-3</v>
      </c>
      <c r="AF51" s="2657">
        <v>0.255</v>
      </c>
      <c r="AG51" s="2653">
        <v>0.2</v>
      </c>
      <c r="AH51" s="2657">
        <v>0.19500000000000001</v>
      </c>
      <c r="AI51" s="2647">
        <v>4603726344562</v>
      </c>
      <c r="AJ51" s="2648">
        <v>15.24</v>
      </c>
      <c r="AK51" s="2651" t="s">
        <v>2154</v>
      </c>
      <c r="AL51" s="2651" t="s">
        <v>2986</v>
      </c>
      <c r="AM51" s="2664">
        <v>1253.5</v>
      </c>
      <c r="AN51" s="2652">
        <v>15.54</v>
      </c>
    </row>
    <row r="52" spans="1:40" ht="11.1" customHeight="1">
      <c r="A52" s="2646" t="s">
        <v>5701</v>
      </c>
      <c r="B52" s="2646" t="s">
        <v>5701</v>
      </c>
      <c r="C52" s="2646" t="s">
        <v>623</v>
      </c>
      <c r="D52" s="2646" t="s">
        <v>5699</v>
      </c>
      <c r="E52" s="2647">
        <v>7412200000</v>
      </c>
      <c r="F52" s="2646" t="s">
        <v>2990</v>
      </c>
      <c r="G52" s="2646" t="s">
        <v>328</v>
      </c>
      <c r="H52" s="2646" t="s">
        <v>2995</v>
      </c>
      <c r="I52" s="2646" t="s">
        <v>6533</v>
      </c>
      <c r="J52" s="2646" t="s">
        <v>6534</v>
      </c>
      <c r="K52" s="2646"/>
      <c r="L52" s="2649">
        <v>6.2700000000000006E-2</v>
      </c>
      <c r="M52" s="2658">
        <v>7.7000000000000001E-5</v>
      </c>
      <c r="N52" s="2657">
        <v>4.3999999999999997E-2</v>
      </c>
      <c r="O52" s="2657">
        <v>3.5999999999999997E-2</v>
      </c>
      <c r="P52" s="2657">
        <v>2.5999999999999999E-2</v>
      </c>
      <c r="Q52" s="2656">
        <v>40</v>
      </c>
      <c r="R52" s="2650"/>
      <c r="S52" s="2650"/>
      <c r="T52" s="2646" t="s">
        <v>2987</v>
      </c>
      <c r="U52" s="2647">
        <v>4673739403846</v>
      </c>
      <c r="V52" s="2656">
        <v>10</v>
      </c>
      <c r="W52" s="2648">
        <v>0.65</v>
      </c>
      <c r="X52" s="2662">
        <v>7.6999999999999996E-4</v>
      </c>
      <c r="Y52" s="2650"/>
      <c r="Z52" s="2650"/>
      <c r="AA52" s="2650"/>
      <c r="AB52" s="2647">
        <v>4673739405031</v>
      </c>
      <c r="AC52" s="2656">
        <v>130</v>
      </c>
      <c r="AD52" s="2648">
        <v>8.2799999999999994</v>
      </c>
      <c r="AE52" s="2662">
        <v>1.001E-2</v>
      </c>
      <c r="AF52" s="2657">
        <v>0.255</v>
      </c>
      <c r="AG52" s="2653">
        <v>0.2</v>
      </c>
      <c r="AH52" s="2657">
        <v>0.19500000000000001</v>
      </c>
      <c r="AI52" s="2647">
        <v>4603726343992</v>
      </c>
      <c r="AJ52" s="2648">
        <v>4.16</v>
      </c>
      <c r="AK52" s="2651" t="s">
        <v>2154</v>
      </c>
      <c r="AL52" s="2651" t="s">
        <v>2986</v>
      </c>
      <c r="AM52" s="2652">
        <v>341.55</v>
      </c>
      <c r="AN52" s="2652">
        <v>4.24</v>
      </c>
    </row>
    <row r="53" spans="1:40" ht="11.1" customHeight="1">
      <c r="A53" s="2646" t="s">
        <v>5700</v>
      </c>
      <c r="B53" s="2646" t="s">
        <v>5700</v>
      </c>
      <c r="C53" s="2646" t="s">
        <v>623</v>
      </c>
      <c r="D53" s="2646" t="s">
        <v>5699</v>
      </c>
      <c r="E53" s="2647">
        <v>7412200000</v>
      </c>
      <c r="F53" s="2646" t="s">
        <v>2990</v>
      </c>
      <c r="G53" s="2646" t="s">
        <v>329</v>
      </c>
      <c r="H53" s="2646" t="s">
        <v>2995</v>
      </c>
      <c r="I53" s="2646" t="s">
        <v>6533</v>
      </c>
      <c r="J53" s="2646" t="s">
        <v>6535</v>
      </c>
      <c r="K53" s="2646"/>
      <c r="L53" s="2649">
        <v>0.1014</v>
      </c>
      <c r="M53" s="2658">
        <v>1.4300000000000001E-4</v>
      </c>
      <c r="N53" s="2657">
        <v>5.2999999999999999E-2</v>
      </c>
      <c r="O53" s="2649">
        <v>4.4499999999999998E-2</v>
      </c>
      <c r="P53" s="2657">
        <v>3.2000000000000001E-2</v>
      </c>
      <c r="Q53" s="2656">
        <v>40</v>
      </c>
      <c r="R53" s="2650"/>
      <c r="S53" s="2650"/>
      <c r="T53" s="2646" t="s">
        <v>2987</v>
      </c>
      <c r="U53" s="2647">
        <v>4673739403853</v>
      </c>
      <c r="V53" s="2656">
        <v>10</v>
      </c>
      <c r="W53" s="2648">
        <v>1.05</v>
      </c>
      <c r="X53" s="2662">
        <v>1.4300000000000001E-3</v>
      </c>
      <c r="Y53" s="2650"/>
      <c r="Z53" s="2650"/>
      <c r="AA53" s="2650"/>
      <c r="AB53" s="2647">
        <v>4673739405048</v>
      </c>
      <c r="AC53" s="2656">
        <v>70</v>
      </c>
      <c r="AD53" s="2648">
        <v>7.29</v>
      </c>
      <c r="AE53" s="2662">
        <v>1.001E-2</v>
      </c>
      <c r="AF53" s="2657">
        <v>0.255</v>
      </c>
      <c r="AG53" s="2653">
        <v>0.2</v>
      </c>
      <c r="AH53" s="2657">
        <v>0.19500000000000001</v>
      </c>
      <c r="AI53" s="2647">
        <v>4603726344005</v>
      </c>
      <c r="AJ53" s="2653">
        <v>6.3</v>
      </c>
      <c r="AK53" s="2651" t="s">
        <v>2154</v>
      </c>
      <c r="AL53" s="2651" t="s">
        <v>2986</v>
      </c>
      <c r="AM53" s="2652">
        <v>516.35</v>
      </c>
      <c r="AN53" s="2652">
        <v>6.43</v>
      </c>
    </row>
    <row r="54" spans="1:40" ht="11.1" customHeight="1">
      <c r="A54" s="2646" t="s">
        <v>5698</v>
      </c>
      <c r="B54" s="2646" t="s">
        <v>5698</v>
      </c>
      <c r="C54" s="2646" t="s">
        <v>623</v>
      </c>
      <c r="D54" s="2646" t="s">
        <v>5696</v>
      </c>
      <c r="E54" s="2647">
        <v>7412200000</v>
      </c>
      <c r="F54" s="2646" t="s">
        <v>2990</v>
      </c>
      <c r="G54" s="2646" t="s">
        <v>331</v>
      </c>
      <c r="H54" s="2646" t="s">
        <v>2995</v>
      </c>
      <c r="I54" s="2646" t="s">
        <v>6533</v>
      </c>
      <c r="J54" s="2646" t="s">
        <v>6534</v>
      </c>
      <c r="K54" s="2646"/>
      <c r="L54" s="2649">
        <v>8.0500000000000002E-2</v>
      </c>
      <c r="M54" s="2658">
        <v>7.7000000000000001E-5</v>
      </c>
      <c r="N54" s="2657">
        <v>4.9000000000000002E-2</v>
      </c>
      <c r="O54" s="2657">
        <v>4.2000000000000003E-2</v>
      </c>
      <c r="P54" s="2657">
        <v>2.5999999999999999E-2</v>
      </c>
      <c r="Q54" s="2656">
        <v>40</v>
      </c>
      <c r="R54" s="2650"/>
      <c r="S54" s="2650"/>
      <c r="T54" s="2646" t="s">
        <v>2987</v>
      </c>
      <c r="U54" s="2647">
        <v>4673739403860</v>
      </c>
      <c r="V54" s="2656">
        <v>10</v>
      </c>
      <c r="W54" s="2648">
        <v>0.83</v>
      </c>
      <c r="X54" s="2662">
        <v>7.6999999999999996E-4</v>
      </c>
      <c r="Y54" s="2650"/>
      <c r="Z54" s="2650"/>
      <c r="AA54" s="2650"/>
      <c r="AB54" s="2647">
        <v>4673739405055</v>
      </c>
      <c r="AC54" s="2656">
        <v>130</v>
      </c>
      <c r="AD54" s="2648">
        <v>12.02</v>
      </c>
      <c r="AE54" s="2662">
        <v>1.001E-2</v>
      </c>
      <c r="AF54" s="2657">
        <v>0.255</v>
      </c>
      <c r="AG54" s="2653">
        <v>0.2</v>
      </c>
      <c r="AH54" s="2657">
        <v>0.19500000000000001</v>
      </c>
      <c r="AI54" s="2647">
        <v>4603726344012</v>
      </c>
      <c r="AJ54" s="2648">
        <v>4.46</v>
      </c>
      <c r="AK54" s="2651" t="s">
        <v>2154</v>
      </c>
      <c r="AL54" s="2651" t="s">
        <v>2986</v>
      </c>
      <c r="AM54" s="2663">
        <v>365.7</v>
      </c>
      <c r="AN54" s="2652">
        <v>4.55</v>
      </c>
    </row>
    <row r="55" spans="1:40" ht="11.1" customHeight="1">
      <c r="A55" s="2646" t="s">
        <v>5697</v>
      </c>
      <c r="B55" s="2646" t="s">
        <v>5697</v>
      </c>
      <c r="C55" s="2646" t="s">
        <v>623</v>
      </c>
      <c r="D55" s="2646" t="s">
        <v>5696</v>
      </c>
      <c r="E55" s="2647">
        <v>7412200000</v>
      </c>
      <c r="F55" s="2646" t="s">
        <v>2990</v>
      </c>
      <c r="G55" s="2646" t="s">
        <v>332</v>
      </c>
      <c r="H55" s="2646" t="s">
        <v>2995</v>
      </c>
      <c r="I55" s="2646" t="s">
        <v>6533</v>
      </c>
      <c r="J55" s="2646" t="s">
        <v>6535</v>
      </c>
      <c r="K55" s="2646"/>
      <c r="L55" s="2649">
        <v>0.12280000000000001</v>
      </c>
      <c r="M55" s="2658">
        <v>1.4300000000000001E-4</v>
      </c>
      <c r="N55" s="2657">
        <v>5.6000000000000001E-2</v>
      </c>
      <c r="O55" s="2649">
        <v>4.8500000000000001E-2</v>
      </c>
      <c r="P55" s="2657">
        <v>3.2000000000000001E-2</v>
      </c>
      <c r="Q55" s="2656">
        <v>40</v>
      </c>
      <c r="R55" s="2650"/>
      <c r="S55" s="2650"/>
      <c r="T55" s="2646" t="s">
        <v>2987</v>
      </c>
      <c r="U55" s="2647">
        <v>4673739403877</v>
      </c>
      <c r="V55" s="2656">
        <v>10</v>
      </c>
      <c r="W55" s="2648">
        <v>1.27</v>
      </c>
      <c r="X55" s="2662">
        <v>1.4300000000000001E-3</v>
      </c>
      <c r="Y55" s="2650"/>
      <c r="Z55" s="2650"/>
      <c r="AA55" s="2650"/>
      <c r="AB55" s="2647">
        <v>4673739405062</v>
      </c>
      <c r="AC55" s="2656">
        <v>70</v>
      </c>
      <c r="AD55" s="2648">
        <v>8.7100000000000009</v>
      </c>
      <c r="AE55" s="2662">
        <v>1.001E-2</v>
      </c>
      <c r="AF55" s="2657">
        <v>0.255</v>
      </c>
      <c r="AG55" s="2653">
        <v>0.2</v>
      </c>
      <c r="AH55" s="2657">
        <v>0.19500000000000001</v>
      </c>
      <c r="AI55" s="2647">
        <v>4603726344029</v>
      </c>
      <c r="AJ55" s="2648">
        <v>7.39</v>
      </c>
      <c r="AK55" s="2651" t="s">
        <v>2154</v>
      </c>
      <c r="AL55" s="2651" t="s">
        <v>2986</v>
      </c>
      <c r="AM55" s="2652">
        <v>606.04999999999995</v>
      </c>
      <c r="AN55" s="2652">
        <v>7.54</v>
      </c>
    </row>
    <row r="56" spans="1:40" ht="11.1" customHeight="1">
      <c r="A56" s="2646" t="s">
        <v>5695</v>
      </c>
      <c r="B56" s="2646" t="s">
        <v>5695</v>
      </c>
      <c r="C56" s="2646" t="s">
        <v>623</v>
      </c>
      <c r="D56" s="2646" t="s">
        <v>5693</v>
      </c>
      <c r="E56" s="2647">
        <v>7412200000</v>
      </c>
      <c r="F56" s="2646" t="s">
        <v>2990</v>
      </c>
      <c r="G56" s="2646" t="s">
        <v>334</v>
      </c>
      <c r="H56" s="2646" t="s">
        <v>2995</v>
      </c>
      <c r="I56" s="2646" t="s">
        <v>6533</v>
      </c>
      <c r="J56" s="2646" t="s">
        <v>6534</v>
      </c>
      <c r="K56" s="2646"/>
      <c r="L56" s="2649">
        <v>8.3599999999999994E-2</v>
      </c>
      <c r="M56" s="2658">
        <v>7.7000000000000001E-5</v>
      </c>
      <c r="N56" s="2657">
        <v>5.8999999999999997E-2</v>
      </c>
      <c r="O56" s="2657">
        <v>4.1000000000000002E-2</v>
      </c>
      <c r="P56" s="2657">
        <v>2.3E-2</v>
      </c>
      <c r="Q56" s="2656">
        <v>40</v>
      </c>
      <c r="R56" s="2650"/>
      <c r="S56" s="2650"/>
      <c r="T56" s="2646" t="s">
        <v>2987</v>
      </c>
      <c r="U56" s="2647">
        <v>4673739403884</v>
      </c>
      <c r="V56" s="2656">
        <v>10</v>
      </c>
      <c r="W56" s="2648">
        <v>0.86</v>
      </c>
      <c r="X56" s="2662">
        <v>7.6999999999999996E-4</v>
      </c>
      <c r="Y56" s="2650"/>
      <c r="Z56" s="2650"/>
      <c r="AA56" s="2650"/>
      <c r="AB56" s="2647">
        <v>4673739405079</v>
      </c>
      <c r="AC56" s="2656">
        <v>130</v>
      </c>
      <c r="AD56" s="2648">
        <v>12.02</v>
      </c>
      <c r="AE56" s="2662">
        <v>1.001E-2</v>
      </c>
      <c r="AF56" s="2657">
        <v>0.255</v>
      </c>
      <c r="AG56" s="2653">
        <v>0.2</v>
      </c>
      <c r="AH56" s="2657">
        <v>0.19500000000000001</v>
      </c>
      <c r="AI56" s="2647">
        <v>4603726344036</v>
      </c>
      <c r="AJ56" s="2653">
        <v>4.0999999999999996</v>
      </c>
      <c r="AK56" s="2651" t="s">
        <v>2154</v>
      </c>
      <c r="AL56" s="2651" t="s">
        <v>2986</v>
      </c>
      <c r="AM56" s="2663">
        <v>335.8</v>
      </c>
      <c r="AN56" s="2652">
        <v>4.18</v>
      </c>
    </row>
    <row r="57" spans="1:40" ht="11.1" customHeight="1">
      <c r="A57" s="2646" t="s">
        <v>5694</v>
      </c>
      <c r="B57" s="2646" t="s">
        <v>5694</v>
      </c>
      <c r="C57" s="2646" t="s">
        <v>623</v>
      </c>
      <c r="D57" s="2646" t="s">
        <v>5693</v>
      </c>
      <c r="E57" s="2647">
        <v>7412200000</v>
      </c>
      <c r="F57" s="2646" t="s">
        <v>2990</v>
      </c>
      <c r="G57" s="2646" t="s">
        <v>335</v>
      </c>
      <c r="H57" s="2646" t="s">
        <v>2995</v>
      </c>
      <c r="I57" s="2646" t="s">
        <v>6533</v>
      </c>
      <c r="J57" s="2646" t="s">
        <v>6535</v>
      </c>
      <c r="K57" s="2646"/>
      <c r="L57" s="2649">
        <v>0.1283</v>
      </c>
      <c r="M57" s="2658">
        <v>1.4300000000000001E-4</v>
      </c>
      <c r="N57" s="2657">
        <v>6.8000000000000005E-2</v>
      </c>
      <c r="O57" s="2657">
        <v>4.8000000000000001E-2</v>
      </c>
      <c r="P57" s="2657">
        <v>2.8000000000000001E-2</v>
      </c>
      <c r="Q57" s="2656">
        <v>40</v>
      </c>
      <c r="R57" s="2650"/>
      <c r="S57" s="2650"/>
      <c r="T57" s="2646" t="s">
        <v>2987</v>
      </c>
      <c r="U57" s="2647">
        <v>4673739403891</v>
      </c>
      <c r="V57" s="2656">
        <v>10</v>
      </c>
      <c r="W57" s="2648">
        <v>1.32</v>
      </c>
      <c r="X57" s="2662">
        <v>1.4300000000000001E-3</v>
      </c>
      <c r="Y57" s="2650"/>
      <c r="Z57" s="2650"/>
      <c r="AA57" s="2650"/>
      <c r="AB57" s="2647">
        <v>4673739405086</v>
      </c>
      <c r="AC57" s="2656">
        <v>70</v>
      </c>
      <c r="AD57" s="2653">
        <v>9.1999999999999993</v>
      </c>
      <c r="AE57" s="2662">
        <v>1.001E-2</v>
      </c>
      <c r="AF57" s="2657">
        <v>0.255</v>
      </c>
      <c r="AG57" s="2653">
        <v>0.2</v>
      </c>
      <c r="AH57" s="2657">
        <v>0.19500000000000001</v>
      </c>
      <c r="AI57" s="2647">
        <v>4603726344043</v>
      </c>
      <c r="AJ57" s="2648">
        <v>6.34</v>
      </c>
      <c r="AK57" s="2651" t="s">
        <v>2154</v>
      </c>
      <c r="AL57" s="2651" t="s">
        <v>2986</v>
      </c>
      <c r="AM57" s="2663">
        <v>519.79999999999995</v>
      </c>
      <c r="AN57" s="2652">
        <v>6.47</v>
      </c>
    </row>
    <row r="58" spans="1:40" ht="11.1" customHeight="1">
      <c r="A58" s="2646" t="s">
        <v>5692</v>
      </c>
      <c r="B58" s="2646" t="s">
        <v>5692</v>
      </c>
      <c r="C58" s="2646" t="s">
        <v>623</v>
      </c>
      <c r="D58" s="2646" t="s">
        <v>5690</v>
      </c>
      <c r="E58" s="2647">
        <v>7412200000</v>
      </c>
      <c r="F58" s="2646" t="s">
        <v>2990</v>
      </c>
      <c r="G58" s="2646" t="s">
        <v>338</v>
      </c>
      <c r="H58" s="2646" t="s">
        <v>2995</v>
      </c>
      <c r="I58" s="2646" t="s">
        <v>6533</v>
      </c>
      <c r="J58" s="2646" t="s">
        <v>6534</v>
      </c>
      <c r="K58" s="2646"/>
      <c r="L58" s="2649">
        <v>6.8900000000000003E-2</v>
      </c>
      <c r="M58" s="2658">
        <v>8.2999999999999998E-5</v>
      </c>
      <c r="N58" s="2649">
        <v>4.7500000000000001E-2</v>
      </c>
      <c r="O58" s="2657">
        <v>3.5000000000000003E-2</v>
      </c>
      <c r="P58" s="2657">
        <v>2.5999999999999999E-2</v>
      </c>
      <c r="Q58" s="2656">
        <v>40</v>
      </c>
      <c r="R58" s="2650"/>
      <c r="S58" s="2650"/>
      <c r="T58" s="2646" t="s">
        <v>2987</v>
      </c>
      <c r="U58" s="2647">
        <v>4673739403907</v>
      </c>
      <c r="V58" s="2656">
        <v>10</v>
      </c>
      <c r="W58" s="2648">
        <v>0.72</v>
      </c>
      <c r="X58" s="2662">
        <v>8.3000000000000001E-4</v>
      </c>
      <c r="Y58" s="2650"/>
      <c r="Z58" s="2650"/>
      <c r="AA58" s="2650"/>
      <c r="AB58" s="2647">
        <v>4673739405093</v>
      </c>
      <c r="AC58" s="2656">
        <v>120</v>
      </c>
      <c r="AD58" s="2648">
        <v>8.4499999999999993</v>
      </c>
      <c r="AE58" s="2662">
        <v>9.9600000000000001E-3</v>
      </c>
      <c r="AF58" s="2657">
        <v>0.255</v>
      </c>
      <c r="AG58" s="2653">
        <v>0.2</v>
      </c>
      <c r="AH58" s="2657">
        <v>0.19500000000000001</v>
      </c>
      <c r="AI58" s="2647">
        <v>4603726344050</v>
      </c>
      <c r="AJ58" s="2648">
        <v>4.43</v>
      </c>
      <c r="AK58" s="2651" t="s">
        <v>2154</v>
      </c>
      <c r="AL58" s="2651" t="s">
        <v>2986</v>
      </c>
      <c r="AM58" s="2663">
        <v>363.4</v>
      </c>
      <c r="AN58" s="2652">
        <v>4.5199999999999996</v>
      </c>
    </row>
    <row r="59" spans="1:40" ht="11.1" customHeight="1">
      <c r="A59" s="2646" t="s">
        <v>5691</v>
      </c>
      <c r="B59" s="2646" t="s">
        <v>5691</v>
      </c>
      <c r="C59" s="2646" t="s">
        <v>623</v>
      </c>
      <c r="D59" s="2646" t="s">
        <v>5690</v>
      </c>
      <c r="E59" s="2647">
        <v>7412200000</v>
      </c>
      <c r="F59" s="2646" t="s">
        <v>2990</v>
      </c>
      <c r="G59" s="2646" t="s">
        <v>339</v>
      </c>
      <c r="H59" s="2646" t="s">
        <v>2995</v>
      </c>
      <c r="I59" s="2646" t="s">
        <v>6533</v>
      </c>
      <c r="J59" s="2646" t="s">
        <v>6535</v>
      </c>
      <c r="K59" s="2646"/>
      <c r="L59" s="2657">
        <v>0.113</v>
      </c>
      <c r="M59" s="2658">
        <v>1.4300000000000001E-4</v>
      </c>
      <c r="N59" s="2657">
        <v>5.3999999999999999E-2</v>
      </c>
      <c r="O59" s="2657">
        <v>4.2999999999999997E-2</v>
      </c>
      <c r="P59" s="2657">
        <v>3.2000000000000001E-2</v>
      </c>
      <c r="Q59" s="2656">
        <v>40</v>
      </c>
      <c r="R59" s="2650"/>
      <c r="S59" s="2650"/>
      <c r="T59" s="2646" t="s">
        <v>2987</v>
      </c>
      <c r="U59" s="2647">
        <v>4673739403914</v>
      </c>
      <c r="V59" s="2656">
        <v>10</v>
      </c>
      <c r="W59" s="2648">
        <v>1.17</v>
      </c>
      <c r="X59" s="2662">
        <v>1.4300000000000001E-3</v>
      </c>
      <c r="Y59" s="2650"/>
      <c r="Z59" s="2650"/>
      <c r="AA59" s="2650"/>
      <c r="AB59" s="2647">
        <v>4673739405109</v>
      </c>
      <c r="AC59" s="2656">
        <v>70</v>
      </c>
      <c r="AD59" s="2648">
        <v>8.57</v>
      </c>
      <c r="AE59" s="2662">
        <v>1.001E-2</v>
      </c>
      <c r="AF59" s="2657">
        <v>0.255</v>
      </c>
      <c r="AG59" s="2653">
        <v>0.2</v>
      </c>
      <c r="AH59" s="2657">
        <v>0.19500000000000001</v>
      </c>
      <c r="AI59" s="2647">
        <v>4603726344067</v>
      </c>
      <c r="AJ59" s="2648">
        <v>7.19</v>
      </c>
      <c r="AK59" s="2651" t="s">
        <v>2154</v>
      </c>
      <c r="AL59" s="2651" t="s">
        <v>2986</v>
      </c>
      <c r="AM59" s="2652">
        <v>589.95000000000005</v>
      </c>
      <c r="AN59" s="2652">
        <v>7.33</v>
      </c>
    </row>
    <row r="60" spans="1:40" ht="11.1" customHeight="1">
      <c r="A60" s="2646" t="s">
        <v>5689</v>
      </c>
      <c r="B60" s="2646" t="s">
        <v>5689</v>
      </c>
      <c r="C60" s="2646" t="s">
        <v>623</v>
      </c>
      <c r="D60" s="2646" t="s">
        <v>5688</v>
      </c>
      <c r="E60" s="2647">
        <v>7412200000</v>
      </c>
      <c r="F60" s="2646" t="s">
        <v>2990</v>
      </c>
      <c r="G60" s="2646" t="s">
        <v>340</v>
      </c>
      <c r="H60" s="2646" t="s">
        <v>2995</v>
      </c>
      <c r="I60" s="2646" t="s">
        <v>6533</v>
      </c>
      <c r="J60" s="2646" t="s">
        <v>6534</v>
      </c>
      <c r="K60" s="2646"/>
      <c r="L60" s="2649">
        <v>5.16E-2</v>
      </c>
      <c r="M60" s="2658">
        <v>5.8999999999999998E-5</v>
      </c>
      <c r="N60" s="2657">
        <v>4.7E-2</v>
      </c>
      <c r="O60" s="2657">
        <v>3.2000000000000001E-2</v>
      </c>
      <c r="P60" s="2657">
        <v>2.5999999999999999E-2</v>
      </c>
      <c r="Q60" s="2656">
        <v>40</v>
      </c>
      <c r="R60" s="2650"/>
      <c r="S60" s="2650"/>
      <c r="T60" s="2646" t="s">
        <v>2987</v>
      </c>
      <c r="U60" s="2647">
        <v>4673739403921</v>
      </c>
      <c r="V60" s="2656">
        <v>10</v>
      </c>
      <c r="W60" s="2648">
        <v>0.54</v>
      </c>
      <c r="X60" s="2662">
        <v>5.9000000000000003E-4</v>
      </c>
      <c r="Y60" s="2650"/>
      <c r="Z60" s="2650"/>
      <c r="AA60" s="2650"/>
      <c r="AB60" s="2647">
        <v>4673739405116</v>
      </c>
      <c r="AC60" s="2656">
        <v>170</v>
      </c>
      <c r="AD60" s="2648">
        <v>9.5500000000000007</v>
      </c>
      <c r="AE60" s="2662">
        <v>1.0030000000000001E-2</v>
      </c>
      <c r="AF60" s="2657">
        <v>0.255</v>
      </c>
      <c r="AG60" s="2653">
        <v>0.2</v>
      </c>
      <c r="AH60" s="2657">
        <v>0.19500000000000001</v>
      </c>
      <c r="AI60" s="2647">
        <v>4603726344074</v>
      </c>
      <c r="AJ60" s="2648">
        <v>3.37</v>
      </c>
      <c r="AK60" s="2651" t="s">
        <v>2154</v>
      </c>
      <c r="AL60" s="2651" t="s">
        <v>2986</v>
      </c>
      <c r="AM60" s="2652">
        <v>277.14999999999998</v>
      </c>
      <c r="AN60" s="2652">
        <v>3.44</v>
      </c>
    </row>
    <row r="61" spans="1:40" ht="11.1" customHeight="1">
      <c r="A61" s="2646" t="s">
        <v>5687</v>
      </c>
      <c r="B61" s="2646" t="s">
        <v>5687</v>
      </c>
      <c r="C61" s="2646" t="s">
        <v>623</v>
      </c>
      <c r="D61" s="2646" t="s">
        <v>5681</v>
      </c>
      <c r="E61" s="2647">
        <v>7412200000</v>
      </c>
      <c r="F61" s="2646" t="s">
        <v>2990</v>
      </c>
      <c r="G61" s="2646" t="s">
        <v>341</v>
      </c>
      <c r="H61" s="2646" t="s">
        <v>2995</v>
      </c>
      <c r="I61" s="2646" t="s">
        <v>6533</v>
      </c>
      <c r="J61" s="2646" t="s">
        <v>6534</v>
      </c>
      <c r="K61" s="2646"/>
      <c r="L61" s="2657">
        <v>4.1000000000000002E-2</v>
      </c>
      <c r="M61" s="2658">
        <v>4.3000000000000002E-5</v>
      </c>
      <c r="N61" s="2648">
        <v>0.03</v>
      </c>
      <c r="O61" s="2657">
        <v>2.5999999999999999E-2</v>
      </c>
      <c r="P61" s="2657">
        <v>2.5999999999999999E-2</v>
      </c>
      <c r="Q61" s="2656">
        <v>40</v>
      </c>
      <c r="R61" s="2650"/>
      <c r="S61" s="2650"/>
      <c r="T61" s="2646" t="s">
        <v>2987</v>
      </c>
      <c r="U61" s="2647">
        <v>4673739403938</v>
      </c>
      <c r="V61" s="2656">
        <v>10</v>
      </c>
      <c r="W61" s="2648">
        <v>0.43</v>
      </c>
      <c r="X61" s="2662">
        <v>4.2999999999999999E-4</v>
      </c>
      <c r="Y61" s="2650"/>
      <c r="Z61" s="2650"/>
      <c r="AA61" s="2650"/>
      <c r="AB61" s="2647">
        <v>4673739405123</v>
      </c>
      <c r="AC61" s="2656">
        <v>230</v>
      </c>
      <c r="AD61" s="2648">
        <v>9.7899999999999991</v>
      </c>
      <c r="AE61" s="2662">
        <v>9.8899999999999995E-3</v>
      </c>
      <c r="AF61" s="2657">
        <v>0.255</v>
      </c>
      <c r="AG61" s="2653">
        <v>0.2</v>
      </c>
      <c r="AH61" s="2657">
        <v>0.19500000000000001</v>
      </c>
      <c r="AI61" s="2647">
        <v>4603726342841</v>
      </c>
      <c r="AJ61" s="2648">
        <v>1.66</v>
      </c>
      <c r="AK61" s="2651" t="s">
        <v>2154</v>
      </c>
      <c r="AL61" s="2651" t="s">
        <v>2986</v>
      </c>
      <c r="AM61" s="2663">
        <v>135.69999999999999</v>
      </c>
      <c r="AN61" s="2652">
        <v>1.69</v>
      </c>
    </row>
    <row r="62" spans="1:40" ht="11.1" customHeight="1">
      <c r="A62" s="2646" t="s">
        <v>5686</v>
      </c>
      <c r="B62" s="2646" t="s">
        <v>5686</v>
      </c>
      <c r="C62" s="2646" t="s">
        <v>623</v>
      </c>
      <c r="D62" s="2646" t="s">
        <v>5681</v>
      </c>
      <c r="E62" s="2647">
        <v>7412200000</v>
      </c>
      <c r="F62" s="2646" t="s">
        <v>2990</v>
      </c>
      <c r="G62" s="2646" t="s">
        <v>342</v>
      </c>
      <c r="H62" s="2646" t="s">
        <v>2995</v>
      </c>
      <c r="I62" s="2646" t="s">
        <v>6533</v>
      </c>
      <c r="J62" s="2646" t="s">
        <v>6535</v>
      </c>
      <c r="K62" s="2646"/>
      <c r="L62" s="2649">
        <v>5.8799999999999998E-2</v>
      </c>
      <c r="M62" s="2658">
        <v>7.1000000000000005E-5</v>
      </c>
      <c r="N62" s="2657">
        <v>3.1E-2</v>
      </c>
      <c r="O62" s="2657">
        <v>3.2000000000000001E-2</v>
      </c>
      <c r="P62" s="2657">
        <v>3.2000000000000001E-2</v>
      </c>
      <c r="Q62" s="2656">
        <v>40</v>
      </c>
      <c r="R62" s="2650"/>
      <c r="S62" s="2650"/>
      <c r="T62" s="2646" t="s">
        <v>2987</v>
      </c>
      <c r="U62" s="2647">
        <v>4673739403945</v>
      </c>
      <c r="V62" s="2656">
        <v>10</v>
      </c>
      <c r="W62" s="2648">
        <v>0.61</v>
      </c>
      <c r="X62" s="2662">
        <v>7.1000000000000002E-4</v>
      </c>
      <c r="Y62" s="2650"/>
      <c r="Z62" s="2650"/>
      <c r="AA62" s="2650"/>
      <c r="AB62" s="2647">
        <v>4673739405130</v>
      </c>
      <c r="AC62" s="2656">
        <v>140</v>
      </c>
      <c r="AD62" s="2648">
        <v>8.58</v>
      </c>
      <c r="AE62" s="2662">
        <v>9.9399999999999992E-3</v>
      </c>
      <c r="AF62" s="2657">
        <v>0.255</v>
      </c>
      <c r="AG62" s="2653">
        <v>0.2</v>
      </c>
      <c r="AH62" s="2657">
        <v>0.19500000000000001</v>
      </c>
      <c r="AI62" s="2647">
        <v>4603726342858</v>
      </c>
      <c r="AJ62" s="2648">
        <v>2.52</v>
      </c>
      <c r="AK62" s="2651" t="s">
        <v>2154</v>
      </c>
      <c r="AL62" s="2651" t="s">
        <v>2986</v>
      </c>
      <c r="AM62" s="2659">
        <v>207</v>
      </c>
      <c r="AN62" s="2652">
        <v>2.57</v>
      </c>
    </row>
    <row r="63" spans="1:40" ht="11.1" customHeight="1">
      <c r="A63" s="2646" t="s">
        <v>5685</v>
      </c>
      <c r="B63" s="2646" t="s">
        <v>5685</v>
      </c>
      <c r="C63" s="2646" t="s">
        <v>623</v>
      </c>
      <c r="D63" s="2646" t="s">
        <v>5681</v>
      </c>
      <c r="E63" s="2647">
        <v>7412200000</v>
      </c>
      <c r="F63" s="2646" t="s">
        <v>2990</v>
      </c>
      <c r="G63" s="2646" t="s">
        <v>343</v>
      </c>
      <c r="H63" s="2646" t="s">
        <v>2995</v>
      </c>
      <c r="I63" s="2646" t="s">
        <v>6533</v>
      </c>
      <c r="J63" s="2647">
        <v>1</v>
      </c>
      <c r="K63" s="2646"/>
      <c r="L63" s="2657">
        <v>9.6000000000000002E-2</v>
      </c>
      <c r="M63" s="2649">
        <v>1E-4</v>
      </c>
      <c r="N63" s="2657">
        <v>3.5999999999999997E-2</v>
      </c>
      <c r="O63" s="2657">
        <v>3.9E-2</v>
      </c>
      <c r="P63" s="2657">
        <v>3.9E-2</v>
      </c>
      <c r="Q63" s="2656">
        <v>40</v>
      </c>
      <c r="R63" s="2650"/>
      <c r="S63" s="2650"/>
      <c r="T63" s="2646" t="s">
        <v>2987</v>
      </c>
      <c r="U63" s="2647">
        <v>4673739403952</v>
      </c>
      <c r="V63" s="2656">
        <v>10</v>
      </c>
      <c r="W63" s="2648">
        <v>0.99</v>
      </c>
      <c r="X63" s="2657">
        <v>1E-3</v>
      </c>
      <c r="Y63" s="2650"/>
      <c r="Z63" s="2650"/>
      <c r="AA63" s="2650"/>
      <c r="AB63" s="2647">
        <v>4673739405147</v>
      </c>
      <c r="AC63" s="2656">
        <v>100</v>
      </c>
      <c r="AD63" s="2648">
        <v>10.42</v>
      </c>
      <c r="AE63" s="2648">
        <v>0.01</v>
      </c>
      <c r="AF63" s="2657">
        <v>0.255</v>
      </c>
      <c r="AG63" s="2653">
        <v>0.2</v>
      </c>
      <c r="AH63" s="2657">
        <v>0.19500000000000001</v>
      </c>
      <c r="AI63" s="2647">
        <v>4603726342865</v>
      </c>
      <c r="AJ63" s="2648">
        <v>4.0199999999999996</v>
      </c>
      <c r="AK63" s="2651" t="s">
        <v>2154</v>
      </c>
      <c r="AL63" s="2651" t="s">
        <v>2986</v>
      </c>
      <c r="AM63" s="2652">
        <v>330.05</v>
      </c>
      <c r="AN63" s="2652">
        <v>4.0999999999999996</v>
      </c>
    </row>
    <row r="64" spans="1:40" ht="11.1" customHeight="1">
      <c r="A64" s="2646" t="s">
        <v>5684</v>
      </c>
      <c r="B64" s="2646" t="s">
        <v>5684</v>
      </c>
      <c r="C64" s="2646" t="s">
        <v>623</v>
      </c>
      <c r="D64" s="2646" t="s">
        <v>5681</v>
      </c>
      <c r="E64" s="2647">
        <v>7412200000</v>
      </c>
      <c r="F64" s="2646" t="s">
        <v>2990</v>
      </c>
      <c r="G64" s="2646" t="s">
        <v>344</v>
      </c>
      <c r="H64" s="2646" t="s">
        <v>2995</v>
      </c>
      <c r="I64" s="2646" t="s">
        <v>6533</v>
      </c>
      <c r="J64" s="2646" t="s">
        <v>6536</v>
      </c>
      <c r="K64" s="2646"/>
      <c r="L64" s="2657">
        <v>0.13400000000000001</v>
      </c>
      <c r="M64" s="2658">
        <v>1.8200000000000001E-4</v>
      </c>
      <c r="N64" s="2657">
        <v>4.2999999999999997E-2</v>
      </c>
      <c r="O64" s="2657">
        <v>4.9000000000000002E-2</v>
      </c>
      <c r="P64" s="2657">
        <v>4.9000000000000002E-2</v>
      </c>
      <c r="Q64" s="2656">
        <v>40</v>
      </c>
      <c r="R64" s="2650"/>
      <c r="S64" s="2650"/>
      <c r="T64" s="2646" t="s">
        <v>2987</v>
      </c>
      <c r="U64" s="2647">
        <v>4673739403969</v>
      </c>
      <c r="V64" s="2656">
        <v>5</v>
      </c>
      <c r="W64" s="2653">
        <v>0.7</v>
      </c>
      <c r="X64" s="2662">
        <v>9.1E-4</v>
      </c>
      <c r="Y64" s="2650"/>
      <c r="Z64" s="2650"/>
      <c r="AA64" s="2650"/>
      <c r="AB64" s="2647">
        <v>4673739405154</v>
      </c>
      <c r="AC64" s="2656">
        <v>55</v>
      </c>
      <c r="AD64" s="2648">
        <v>7.56</v>
      </c>
      <c r="AE64" s="2662">
        <v>1.001E-2</v>
      </c>
      <c r="AF64" s="2657">
        <v>0.255</v>
      </c>
      <c r="AG64" s="2653">
        <v>0.2</v>
      </c>
      <c r="AH64" s="2657">
        <v>0.19500000000000001</v>
      </c>
      <c r="AI64" s="2647">
        <v>4603726342872</v>
      </c>
      <c r="AJ64" s="2656">
        <v>7</v>
      </c>
      <c r="AK64" s="2651" t="s">
        <v>2154</v>
      </c>
      <c r="AL64" s="2651" t="s">
        <v>2986</v>
      </c>
      <c r="AM64" s="2652">
        <v>573.85</v>
      </c>
      <c r="AN64" s="2652">
        <v>7.14</v>
      </c>
    </row>
    <row r="65" spans="1:40" ht="11.1" customHeight="1">
      <c r="A65" s="2646" t="s">
        <v>5683</v>
      </c>
      <c r="B65" s="2646" t="s">
        <v>5683</v>
      </c>
      <c r="C65" s="2646" t="s">
        <v>623</v>
      </c>
      <c r="D65" s="2646" t="s">
        <v>5681</v>
      </c>
      <c r="E65" s="2647">
        <v>7412200000</v>
      </c>
      <c r="F65" s="2646" t="s">
        <v>2990</v>
      </c>
      <c r="G65" s="2646" t="s">
        <v>345</v>
      </c>
      <c r="H65" s="2646" t="s">
        <v>2995</v>
      </c>
      <c r="I65" s="2646" t="s">
        <v>6533</v>
      </c>
      <c r="J65" s="2646" t="s">
        <v>6537</v>
      </c>
      <c r="K65" s="2646"/>
      <c r="L65" s="2657">
        <v>0.19500000000000001</v>
      </c>
      <c r="M65" s="2658">
        <v>2.8600000000000001E-4</v>
      </c>
      <c r="N65" s="2657">
        <v>5.2999999999999999E-2</v>
      </c>
      <c r="O65" s="2657">
        <v>5.5E-2</v>
      </c>
      <c r="P65" s="2657">
        <v>5.5E-2</v>
      </c>
      <c r="Q65" s="2656">
        <v>40</v>
      </c>
      <c r="R65" s="2650"/>
      <c r="S65" s="2650"/>
      <c r="T65" s="2646" t="s">
        <v>2987</v>
      </c>
      <c r="U65" s="2647">
        <v>4673739403976</v>
      </c>
      <c r="V65" s="2656">
        <v>5</v>
      </c>
      <c r="W65" s="2648">
        <v>1.01</v>
      </c>
      <c r="X65" s="2662">
        <v>1.4300000000000001E-3</v>
      </c>
      <c r="Y65" s="2650"/>
      <c r="Z65" s="2650"/>
      <c r="AA65" s="2650"/>
      <c r="AB65" s="2647">
        <v>4673739405161</v>
      </c>
      <c r="AC65" s="2656">
        <v>35</v>
      </c>
      <c r="AD65" s="2648">
        <v>7.09</v>
      </c>
      <c r="AE65" s="2662">
        <v>1.001E-2</v>
      </c>
      <c r="AF65" s="2657">
        <v>0.255</v>
      </c>
      <c r="AG65" s="2653">
        <v>0.2</v>
      </c>
      <c r="AH65" s="2657">
        <v>0.19500000000000001</v>
      </c>
      <c r="AI65" s="2647">
        <v>4603726342889</v>
      </c>
      <c r="AJ65" s="2648">
        <v>10.65</v>
      </c>
      <c r="AK65" s="2651" t="s">
        <v>2154</v>
      </c>
      <c r="AL65" s="2651" t="s">
        <v>2986</v>
      </c>
      <c r="AM65" s="2652">
        <v>872.85</v>
      </c>
      <c r="AN65" s="2652">
        <v>10.86</v>
      </c>
    </row>
    <row r="66" spans="1:40" ht="11.1" customHeight="1">
      <c r="A66" s="2646" t="s">
        <v>5682</v>
      </c>
      <c r="B66" s="2646" t="s">
        <v>5682</v>
      </c>
      <c r="C66" s="2646" t="s">
        <v>623</v>
      </c>
      <c r="D66" s="2646" t="s">
        <v>5681</v>
      </c>
      <c r="E66" s="2647">
        <v>7412200000</v>
      </c>
      <c r="F66" s="2646" t="s">
        <v>2990</v>
      </c>
      <c r="G66" s="2646" t="s">
        <v>346</v>
      </c>
      <c r="H66" s="2646" t="s">
        <v>2995</v>
      </c>
      <c r="I66" s="2646" t="s">
        <v>6533</v>
      </c>
      <c r="J66" s="2647">
        <v>2</v>
      </c>
      <c r="K66" s="2646"/>
      <c r="L66" s="2648">
        <v>0.34</v>
      </c>
      <c r="M66" s="2658">
        <v>4.55E-4</v>
      </c>
      <c r="N66" s="2657">
        <v>6.5000000000000002E-2</v>
      </c>
      <c r="O66" s="2657">
        <v>6.8000000000000005E-2</v>
      </c>
      <c r="P66" s="2657">
        <v>6.8000000000000005E-2</v>
      </c>
      <c r="Q66" s="2656">
        <v>40</v>
      </c>
      <c r="R66" s="2650"/>
      <c r="S66" s="2650"/>
      <c r="T66" s="2646" t="s">
        <v>2987</v>
      </c>
      <c r="U66" s="2647">
        <v>4673739403983</v>
      </c>
      <c r="V66" s="2656">
        <v>1</v>
      </c>
      <c r="W66" s="2648">
        <v>0.36</v>
      </c>
      <c r="X66" s="2658">
        <v>4.55E-4</v>
      </c>
      <c r="Y66" s="2650"/>
      <c r="Z66" s="2650"/>
      <c r="AA66" s="2650"/>
      <c r="AB66" s="2647">
        <v>4673739405178</v>
      </c>
      <c r="AC66" s="2656">
        <v>22</v>
      </c>
      <c r="AD66" s="2648">
        <v>7.79</v>
      </c>
      <c r="AE66" s="2662">
        <v>1.001E-2</v>
      </c>
      <c r="AF66" s="2657">
        <v>0.255</v>
      </c>
      <c r="AG66" s="2653">
        <v>0.2</v>
      </c>
      <c r="AH66" s="2657">
        <v>0.19500000000000001</v>
      </c>
      <c r="AI66" s="2647">
        <v>4603726342896</v>
      </c>
      <c r="AJ66" s="2648">
        <v>16.77</v>
      </c>
      <c r="AK66" s="2651" t="s">
        <v>2154</v>
      </c>
      <c r="AL66" s="2651" t="s">
        <v>2986</v>
      </c>
      <c r="AM66" s="2660">
        <v>1380</v>
      </c>
      <c r="AN66" s="2652">
        <v>17.11</v>
      </c>
    </row>
    <row r="67" spans="1:40" ht="11.1" customHeight="1">
      <c r="A67" s="2646" t="s">
        <v>5680</v>
      </c>
      <c r="B67" s="2646" t="s">
        <v>5680</v>
      </c>
      <c r="C67" s="2646" t="s">
        <v>623</v>
      </c>
      <c r="D67" s="2646" t="s">
        <v>5668</v>
      </c>
      <c r="E67" s="2647">
        <v>7412200000</v>
      </c>
      <c r="F67" s="2646" t="s">
        <v>2990</v>
      </c>
      <c r="G67" s="2646" t="s">
        <v>349</v>
      </c>
      <c r="H67" s="2646" t="s">
        <v>2995</v>
      </c>
      <c r="I67" s="2646" t="s">
        <v>6533</v>
      </c>
      <c r="J67" s="2646"/>
      <c r="K67" s="2646"/>
      <c r="L67" s="2649">
        <v>2.9700000000000001E-2</v>
      </c>
      <c r="M67" s="2658">
        <v>2.8E-5</v>
      </c>
      <c r="N67" s="2649">
        <v>2.1499999999999998E-2</v>
      </c>
      <c r="O67" s="2657">
        <v>2.5999999999999999E-2</v>
      </c>
      <c r="P67" s="2657">
        <v>2.5999999999999999E-2</v>
      </c>
      <c r="Q67" s="2656">
        <v>40</v>
      </c>
      <c r="R67" s="2650"/>
      <c r="S67" s="2650"/>
      <c r="T67" s="2646" t="s">
        <v>2987</v>
      </c>
      <c r="U67" s="2647">
        <v>4673739403990</v>
      </c>
      <c r="V67" s="2656">
        <v>10</v>
      </c>
      <c r="W67" s="2648">
        <v>0.31</v>
      </c>
      <c r="X67" s="2662">
        <v>2.7999999999999998E-4</v>
      </c>
      <c r="Y67" s="2650"/>
      <c r="Z67" s="2650"/>
      <c r="AA67" s="2650"/>
      <c r="AB67" s="2647">
        <v>4673739405185</v>
      </c>
      <c r="AC67" s="2656">
        <v>360</v>
      </c>
      <c r="AD67" s="2653">
        <v>10.9</v>
      </c>
      <c r="AE67" s="2662">
        <v>1.008E-2</v>
      </c>
      <c r="AF67" s="2657">
        <v>0.255</v>
      </c>
      <c r="AG67" s="2653">
        <v>0.2</v>
      </c>
      <c r="AH67" s="2657">
        <v>0.19500000000000001</v>
      </c>
      <c r="AI67" s="2647">
        <v>4603726342902</v>
      </c>
      <c r="AJ67" s="2648">
        <v>1.62</v>
      </c>
      <c r="AK67" s="2651" t="s">
        <v>2154</v>
      </c>
      <c r="AL67" s="2651" t="s">
        <v>2986</v>
      </c>
      <c r="AM67" s="2663">
        <v>133.4</v>
      </c>
      <c r="AN67" s="2652">
        <v>1.65</v>
      </c>
    </row>
    <row r="68" spans="1:40" ht="11.1" customHeight="1">
      <c r="A68" s="2646" t="s">
        <v>5679</v>
      </c>
      <c r="B68" s="2646" t="s">
        <v>5679</v>
      </c>
      <c r="C68" s="2646" t="s">
        <v>623</v>
      </c>
      <c r="D68" s="2646" t="s">
        <v>5668</v>
      </c>
      <c r="E68" s="2647">
        <v>7412200000</v>
      </c>
      <c r="F68" s="2646" t="s">
        <v>2990</v>
      </c>
      <c r="G68" s="2646" t="s">
        <v>350</v>
      </c>
      <c r="H68" s="2646" t="s">
        <v>2995</v>
      </c>
      <c r="I68" s="2646" t="s">
        <v>6533</v>
      </c>
      <c r="J68" s="2646"/>
      <c r="K68" s="2646"/>
      <c r="L68" s="2649">
        <v>4.6699999999999998E-2</v>
      </c>
      <c r="M68" s="2658">
        <v>4.8000000000000001E-5</v>
      </c>
      <c r="N68" s="2657">
        <v>2.5999999999999999E-2</v>
      </c>
      <c r="O68" s="2657">
        <v>3.2000000000000001E-2</v>
      </c>
      <c r="P68" s="2657">
        <v>3.2000000000000001E-2</v>
      </c>
      <c r="Q68" s="2656">
        <v>40</v>
      </c>
      <c r="R68" s="2650"/>
      <c r="S68" s="2650"/>
      <c r="T68" s="2646" t="s">
        <v>2987</v>
      </c>
      <c r="U68" s="2647">
        <v>4673739404003</v>
      </c>
      <c r="V68" s="2656">
        <v>10</v>
      </c>
      <c r="W68" s="2648">
        <v>0.49</v>
      </c>
      <c r="X68" s="2662">
        <v>4.8000000000000001E-4</v>
      </c>
      <c r="Y68" s="2650"/>
      <c r="Z68" s="2650"/>
      <c r="AA68" s="2650"/>
      <c r="AB68" s="2647">
        <v>4673739405192</v>
      </c>
      <c r="AC68" s="2656">
        <v>210</v>
      </c>
      <c r="AD68" s="2648">
        <v>10.029999999999999</v>
      </c>
      <c r="AE68" s="2662">
        <v>1.008E-2</v>
      </c>
      <c r="AF68" s="2657">
        <v>0.255</v>
      </c>
      <c r="AG68" s="2653">
        <v>0.2</v>
      </c>
      <c r="AH68" s="2657">
        <v>0.19500000000000001</v>
      </c>
      <c r="AI68" s="2647">
        <v>4603726342919</v>
      </c>
      <c r="AJ68" s="2648">
        <v>2.76</v>
      </c>
      <c r="AK68" s="2651" t="s">
        <v>2154</v>
      </c>
      <c r="AL68" s="2651" t="s">
        <v>2986</v>
      </c>
      <c r="AM68" s="2652">
        <v>226.55</v>
      </c>
      <c r="AN68" s="2652">
        <v>2.82</v>
      </c>
    </row>
    <row r="69" spans="1:40" ht="11.1" customHeight="1">
      <c r="A69" s="2646" t="s">
        <v>5678</v>
      </c>
      <c r="B69" s="2646" t="s">
        <v>5678</v>
      </c>
      <c r="C69" s="2646" t="s">
        <v>623</v>
      </c>
      <c r="D69" s="2646" t="s">
        <v>5668</v>
      </c>
      <c r="E69" s="2647">
        <v>7412200000</v>
      </c>
      <c r="F69" s="2646" t="s">
        <v>2990</v>
      </c>
      <c r="G69" s="2646" t="s">
        <v>351</v>
      </c>
      <c r="H69" s="2646" t="s">
        <v>2995</v>
      </c>
      <c r="I69" s="2646" t="s">
        <v>6533</v>
      </c>
      <c r="J69" s="2646"/>
      <c r="K69" s="2646"/>
      <c r="L69" s="2657">
        <v>6.3E-2</v>
      </c>
      <c r="M69" s="2658">
        <v>6.3E-5</v>
      </c>
      <c r="N69" s="2657">
        <v>2.8000000000000001E-2</v>
      </c>
      <c r="O69" s="2657">
        <v>3.9E-2</v>
      </c>
      <c r="P69" s="2657">
        <v>3.9E-2</v>
      </c>
      <c r="Q69" s="2656">
        <v>40</v>
      </c>
      <c r="R69" s="2650"/>
      <c r="S69" s="2650"/>
      <c r="T69" s="2646" t="s">
        <v>2987</v>
      </c>
      <c r="U69" s="2647">
        <v>4673739404010</v>
      </c>
      <c r="V69" s="2656">
        <v>5</v>
      </c>
      <c r="W69" s="2648">
        <v>0.33</v>
      </c>
      <c r="X69" s="2658">
        <v>3.1500000000000001E-4</v>
      </c>
      <c r="Y69" s="2650"/>
      <c r="Z69" s="2650"/>
      <c r="AA69" s="2650"/>
      <c r="AB69" s="2647">
        <v>4673739405208</v>
      </c>
      <c r="AC69" s="2656">
        <v>160</v>
      </c>
      <c r="AD69" s="2648">
        <v>10.38</v>
      </c>
      <c r="AE69" s="2662">
        <v>1.008E-2</v>
      </c>
      <c r="AF69" s="2657">
        <v>0.255</v>
      </c>
      <c r="AG69" s="2653">
        <v>0.2</v>
      </c>
      <c r="AH69" s="2657">
        <v>0.19500000000000001</v>
      </c>
      <c r="AI69" s="2647">
        <v>4603726342926</v>
      </c>
      <c r="AJ69" s="2648">
        <v>3.43</v>
      </c>
      <c r="AK69" s="2651" t="s">
        <v>2154</v>
      </c>
      <c r="AL69" s="2651" t="s">
        <v>2986</v>
      </c>
      <c r="AM69" s="2652">
        <v>281.75</v>
      </c>
      <c r="AN69" s="2652">
        <v>3.5</v>
      </c>
    </row>
    <row r="70" spans="1:40" ht="11.1" customHeight="1">
      <c r="A70" s="2646" t="s">
        <v>5677</v>
      </c>
      <c r="B70" s="2646" t="s">
        <v>5677</v>
      </c>
      <c r="C70" s="2646" t="s">
        <v>623</v>
      </c>
      <c r="D70" s="2646" t="s">
        <v>5668</v>
      </c>
      <c r="E70" s="2647">
        <v>7412200000</v>
      </c>
      <c r="F70" s="2646" t="s">
        <v>2990</v>
      </c>
      <c r="G70" s="2646" t="s">
        <v>352</v>
      </c>
      <c r="H70" s="2646" t="s">
        <v>2995</v>
      </c>
      <c r="I70" s="2646" t="s">
        <v>6533</v>
      </c>
      <c r="J70" s="2646"/>
      <c r="K70" s="2646"/>
      <c r="L70" s="2649">
        <v>6.8199999999999997E-2</v>
      </c>
      <c r="M70" s="2658">
        <v>6.7000000000000002E-5</v>
      </c>
      <c r="N70" s="2657">
        <v>2.9000000000000001E-2</v>
      </c>
      <c r="O70" s="2657">
        <v>3.9E-2</v>
      </c>
      <c r="P70" s="2657">
        <v>3.9E-2</v>
      </c>
      <c r="Q70" s="2656">
        <v>40</v>
      </c>
      <c r="R70" s="2650"/>
      <c r="S70" s="2650"/>
      <c r="T70" s="2646" t="s">
        <v>2987</v>
      </c>
      <c r="U70" s="2647">
        <v>4673739404027</v>
      </c>
      <c r="V70" s="2656">
        <v>5</v>
      </c>
      <c r="W70" s="2648">
        <v>0.36</v>
      </c>
      <c r="X70" s="2658">
        <v>3.3500000000000001E-4</v>
      </c>
      <c r="Y70" s="2650"/>
      <c r="Z70" s="2650"/>
      <c r="AA70" s="2650"/>
      <c r="AB70" s="2647">
        <v>4673739405215</v>
      </c>
      <c r="AC70" s="2656">
        <v>150</v>
      </c>
      <c r="AD70" s="2648">
        <v>10.94</v>
      </c>
      <c r="AE70" s="2662">
        <v>1.005E-2</v>
      </c>
      <c r="AF70" s="2657">
        <v>0.255</v>
      </c>
      <c r="AG70" s="2653">
        <v>0.2</v>
      </c>
      <c r="AH70" s="2657">
        <v>0.19500000000000001</v>
      </c>
      <c r="AI70" s="2647">
        <v>4603726342933</v>
      </c>
      <c r="AJ70" s="2648">
        <v>4.45</v>
      </c>
      <c r="AK70" s="2651" t="s">
        <v>2154</v>
      </c>
      <c r="AL70" s="2651" t="s">
        <v>2986</v>
      </c>
      <c r="AM70" s="2663">
        <v>365.7</v>
      </c>
      <c r="AN70" s="2652">
        <v>4.54</v>
      </c>
    </row>
    <row r="71" spans="1:40" ht="11.1" customHeight="1">
      <c r="A71" s="2646" t="s">
        <v>5676</v>
      </c>
      <c r="B71" s="2646" t="s">
        <v>5676</v>
      </c>
      <c r="C71" s="2646" t="s">
        <v>623</v>
      </c>
      <c r="D71" s="2646" t="s">
        <v>5668</v>
      </c>
      <c r="E71" s="2647">
        <v>7412200000</v>
      </c>
      <c r="F71" s="2646" t="s">
        <v>2990</v>
      </c>
      <c r="G71" s="2646" t="s">
        <v>353</v>
      </c>
      <c r="H71" s="2646" t="s">
        <v>2995</v>
      </c>
      <c r="I71" s="2646" t="s">
        <v>6533</v>
      </c>
      <c r="J71" s="2646"/>
      <c r="K71" s="2646"/>
      <c r="L71" s="2657">
        <v>9.9000000000000005E-2</v>
      </c>
      <c r="M71" s="2658">
        <v>9.1000000000000003E-5</v>
      </c>
      <c r="N71" s="2649">
        <v>3.0499999999999999E-2</v>
      </c>
      <c r="O71" s="2657">
        <v>4.9000000000000002E-2</v>
      </c>
      <c r="P71" s="2657">
        <v>4.9000000000000002E-2</v>
      </c>
      <c r="Q71" s="2656">
        <v>40</v>
      </c>
      <c r="R71" s="2650"/>
      <c r="S71" s="2650"/>
      <c r="T71" s="2646" t="s">
        <v>2987</v>
      </c>
      <c r="U71" s="2647">
        <v>4673739404034</v>
      </c>
      <c r="V71" s="2656">
        <v>5</v>
      </c>
      <c r="W71" s="2648">
        <v>0.51</v>
      </c>
      <c r="X71" s="2658">
        <v>4.55E-4</v>
      </c>
      <c r="Y71" s="2650"/>
      <c r="Z71" s="2650"/>
      <c r="AA71" s="2650"/>
      <c r="AB71" s="2647">
        <v>4673739405222</v>
      </c>
      <c r="AC71" s="2656">
        <v>110</v>
      </c>
      <c r="AD71" s="2648">
        <v>11.59</v>
      </c>
      <c r="AE71" s="2662">
        <v>1.001E-2</v>
      </c>
      <c r="AF71" s="2657">
        <v>0.255</v>
      </c>
      <c r="AG71" s="2653">
        <v>0.2</v>
      </c>
      <c r="AH71" s="2657">
        <v>0.19500000000000001</v>
      </c>
      <c r="AI71" s="2647">
        <v>4603726342940</v>
      </c>
      <c r="AJ71" s="2648">
        <v>4.55</v>
      </c>
      <c r="AK71" s="2651" t="s">
        <v>2154</v>
      </c>
      <c r="AL71" s="2651" t="s">
        <v>2986</v>
      </c>
      <c r="AM71" s="2652">
        <v>373.75</v>
      </c>
      <c r="AN71" s="2652">
        <v>4.6399999999999997</v>
      </c>
    </row>
    <row r="72" spans="1:40" ht="11.1" customHeight="1">
      <c r="A72" s="2646" t="s">
        <v>5675</v>
      </c>
      <c r="B72" s="2646" t="s">
        <v>5675</v>
      </c>
      <c r="C72" s="2646" t="s">
        <v>623</v>
      </c>
      <c r="D72" s="2646" t="s">
        <v>5668</v>
      </c>
      <c r="E72" s="2647">
        <v>7412200000</v>
      </c>
      <c r="F72" s="2646" t="s">
        <v>2990</v>
      </c>
      <c r="G72" s="2646" t="s">
        <v>354</v>
      </c>
      <c r="H72" s="2646" t="s">
        <v>2995</v>
      </c>
      <c r="I72" s="2646" t="s">
        <v>6533</v>
      </c>
      <c r="J72" s="2646"/>
      <c r="K72" s="2646"/>
      <c r="L72" s="2649">
        <v>0.1022</v>
      </c>
      <c r="M72" s="2649">
        <v>1E-4</v>
      </c>
      <c r="N72" s="2649">
        <v>3.15E-2</v>
      </c>
      <c r="O72" s="2657">
        <v>4.9000000000000002E-2</v>
      </c>
      <c r="P72" s="2657">
        <v>4.9000000000000002E-2</v>
      </c>
      <c r="Q72" s="2656">
        <v>40</v>
      </c>
      <c r="R72" s="2650"/>
      <c r="S72" s="2650"/>
      <c r="T72" s="2646" t="s">
        <v>2987</v>
      </c>
      <c r="U72" s="2647">
        <v>4673739404041</v>
      </c>
      <c r="V72" s="2656">
        <v>5</v>
      </c>
      <c r="W72" s="2648">
        <v>0.53</v>
      </c>
      <c r="X72" s="2649">
        <v>5.0000000000000001E-4</v>
      </c>
      <c r="Y72" s="2650"/>
      <c r="Z72" s="2650"/>
      <c r="AA72" s="2650"/>
      <c r="AB72" s="2647">
        <v>4673739405239</v>
      </c>
      <c r="AC72" s="2656">
        <v>100</v>
      </c>
      <c r="AD72" s="2648">
        <v>10.46</v>
      </c>
      <c r="AE72" s="2648">
        <v>0.01</v>
      </c>
      <c r="AF72" s="2657">
        <v>0.255</v>
      </c>
      <c r="AG72" s="2653">
        <v>0.2</v>
      </c>
      <c r="AH72" s="2657">
        <v>0.19500000000000001</v>
      </c>
      <c r="AI72" s="2647">
        <v>4603726342957</v>
      </c>
      <c r="AJ72" s="2648">
        <v>5.91</v>
      </c>
      <c r="AK72" s="2651" t="s">
        <v>2154</v>
      </c>
      <c r="AL72" s="2651" t="s">
        <v>2986</v>
      </c>
      <c r="AM72" s="2663">
        <v>485.3</v>
      </c>
      <c r="AN72" s="2652">
        <v>6.03</v>
      </c>
    </row>
    <row r="73" spans="1:40" ht="11.1" customHeight="1">
      <c r="A73" s="2646" t="s">
        <v>5674</v>
      </c>
      <c r="B73" s="2646" t="s">
        <v>5674</v>
      </c>
      <c r="C73" s="2646" t="s">
        <v>623</v>
      </c>
      <c r="D73" s="2646" t="s">
        <v>5668</v>
      </c>
      <c r="E73" s="2647">
        <v>7412200000</v>
      </c>
      <c r="F73" s="2646" t="s">
        <v>2990</v>
      </c>
      <c r="G73" s="2646" t="s">
        <v>355</v>
      </c>
      <c r="H73" s="2646" t="s">
        <v>2995</v>
      </c>
      <c r="I73" s="2646" t="s">
        <v>6533</v>
      </c>
      <c r="J73" s="2646"/>
      <c r="K73" s="2646"/>
      <c r="L73" s="2649">
        <v>0.1072</v>
      </c>
      <c r="M73" s="2658">
        <v>1.11E-4</v>
      </c>
      <c r="N73" s="2657">
        <v>3.3000000000000002E-2</v>
      </c>
      <c r="O73" s="2657">
        <v>4.9000000000000002E-2</v>
      </c>
      <c r="P73" s="2657">
        <v>4.9000000000000002E-2</v>
      </c>
      <c r="Q73" s="2656">
        <v>40</v>
      </c>
      <c r="R73" s="2650"/>
      <c r="S73" s="2650"/>
      <c r="T73" s="2646" t="s">
        <v>2987</v>
      </c>
      <c r="U73" s="2647">
        <v>4673739404058</v>
      </c>
      <c r="V73" s="2656">
        <v>5</v>
      </c>
      <c r="W73" s="2648">
        <v>0.56000000000000005</v>
      </c>
      <c r="X73" s="2658">
        <v>5.5500000000000005E-4</v>
      </c>
      <c r="Y73" s="2650"/>
      <c r="Z73" s="2650"/>
      <c r="AA73" s="2650"/>
      <c r="AB73" s="2647">
        <v>4673739405246</v>
      </c>
      <c r="AC73" s="2656">
        <v>90</v>
      </c>
      <c r="AD73" s="2648">
        <v>9.81</v>
      </c>
      <c r="AE73" s="2662">
        <v>9.9900000000000006E-3</v>
      </c>
      <c r="AF73" s="2657">
        <v>0.255</v>
      </c>
      <c r="AG73" s="2653">
        <v>0.2</v>
      </c>
      <c r="AH73" s="2657">
        <v>0.19500000000000001</v>
      </c>
      <c r="AI73" s="2647">
        <v>4603726342964</v>
      </c>
      <c r="AJ73" s="2648">
        <v>6.61</v>
      </c>
      <c r="AK73" s="2651" t="s">
        <v>2154</v>
      </c>
      <c r="AL73" s="2651" t="s">
        <v>2986</v>
      </c>
      <c r="AM73" s="2663">
        <v>542.79999999999995</v>
      </c>
      <c r="AN73" s="2652">
        <v>6.74</v>
      </c>
    </row>
    <row r="74" spans="1:40" ht="11.1" customHeight="1">
      <c r="A74" s="2646" t="s">
        <v>5673</v>
      </c>
      <c r="B74" s="2646" t="s">
        <v>5673</v>
      </c>
      <c r="C74" s="2646" t="s">
        <v>623</v>
      </c>
      <c r="D74" s="2646" t="s">
        <v>5668</v>
      </c>
      <c r="E74" s="2647">
        <v>7412200000</v>
      </c>
      <c r="F74" s="2646" t="s">
        <v>2990</v>
      </c>
      <c r="G74" s="2646" t="s">
        <v>356</v>
      </c>
      <c r="H74" s="2646" t="s">
        <v>2995</v>
      </c>
      <c r="I74" s="2646" t="s">
        <v>6533</v>
      </c>
      <c r="J74" s="2646"/>
      <c r="K74" s="2646"/>
      <c r="L74" s="2649">
        <v>0.12959999999999999</v>
      </c>
      <c r="M74" s="2658">
        <v>1.4300000000000001E-4</v>
      </c>
      <c r="N74" s="2657">
        <v>3.3000000000000002E-2</v>
      </c>
      <c r="O74" s="2657">
        <v>5.5E-2</v>
      </c>
      <c r="P74" s="2657">
        <v>5.5E-2</v>
      </c>
      <c r="Q74" s="2656">
        <v>40</v>
      </c>
      <c r="R74" s="2650"/>
      <c r="S74" s="2650"/>
      <c r="T74" s="2646" t="s">
        <v>2987</v>
      </c>
      <c r="U74" s="2647">
        <v>4673739404065</v>
      </c>
      <c r="V74" s="2656">
        <v>5</v>
      </c>
      <c r="W74" s="2648">
        <v>0.67</v>
      </c>
      <c r="X74" s="2658">
        <v>7.1500000000000003E-4</v>
      </c>
      <c r="Y74" s="2650"/>
      <c r="Z74" s="2650"/>
      <c r="AA74" s="2650"/>
      <c r="AB74" s="2647">
        <v>4673739405253</v>
      </c>
      <c r="AC74" s="2656">
        <v>70</v>
      </c>
      <c r="AD74" s="2648">
        <v>8.89</v>
      </c>
      <c r="AE74" s="2662">
        <v>1.001E-2</v>
      </c>
      <c r="AF74" s="2657">
        <v>0.255</v>
      </c>
      <c r="AG74" s="2653">
        <v>0.2</v>
      </c>
      <c r="AH74" s="2657">
        <v>0.19500000000000001</v>
      </c>
      <c r="AI74" s="2647">
        <v>4603726342971</v>
      </c>
      <c r="AJ74" s="2648">
        <v>7.94</v>
      </c>
      <c r="AK74" s="2651" t="s">
        <v>2154</v>
      </c>
      <c r="AL74" s="2651" t="s">
        <v>2986</v>
      </c>
      <c r="AM74" s="2663">
        <v>650.9</v>
      </c>
      <c r="AN74" s="2652">
        <v>8.1</v>
      </c>
    </row>
    <row r="75" spans="1:40" ht="11.1" customHeight="1">
      <c r="A75" s="2646" t="s">
        <v>5672</v>
      </c>
      <c r="B75" s="2646" t="s">
        <v>5672</v>
      </c>
      <c r="C75" s="2646" t="s">
        <v>623</v>
      </c>
      <c r="D75" s="2646" t="s">
        <v>5668</v>
      </c>
      <c r="E75" s="2647">
        <v>7412200000</v>
      </c>
      <c r="F75" s="2646" t="s">
        <v>2990</v>
      </c>
      <c r="G75" s="2646" t="s">
        <v>357</v>
      </c>
      <c r="H75" s="2646" t="s">
        <v>2995</v>
      </c>
      <c r="I75" s="2646" t="s">
        <v>6533</v>
      </c>
      <c r="J75" s="2646"/>
      <c r="K75" s="2646"/>
      <c r="L75" s="2648">
        <v>0.13</v>
      </c>
      <c r="M75" s="2658">
        <v>1.6699999999999999E-4</v>
      </c>
      <c r="N75" s="2657">
        <v>3.5000000000000003E-2</v>
      </c>
      <c r="O75" s="2657">
        <v>5.5E-2</v>
      </c>
      <c r="P75" s="2657">
        <v>5.5E-2</v>
      </c>
      <c r="Q75" s="2656">
        <v>40</v>
      </c>
      <c r="R75" s="2650"/>
      <c r="S75" s="2650"/>
      <c r="T75" s="2646" t="s">
        <v>2987</v>
      </c>
      <c r="U75" s="2647">
        <v>4673739404072</v>
      </c>
      <c r="V75" s="2656">
        <v>5</v>
      </c>
      <c r="W75" s="2648">
        <v>0.68</v>
      </c>
      <c r="X75" s="2658">
        <v>8.3500000000000002E-4</v>
      </c>
      <c r="Y75" s="2650"/>
      <c r="Z75" s="2650"/>
      <c r="AA75" s="2650"/>
      <c r="AB75" s="2647">
        <v>4673739405260</v>
      </c>
      <c r="AC75" s="2656">
        <v>60</v>
      </c>
      <c r="AD75" s="2648">
        <v>8.17</v>
      </c>
      <c r="AE75" s="2662">
        <v>1.0019999999999999E-2</v>
      </c>
      <c r="AF75" s="2657">
        <v>0.255</v>
      </c>
      <c r="AG75" s="2653">
        <v>0.2</v>
      </c>
      <c r="AH75" s="2657">
        <v>0.19500000000000001</v>
      </c>
      <c r="AI75" s="2647">
        <v>4603726342988</v>
      </c>
      <c r="AJ75" s="2648">
        <v>7.79</v>
      </c>
      <c r="AK75" s="2651" t="s">
        <v>2154</v>
      </c>
      <c r="AL75" s="2651" t="s">
        <v>2986</v>
      </c>
      <c r="AM75" s="2652">
        <v>638.25</v>
      </c>
      <c r="AN75" s="2652">
        <v>7.95</v>
      </c>
    </row>
    <row r="76" spans="1:40" ht="11.1" customHeight="1">
      <c r="A76" s="2646" t="s">
        <v>5671</v>
      </c>
      <c r="B76" s="2646" t="s">
        <v>5671</v>
      </c>
      <c r="C76" s="2646" t="s">
        <v>623</v>
      </c>
      <c r="D76" s="2646" t="s">
        <v>5668</v>
      </c>
      <c r="E76" s="2647">
        <v>7412200000</v>
      </c>
      <c r="F76" s="2646" t="s">
        <v>2990</v>
      </c>
      <c r="G76" s="2646" t="s">
        <v>358</v>
      </c>
      <c r="H76" s="2646" t="s">
        <v>2995</v>
      </c>
      <c r="I76" s="2646" t="s">
        <v>6533</v>
      </c>
      <c r="J76" s="2646"/>
      <c r="K76" s="2646"/>
      <c r="L76" s="2657">
        <v>0.20200000000000001</v>
      </c>
      <c r="M76" s="2662">
        <v>2.5000000000000001E-4</v>
      </c>
      <c r="N76" s="2657">
        <v>3.6999999999999998E-2</v>
      </c>
      <c r="O76" s="2657">
        <v>6.8000000000000005E-2</v>
      </c>
      <c r="P76" s="2657">
        <v>6.8000000000000005E-2</v>
      </c>
      <c r="Q76" s="2656">
        <v>40</v>
      </c>
      <c r="R76" s="2650"/>
      <c r="S76" s="2650"/>
      <c r="T76" s="2646" t="s">
        <v>2987</v>
      </c>
      <c r="U76" s="2647">
        <v>4673739404089</v>
      </c>
      <c r="V76" s="2656">
        <v>1</v>
      </c>
      <c r="W76" s="2648">
        <v>0.22</v>
      </c>
      <c r="X76" s="2662">
        <v>2.5000000000000001E-4</v>
      </c>
      <c r="Y76" s="2650"/>
      <c r="Z76" s="2650"/>
      <c r="AA76" s="2650"/>
      <c r="AB76" s="2647">
        <v>4673739405277</v>
      </c>
      <c r="AC76" s="2656">
        <v>40</v>
      </c>
      <c r="AD76" s="2653">
        <v>8.6</v>
      </c>
      <c r="AE76" s="2648">
        <v>0.01</v>
      </c>
      <c r="AF76" s="2657">
        <v>0.255</v>
      </c>
      <c r="AG76" s="2653">
        <v>0.2</v>
      </c>
      <c r="AH76" s="2657">
        <v>0.19500000000000001</v>
      </c>
      <c r="AI76" s="2647">
        <v>4603726342995</v>
      </c>
      <c r="AJ76" s="2648">
        <v>12.23</v>
      </c>
      <c r="AK76" s="2651" t="s">
        <v>2154</v>
      </c>
      <c r="AL76" s="2651" t="s">
        <v>2986</v>
      </c>
      <c r="AM76" s="2664">
        <v>1002.8</v>
      </c>
      <c r="AN76" s="2652">
        <v>12.47</v>
      </c>
    </row>
    <row r="77" spans="1:40" ht="11.1" customHeight="1">
      <c r="A77" s="2646" t="s">
        <v>5670</v>
      </c>
      <c r="B77" s="2646" t="s">
        <v>5670</v>
      </c>
      <c r="C77" s="2646" t="s">
        <v>623</v>
      </c>
      <c r="D77" s="2646" t="s">
        <v>5668</v>
      </c>
      <c r="E77" s="2647">
        <v>7412200000</v>
      </c>
      <c r="F77" s="2646" t="s">
        <v>2990</v>
      </c>
      <c r="G77" s="2646" t="s">
        <v>359</v>
      </c>
      <c r="H77" s="2646" t="s">
        <v>2995</v>
      </c>
      <c r="I77" s="2646" t="s">
        <v>6533</v>
      </c>
      <c r="J77" s="2646"/>
      <c r="K77" s="2646"/>
      <c r="L77" s="2657">
        <v>0.214</v>
      </c>
      <c r="M77" s="2658">
        <v>3.3300000000000002E-4</v>
      </c>
      <c r="N77" s="2657">
        <v>3.9E-2</v>
      </c>
      <c r="O77" s="2657">
        <v>6.8000000000000005E-2</v>
      </c>
      <c r="P77" s="2657">
        <v>6.8000000000000005E-2</v>
      </c>
      <c r="Q77" s="2656">
        <v>40</v>
      </c>
      <c r="R77" s="2650"/>
      <c r="S77" s="2650"/>
      <c r="T77" s="2646" t="s">
        <v>2987</v>
      </c>
      <c r="U77" s="2647">
        <v>4673739404096</v>
      </c>
      <c r="V77" s="2656">
        <v>1</v>
      </c>
      <c r="W77" s="2648">
        <v>0.23</v>
      </c>
      <c r="X77" s="2658">
        <v>3.3300000000000002E-4</v>
      </c>
      <c r="Y77" s="2650"/>
      <c r="Z77" s="2650"/>
      <c r="AA77" s="2650"/>
      <c r="AB77" s="2647">
        <v>4673739405284</v>
      </c>
      <c r="AC77" s="2656">
        <v>30</v>
      </c>
      <c r="AD77" s="2648">
        <v>6.68</v>
      </c>
      <c r="AE77" s="2662">
        <v>9.9900000000000006E-3</v>
      </c>
      <c r="AF77" s="2657">
        <v>0.255</v>
      </c>
      <c r="AG77" s="2653">
        <v>0.2</v>
      </c>
      <c r="AH77" s="2657">
        <v>0.19500000000000001</v>
      </c>
      <c r="AI77" s="2647">
        <v>4603726343008</v>
      </c>
      <c r="AJ77" s="2648">
        <v>11.27</v>
      </c>
      <c r="AK77" s="2651" t="s">
        <v>2154</v>
      </c>
      <c r="AL77" s="2651" t="s">
        <v>2986</v>
      </c>
      <c r="AM77" s="2663">
        <v>924.6</v>
      </c>
      <c r="AN77" s="2652">
        <v>11.5</v>
      </c>
    </row>
    <row r="78" spans="1:40" ht="11.1" customHeight="1">
      <c r="A78" s="2646" t="s">
        <v>5669</v>
      </c>
      <c r="B78" s="2646" t="s">
        <v>5669</v>
      </c>
      <c r="C78" s="2646" t="s">
        <v>623</v>
      </c>
      <c r="D78" s="2646" t="s">
        <v>5668</v>
      </c>
      <c r="E78" s="2647">
        <v>7412200000</v>
      </c>
      <c r="F78" s="2646" t="s">
        <v>2990</v>
      </c>
      <c r="G78" s="2646" t="s">
        <v>360</v>
      </c>
      <c r="H78" s="2646" t="s">
        <v>2995</v>
      </c>
      <c r="I78" s="2646" t="s">
        <v>6533</v>
      </c>
      <c r="J78" s="2646"/>
      <c r="K78" s="2646"/>
      <c r="L78" s="2657">
        <v>0.224</v>
      </c>
      <c r="M78" s="2658">
        <v>3.3300000000000002E-4</v>
      </c>
      <c r="N78" s="2648">
        <v>0.04</v>
      </c>
      <c r="O78" s="2657">
        <v>6.8000000000000005E-2</v>
      </c>
      <c r="P78" s="2657">
        <v>6.8000000000000005E-2</v>
      </c>
      <c r="Q78" s="2656">
        <v>40</v>
      </c>
      <c r="R78" s="2650"/>
      <c r="S78" s="2650"/>
      <c r="T78" s="2646" t="s">
        <v>2987</v>
      </c>
      <c r="U78" s="2647">
        <v>4673739404102</v>
      </c>
      <c r="V78" s="2656">
        <v>1</v>
      </c>
      <c r="W78" s="2648">
        <v>0.24</v>
      </c>
      <c r="X78" s="2658">
        <v>3.3300000000000002E-4</v>
      </c>
      <c r="Y78" s="2650"/>
      <c r="Z78" s="2650"/>
      <c r="AA78" s="2650"/>
      <c r="AB78" s="2647">
        <v>4673739405291</v>
      </c>
      <c r="AC78" s="2656">
        <v>30</v>
      </c>
      <c r="AD78" s="2648">
        <v>7.08</v>
      </c>
      <c r="AE78" s="2662">
        <v>9.9900000000000006E-3</v>
      </c>
      <c r="AF78" s="2657">
        <v>0.255</v>
      </c>
      <c r="AG78" s="2653">
        <v>0.2</v>
      </c>
      <c r="AH78" s="2657">
        <v>0.19500000000000001</v>
      </c>
      <c r="AI78" s="2647">
        <v>4603726343015</v>
      </c>
      <c r="AJ78" s="2648">
        <v>11.72</v>
      </c>
      <c r="AK78" s="2651" t="s">
        <v>2154</v>
      </c>
      <c r="AL78" s="2651" t="s">
        <v>2986</v>
      </c>
      <c r="AM78" s="2652">
        <v>960.25</v>
      </c>
      <c r="AN78" s="2652">
        <v>11.95</v>
      </c>
    </row>
    <row r="79" spans="1:40" ht="11.1" customHeight="1">
      <c r="A79" s="2646" t="s">
        <v>5667</v>
      </c>
      <c r="B79" s="2646" t="s">
        <v>5667</v>
      </c>
      <c r="C79" s="2646" t="s">
        <v>623</v>
      </c>
      <c r="D79" s="2646" t="s">
        <v>5660</v>
      </c>
      <c r="E79" s="2647">
        <v>7412200000</v>
      </c>
      <c r="F79" s="2646" t="s">
        <v>2990</v>
      </c>
      <c r="G79" s="2646" t="s">
        <v>373</v>
      </c>
      <c r="H79" s="2646" t="s">
        <v>2995</v>
      </c>
      <c r="I79" s="2646" t="s">
        <v>6533</v>
      </c>
      <c r="J79" s="2646" t="s">
        <v>6534</v>
      </c>
      <c r="K79" s="2646"/>
      <c r="L79" s="2649">
        <v>4.8599999999999997E-2</v>
      </c>
      <c r="M79" s="2662">
        <v>5.0000000000000002E-5</v>
      </c>
      <c r="N79" s="2657">
        <v>3.5000000000000003E-2</v>
      </c>
      <c r="O79" s="2657">
        <v>3.5000000000000003E-2</v>
      </c>
      <c r="P79" s="2657">
        <v>2.5999999999999999E-2</v>
      </c>
      <c r="Q79" s="2656">
        <v>40</v>
      </c>
      <c r="R79" s="2650"/>
      <c r="S79" s="2650"/>
      <c r="T79" s="2646" t="s">
        <v>2987</v>
      </c>
      <c r="U79" s="2647">
        <v>4673739404119</v>
      </c>
      <c r="V79" s="2656">
        <v>10</v>
      </c>
      <c r="W79" s="2648">
        <v>0.51</v>
      </c>
      <c r="X79" s="2649">
        <v>5.0000000000000001E-4</v>
      </c>
      <c r="Y79" s="2650"/>
      <c r="Z79" s="2650"/>
      <c r="AA79" s="2650"/>
      <c r="AB79" s="2647">
        <v>4673739405307</v>
      </c>
      <c r="AC79" s="2656">
        <v>200</v>
      </c>
      <c r="AD79" s="2648">
        <v>9.9499999999999993</v>
      </c>
      <c r="AE79" s="2648">
        <v>0.01</v>
      </c>
      <c r="AF79" s="2657">
        <v>0.255</v>
      </c>
      <c r="AG79" s="2653">
        <v>0.2</v>
      </c>
      <c r="AH79" s="2657">
        <v>0.19500000000000001</v>
      </c>
      <c r="AI79" s="2647">
        <v>4603726343022</v>
      </c>
      <c r="AJ79" s="2648">
        <v>2.73</v>
      </c>
      <c r="AK79" s="2651" t="s">
        <v>2154</v>
      </c>
      <c r="AL79" s="2651" t="s">
        <v>2986</v>
      </c>
      <c r="AM79" s="2652">
        <v>224.25</v>
      </c>
      <c r="AN79" s="2652">
        <v>2.78</v>
      </c>
    </row>
    <row r="80" spans="1:40" ht="11.1" customHeight="1">
      <c r="A80" s="2646" t="s">
        <v>5666</v>
      </c>
      <c r="B80" s="2646" t="s">
        <v>5666</v>
      </c>
      <c r="C80" s="2646" t="s">
        <v>623</v>
      </c>
      <c r="D80" s="2646" t="s">
        <v>5660</v>
      </c>
      <c r="E80" s="2647">
        <v>7412200000</v>
      </c>
      <c r="F80" s="2646" t="s">
        <v>2990</v>
      </c>
      <c r="G80" s="2646" t="s">
        <v>375</v>
      </c>
      <c r="H80" s="2646" t="s">
        <v>2995</v>
      </c>
      <c r="I80" s="2646" t="s">
        <v>6533</v>
      </c>
      <c r="J80" s="2646" t="s">
        <v>6535</v>
      </c>
      <c r="K80" s="2646"/>
      <c r="L80" s="2649">
        <v>8.6499999999999994E-2</v>
      </c>
      <c r="M80" s="2658">
        <v>9.1000000000000003E-5</v>
      </c>
      <c r="N80" s="2648">
        <v>0.04</v>
      </c>
      <c r="O80" s="2648">
        <v>0.04</v>
      </c>
      <c r="P80" s="2657">
        <v>3.2000000000000001E-2</v>
      </c>
      <c r="Q80" s="2656">
        <v>40</v>
      </c>
      <c r="R80" s="2650"/>
      <c r="S80" s="2650"/>
      <c r="T80" s="2646" t="s">
        <v>2987</v>
      </c>
      <c r="U80" s="2647">
        <v>4673739404126</v>
      </c>
      <c r="V80" s="2656">
        <v>10</v>
      </c>
      <c r="W80" s="2648">
        <v>0.89</v>
      </c>
      <c r="X80" s="2662">
        <v>9.1E-4</v>
      </c>
      <c r="Y80" s="2650"/>
      <c r="Z80" s="2650"/>
      <c r="AA80" s="2650"/>
      <c r="AB80" s="2647">
        <v>4673739405314</v>
      </c>
      <c r="AC80" s="2656">
        <v>110</v>
      </c>
      <c r="AD80" s="2653">
        <v>9.6999999999999993</v>
      </c>
      <c r="AE80" s="2662">
        <v>1.001E-2</v>
      </c>
      <c r="AF80" s="2657">
        <v>0.255</v>
      </c>
      <c r="AG80" s="2653">
        <v>0.2</v>
      </c>
      <c r="AH80" s="2657">
        <v>0.19500000000000001</v>
      </c>
      <c r="AI80" s="2647">
        <v>4603726343046</v>
      </c>
      <c r="AJ80" s="2648">
        <v>4.8600000000000003</v>
      </c>
      <c r="AK80" s="2651" t="s">
        <v>2154</v>
      </c>
      <c r="AL80" s="2651" t="s">
        <v>2986</v>
      </c>
      <c r="AM80" s="2652">
        <v>399.05</v>
      </c>
      <c r="AN80" s="2652">
        <v>4.96</v>
      </c>
    </row>
    <row r="81" spans="1:40" ht="11.1" customHeight="1">
      <c r="A81" s="2646" t="s">
        <v>5665</v>
      </c>
      <c r="B81" s="2646" t="s">
        <v>5665</v>
      </c>
      <c r="C81" s="2646" t="s">
        <v>623</v>
      </c>
      <c r="D81" s="2646" t="s">
        <v>5660</v>
      </c>
      <c r="E81" s="2647">
        <v>7412200000</v>
      </c>
      <c r="F81" s="2646" t="s">
        <v>2990</v>
      </c>
      <c r="G81" s="2646" t="s">
        <v>374</v>
      </c>
      <c r="H81" s="2646" t="s">
        <v>2995</v>
      </c>
      <c r="I81" s="2646" t="s">
        <v>6533</v>
      </c>
      <c r="J81" s="2646"/>
      <c r="K81" s="2646"/>
      <c r="L81" s="2657">
        <v>6.8000000000000005E-2</v>
      </c>
      <c r="M81" s="2658">
        <v>7.7000000000000001E-5</v>
      </c>
      <c r="N81" s="2657">
        <v>4.3999999999999997E-2</v>
      </c>
      <c r="O81" s="2657">
        <v>4.3999999999999997E-2</v>
      </c>
      <c r="P81" s="2657">
        <v>3.2000000000000001E-2</v>
      </c>
      <c r="Q81" s="2656">
        <v>40</v>
      </c>
      <c r="R81" s="2650"/>
      <c r="S81" s="2650"/>
      <c r="T81" s="2646" t="s">
        <v>2987</v>
      </c>
      <c r="U81" s="2647">
        <v>4673739404133</v>
      </c>
      <c r="V81" s="2656">
        <v>10</v>
      </c>
      <c r="W81" s="2648">
        <v>0.71</v>
      </c>
      <c r="X81" s="2662">
        <v>7.6999999999999996E-4</v>
      </c>
      <c r="Y81" s="2650"/>
      <c r="Z81" s="2650"/>
      <c r="AA81" s="2650"/>
      <c r="AB81" s="2647">
        <v>4673739405321</v>
      </c>
      <c r="AC81" s="2656">
        <v>130</v>
      </c>
      <c r="AD81" s="2648">
        <v>9.18</v>
      </c>
      <c r="AE81" s="2662">
        <v>1.001E-2</v>
      </c>
      <c r="AF81" s="2657">
        <v>0.255</v>
      </c>
      <c r="AG81" s="2653">
        <v>0.2</v>
      </c>
      <c r="AH81" s="2657">
        <v>0.19500000000000001</v>
      </c>
      <c r="AI81" s="2647">
        <v>4603726343039</v>
      </c>
      <c r="AJ81" s="2648">
        <v>4.18</v>
      </c>
      <c r="AK81" s="2651" t="s">
        <v>2154</v>
      </c>
      <c r="AL81" s="2651" t="s">
        <v>2986</v>
      </c>
      <c r="AM81" s="2663">
        <v>342.7</v>
      </c>
      <c r="AN81" s="2652">
        <v>4.26</v>
      </c>
    </row>
    <row r="82" spans="1:40" ht="11.1" customHeight="1">
      <c r="A82" s="2646" t="s">
        <v>5664</v>
      </c>
      <c r="B82" s="2646" t="s">
        <v>5664</v>
      </c>
      <c r="C82" s="2646" t="s">
        <v>623</v>
      </c>
      <c r="D82" s="2646" t="s">
        <v>5660</v>
      </c>
      <c r="E82" s="2647">
        <v>7412200000</v>
      </c>
      <c r="F82" s="2646" t="s">
        <v>2990</v>
      </c>
      <c r="G82" s="2646" t="s">
        <v>376</v>
      </c>
      <c r="H82" s="2646" t="s">
        <v>2995</v>
      </c>
      <c r="I82" s="2646" t="s">
        <v>6533</v>
      </c>
      <c r="J82" s="2647">
        <v>1</v>
      </c>
      <c r="K82" s="2646"/>
      <c r="L82" s="2649">
        <v>0.1414</v>
      </c>
      <c r="M82" s="2658">
        <v>1.6699999999999999E-4</v>
      </c>
      <c r="N82" s="2649">
        <v>5.1499999999999997E-2</v>
      </c>
      <c r="O82" s="2649">
        <v>5.1499999999999997E-2</v>
      </c>
      <c r="P82" s="2657">
        <v>3.9E-2</v>
      </c>
      <c r="Q82" s="2656">
        <v>40</v>
      </c>
      <c r="R82" s="2650"/>
      <c r="S82" s="2650"/>
      <c r="T82" s="2646" t="s">
        <v>2987</v>
      </c>
      <c r="U82" s="2647">
        <v>4673739404140</v>
      </c>
      <c r="V82" s="2656">
        <v>5</v>
      </c>
      <c r="W82" s="2648">
        <v>0.73</v>
      </c>
      <c r="X82" s="2658">
        <v>8.3500000000000002E-4</v>
      </c>
      <c r="Y82" s="2650"/>
      <c r="Z82" s="2650"/>
      <c r="AA82" s="2650"/>
      <c r="AB82" s="2647">
        <v>4673739405338</v>
      </c>
      <c r="AC82" s="2656">
        <v>60</v>
      </c>
      <c r="AD82" s="2648">
        <v>8.7200000000000006</v>
      </c>
      <c r="AE82" s="2662">
        <v>1.0019999999999999E-2</v>
      </c>
      <c r="AF82" s="2657">
        <v>0.255</v>
      </c>
      <c r="AG82" s="2653">
        <v>0.2</v>
      </c>
      <c r="AH82" s="2657">
        <v>0.19500000000000001</v>
      </c>
      <c r="AI82" s="2647">
        <v>4603726343053</v>
      </c>
      <c r="AJ82" s="2648">
        <v>7.93</v>
      </c>
      <c r="AK82" s="2651" t="s">
        <v>2154</v>
      </c>
      <c r="AL82" s="2651" t="s">
        <v>2986</v>
      </c>
      <c r="AM82" s="2663">
        <v>650.9</v>
      </c>
      <c r="AN82" s="2652">
        <v>8.09</v>
      </c>
    </row>
    <row r="83" spans="1:40" ht="11.1" customHeight="1">
      <c r="A83" s="2646" t="s">
        <v>5663</v>
      </c>
      <c r="B83" s="2646" t="s">
        <v>5663</v>
      </c>
      <c r="C83" s="2646" t="s">
        <v>623</v>
      </c>
      <c r="D83" s="2646" t="s">
        <v>5660</v>
      </c>
      <c r="E83" s="2647">
        <v>7412200000</v>
      </c>
      <c r="F83" s="2646" t="s">
        <v>2990</v>
      </c>
      <c r="G83" s="2646" t="s">
        <v>377</v>
      </c>
      <c r="H83" s="2646" t="s">
        <v>2995</v>
      </c>
      <c r="I83" s="2646" t="s">
        <v>6533</v>
      </c>
      <c r="J83" s="2646" t="s">
        <v>6536</v>
      </c>
      <c r="K83" s="2646"/>
      <c r="L83" s="2657">
        <v>0.192</v>
      </c>
      <c r="M83" s="2658">
        <v>2.8600000000000001E-4</v>
      </c>
      <c r="N83" s="2649">
        <v>6.25E-2</v>
      </c>
      <c r="O83" s="2649">
        <v>6.25E-2</v>
      </c>
      <c r="P83" s="2657">
        <v>4.9000000000000002E-2</v>
      </c>
      <c r="Q83" s="2656">
        <v>40</v>
      </c>
      <c r="R83" s="2650"/>
      <c r="S83" s="2650"/>
      <c r="T83" s="2646" t="s">
        <v>2987</v>
      </c>
      <c r="U83" s="2647">
        <v>4673739404157</v>
      </c>
      <c r="V83" s="2656">
        <v>5</v>
      </c>
      <c r="W83" s="2656">
        <v>1</v>
      </c>
      <c r="X83" s="2662">
        <v>1.4300000000000001E-3</v>
      </c>
      <c r="Y83" s="2650"/>
      <c r="Z83" s="2650"/>
      <c r="AA83" s="2650"/>
      <c r="AB83" s="2647">
        <v>4673739405345</v>
      </c>
      <c r="AC83" s="2656">
        <v>35</v>
      </c>
      <c r="AD83" s="2648">
        <v>7.17</v>
      </c>
      <c r="AE83" s="2662">
        <v>1.001E-2</v>
      </c>
      <c r="AF83" s="2657">
        <v>0.255</v>
      </c>
      <c r="AG83" s="2653">
        <v>0.2</v>
      </c>
      <c r="AH83" s="2657">
        <v>0.19500000000000001</v>
      </c>
      <c r="AI83" s="2647">
        <v>4603726343060</v>
      </c>
      <c r="AJ83" s="2648">
        <v>15.07</v>
      </c>
      <c r="AK83" s="2651" t="s">
        <v>2154</v>
      </c>
      <c r="AL83" s="2651" t="s">
        <v>2986</v>
      </c>
      <c r="AM83" s="2660">
        <v>1242</v>
      </c>
      <c r="AN83" s="2652">
        <v>15.37</v>
      </c>
    </row>
    <row r="84" spans="1:40" ht="11.1" customHeight="1">
      <c r="A84" s="2646" t="s">
        <v>5662</v>
      </c>
      <c r="B84" s="2646" t="s">
        <v>5662</v>
      </c>
      <c r="C84" s="2646" t="s">
        <v>623</v>
      </c>
      <c r="D84" s="2646" t="s">
        <v>5660</v>
      </c>
      <c r="E84" s="2647">
        <v>7412200000</v>
      </c>
      <c r="F84" s="2646" t="s">
        <v>2990</v>
      </c>
      <c r="G84" s="2646" t="s">
        <v>378</v>
      </c>
      <c r="H84" s="2646" t="s">
        <v>2995</v>
      </c>
      <c r="I84" s="2646" t="s">
        <v>6533</v>
      </c>
      <c r="J84" s="2646" t="s">
        <v>6537</v>
      </c>
      <c r="K84" s="2646"/>
      <c r="L84" s="2657">
        <v>0.247</v>
      </c>
      <c r="M84" s="2658">
        <v>3.3300000000000002E-4</v>
      </c>
      <c r="N84" s="2657">
        <v>6.8000000000000005E-2</v>
      </c>
      <c r="O84" s="2657">
        <v>6.8000000000000005E-2</v>
      </c>
      <c r="P84" s="2657">
        <v>5.5E-2</v>
      </c>
      <c r="Q84" s="2656">
        <v>40</v>
      </c>
      <c r="R84" s="2650"/>
      <c r="S84" s="2650"/>
      <c r="T84" s="2646" t="s">
        <v>2987</v>
      </c>
      <c r="U84" s="2647">
        <v>4673739404164</v>
      </c>
      <c r="V84" s="2656">
        <v>5</v>
      </c>
      <c r="W84" s="2648">
        <v>1.28</v>
      </c>
      <c r="X84" s="2658">
        <v>1.665E-3</v>
      </c>
      <c r="Y84" s="2650"/>
      <c r="Z84" s="2650"/>
      <c r="AA84" s="2650"/>
      <c r="AB84" s="2647">
        <v>4673739405352</v>
      </c>
      <c r="AC84" s="2656">
        <v>30</v>
      </c>
      <c r="AD84" s="2648">
        <v>7.89</v>
      </c>
      <c r="AE84" s="2662">
        <v>9.9900000000000006E-3</v>
      </c>
      <c r="AF84" s="2657">
        <v>0.255</v>
      </c>
      <c r="AG84" s="2653">
        <v>0.2</v>
      </c>
      <c r="AH84" s="2657">
        <v>0.19500000000000001</v>
      </c>
      <c r="AI84" s="2647">
        <v>4603726343077</v>
      </c>
      <c r="AJ84" s="2648">
        <v>18.95</v>
      </c>
      <c r="AK84" s="2651" t="s">
        <v>2154</v>
      </c>
      <c r="AL84" s="2651" t="s">
        <v>2986</v>
      </c>
      <c r="AM84" s="2660">
        <v>1564</v>
      </c>
      <c r="AN84" s="2652">
        <v>19.329999999999998</v>
      </c>
    </row>
    <row r="85" spans="1:40" ht="11.1" customHeight="1">
      <c r="A85" s="2646" t="s">
        <v>5661</v>
      </c>
      <c r="B85" s="2646" t="s">
        <v>5661</v>
      </c>
      <c r="C85" s="2646" t="s">
        <v>623</v>
      </c>
      <c r="D85" s="2646" t="s">
        <v>5660</v>
      </c>
      <c r="E85" s="2647">
        <v>7412200000</v>
      </c>
      <c r="F85" s="2646" t="s">
        <v>2990</v>
      </c>
      <c r="G85" s="2646" t="s">
        <v>379</v>
      </c>
      <c r="H85" s="2646" t="s">
        <v>2995</v>
      </c>
      <c r="I85" s="2646" t="s">
        <v>6533</v>
      </c>
      <c r="J85" s="2647">
        <v>2</v>
      </c>
      <c r="K85" s="2646"/>
      <c r="L85" s="2657">
        <v>0.439</v>
      </c>
      <c r="M85" s="2658">
        <v>5.5599999999999996E-4</v>
      </c>
      <c r="N85" s="2657">
        <v>8.5000000000000006E-2</v>
      </c>
      <c r="O85" s="2657">
        <v>8.5000000000000006E-2</v>
      </c>
      <c r="P85" s="2657">
        <v>6.8000000000000005E-2</v>
      </c>
      <c r="Q85" s="2656">
        <v>40</v>
      </c>
      <c r="R85" s="2650"/>
      <c r="S85" s="2650"/>
      <c r="T85" s="2646" t="s">
        <v>2987</v>
      </c>
      <c r="U85" s="2647">
        <v>4673739404171</v>
      </c>
      <c r="V85" s="2656">
        <v>1</v>
      </c>
      <c r="W85" s="2648">
        <v>0.46</v>
      </c>
      <c r="X85" s="2658">
        <v>5.5599999999999996E-4</v>
      </c>
      <c r="Y85" s="2650"/>
      <c r="Z85" s="2650"/>
      <c r="AA85" s="2650"/>
      <c r="AB85" s="2647">
        <v>4673739405369</v>
      </c>
      <c r="AC85" s="2656">
        <v>18</v>
      </c>
      <c r="AD85" s="2648">
        <v>8.11</v>
      </c>
      <c r="AE85" s="2658">
        <v>1.0008E-2</v>
      </c>
      <c r="AF85" s="2657">
        <v>0.255</v>
      </c>
      <c r="AG85" s="2653">
        <v>0.2</v>
      </c>
      <c r="AH85" s="2657">
        <v>0.19500000000000001</v>
      </c>
      <c r="AI85" s="2647">
        <v>4603726343084</v>
      </c>
      <c r="AJ85" s="2648">
        <v>30.86</v>
      </c>
      <c r="AK85" s="2651" t="s">
        <v>2154</v>
      </c>
      <c r="AL85" s="2651" t="s">
        <v>2986</v>
      </c>
      <c r="AM85" s="2660">
        <v>2530</v>
      </c>
      <c r="AN85" s="2652">
        <v>31.48</v>
      </c>
    </row>
    <row r="86" spans="1:40" ht="11.1" customHeight="1">
      <c r="A86" s="2646" t="s">
        <v>5659</v>
      </c>
      <c r="B86" s="2646" t="s">
        <v>5659</v>
      </c>
      <c r="C86" s="2646" t="s">
        <v>623</v>
      </c>
      <c r="D86" s="2646" t="s">
        <v>5654</v>
      </c>
      <c r="E86" s="2647">
        <v>7412200000</v>
      </c>
      <c r="F86" s="2646" t="s">
        <v>2990</v>
      </c>
      <c r="G86" s="2646" t="s">
        <v>381</v>
      </c>
      <c r="H86" s="2646" t="s">
        <v>2995</v>
      </c>
      <c r="I86" s="2646" t="s">
        <v>6533</v>
      </c>
      <c r="J86" s="2646" t="s">
        <v>6534</v>
      </c>
      <c r="K86" s="2646"/>
      <c r="L86" s="2657">
        <v>6.0999999999999999E-2</v>
      </c>
      <c r="M86" s="2662">
        <v>5.0000000000000002E-5</v>
      </c>
      <c r="N86" s="2649">
        <v>4.2299999999999997E-2</v>
      </c>
      <c r="O86" s="2649">
        <v>3.2500000000000001E-2</v>
      </c>
      <c r="P86" s="2657">
        <v>2.5999999999999999E-2</v>
      </c>
      <c r="Q86" s="2656">
        <v>40</v>
      </c>
      <c r="R86" s="2650"/>
      <c r="S86" s="2650"/>
      <c r="T86" s="2646" t="s">
        <v>2987</v>
      </c>
      <c r="U86" s="2647">
        <v>4673739404188</v>
      </c>
      <c r="V86" s="2656">
        <v>10</v>
      </c>
      <c r="W86" s="2648">
        <v>0.63</v>
      </c>
      <c r="X86" s="2649">
        <v>5.0000000000000001E-4</v>
      </c>
      <c r="Y86" s="2650"/>
      <c r="Z86" s="2650"/>
      <c r="AA86" s="2650"/>
      <c r="AB86" s="2647">
        <v>4673739405376</v>
      </c>
      <c r="AC86" s="2656">
        <v>200</v>
      </c>
      <c r="AD86" s="2648">
        <v>12.52</v>
      </c>
      <c r="AE86" s="2648">
        <v>0.01</v>
      </c>
      <c r="AF86" s="2657">
        <v>0.255</v>
      </c>
      <c r="AG86" s="2653">
        <v>0.2</v>
      </c>
      <c r="AH86" s="2657">
        <v>0.19500000000000001</v>
      </c>
      <c r="AI86" s="2647">
        <v>4603726343091</v>
      </c>
      <c r="AJ86" s="2648">
        <v>2.71</v>
      </c>
      <c r="AK86" s="2651" t="s">
        <v>2154</v>
      </c>
      <c r="AL86" s="2651" t="s">
        <v>2986</v>
      </c>
      <c r="AM86" s="2663">
        <v>223.1</v>
      </c>
      <c r="AN86" s="2652">
        <v>2.76</v>
      </c>
    </row>
    <row r="87" spans="1:40" ht="11.1" customHeight="1">
      <c r="A87" s="2646" t="s">
        <v>5658</v>
      </c>
      <c r="B87" s="2646" t="s">
        <v>5658</v>
      </c>
      <c r="C87" s="2646" t="s">
        <v>623</v>
      </c>
      <c r="D87" s="2646" t="s">
        <v>5654</v>
      </c>
      <c r="E87" s="2647">
        <v>7412200000</v>
      </c>
      <c r="F87" s="2646" t="s">
        <v>2990</v>
      </c>
      <c r="G87" s="2646" t="s">
        <v>382</v>
      </c>
      <c r="H87" s="2646" t="s">
        <v>2995</v>
      </c>
      <c r="I87" s="2646" t="s">
        <v>6533</v>
      </c>
      <c r="J87" s="2646" t="s">
        <v>6535</v>
      </c>
      <c r="K87" s="2646"/>
      <c r="L87" s="2657">
        <v>9.1999999999999998E-2</v>
      </c>
      <c r="M87" s="2649">
        <v>1E-4</v>
      </c>
      <c r="N87" s="2649">
        <v>4.9799999999999997E-2</v>
      </c>
      <c r="O87" s="2657">
        <v>4.1000000000000002E-2</v>
      </c>
      <c r="P87" s="2657">
        <v>3.2000000000000001E-2</v>
      </c>
      <c r="Q87" s="2656">
        <v>40</v>
      </c>
      <c r="R87" s="2650"/>
      <c r="S87" s="2650"/>
      <c r="T87" s="2646" t="s">
        <v>2987</v>
      </c>
      <c r="U87" s="2647">
        <v>4673739404195</v>
      </c>
      <c r="V87" s="2656">
        <v>10</v>
      </c>
      <c r="W87" s="2648">
        <v>0.95</v>
      </c>
      <c r="X87" s="2657">
        <v>1E-3</v>
      </c>
      <c r="Y87" s="2650"/>
      <c r="Z87" s="2650"/>
      <c r="AA87" s="2650"/>
      <c r="AB87" s="2647">
        <v>4673739405383</v>
      </c>
      <c r="AC87" s="2656">
        <v>100</v>
      </c>
      <c r="AD87" s="2653">
        <v>9.5</v>
      </c>
      <c r="AE87" s="2648">
        <v>0.01</v>
      </c>
      <c r="AF87" s="2657">
        <v>0.255</v>
      </c>
      <c r="AG87" s="2653">
        <v>0.2</v>
      </c>
      <c r="AH87" s="2657">
        <v>0.19500000000000001</v>
      </c>
      <c r="AI87" s="2647">
        <v>4603726343107</v>
      </c>
      <c r="AJ87" s="2648">
        <v>4.37</v>
      </c>
      <c r="AK87" s="2651" t="s">
        <v>2154</v>
      </c>
      <c r="AL87" s="2651" t="s">
        <v>2986</v>
      </c>
      <c r="AM87" s="2663">
        <v>358.8</v>
      </c>
      <c r="AN87" s="2652">
        <v>4.46</v>
      </c>
    </row>
    <row r="88" spans="1:40" ht="11.1" customHeight="1">
      <c r="A88" s="2646" t="s">
        <v>5657</v>
      </c>
      <c r="B88" s="2646" t="s">
        <v>5657</v>
      </c>
      <c r="C88" s="2646" t="s">
        <v>623</v>
      </c>
      <c r="D88" s="2646" t="s">
        <v>5654</v>
      </c>
      <c r="E88" s="2647">
        <v>7412200000</v>
      </c>
      <c r="F88" s="2646" t="s">
        <v>2990</v>
      </c>
      <c r="G88" s="2646" t="s">
        <v>383</v>
      </c>
      <c r="H88" s="2646" t="s">
        <v>2995</v>
      </c>
      <c r="I88" s="2646" t="s">
        <v>6533</v>
      </c>
      <c r="J88" s="2647">
        <v>1</v>
      </c>
      <c r="K88" s="2646"/>
      <c r="L88" s="2649">
        <v>0.1502</v>
      </c>
      <c r="M88" s="2658">
        <v>1.6699999999999999E-4</v>
      </c>
      <c r="N88" s="2649">
        <v>5.7799999999999997E-2</v>
      </c>
      <c r="O88" s="2649">
        <v>4.8500000000000001E-2</v>
      </c>
      <c r="P88" s="2657">
        <v>3.9E-2</v>
      </c>
      <c r="Q88" s="2656">
        <v>40</v>
      </c>
      <c r="R88" s="2650"/>
      <c r="S88" s="2650"/>
      <c r="T88" s="2646" t="s">
        <v>2987</v>
      </c>
      <c r="U88" s="2647">
        <v>4673739404201</v>
      </c>
      <c r="V88" s="2656">
        <v>5</v>
      </c>
      <c r="W88" s="2648">
        <v>0.78</v>
      </c>
      <c r="X88" s="2658">
        <v>8.3500000000000002E-4</v>
      </c>
      <c r="Y88" s="2650"/>
      <c r="Z88" s="2650"/>
      <c r="AA88" s="2650"/>
      <c r="AB88" s="2647">
        <v>4673739405390</v>
      </c>
      <c r="AC88" s="2656">
        <v>60</v>
      </c>
      <c r="AD88" s="2648">
        <v>9.23</v>
      </c>
      <c r="AE88" s="2662">
        <v>1.0019999999999999E-2</v>
      </c>
      <c r="AF88" s="2657">
        <v>0.255</v>
      </c>
      <c r="AG88" s="2653">
        <v>0.2</v>
      </c>
      <c r="AH88" s="2657">
        <v>0.19500000000000001</v>
      </c>
      <c r="AI88" s="2647">
        <v>4603726343114</v>
      </c>
      <c r="AJ88" s="2648">
        <v>6.71</v>
      </c>
      <c r="AK88" s="2651" t="s">
        <v>2154</v>
      </c>
      <c r="AL88" s="2651" t="s">
        <v>2986</v>
      </c>
      <c r="AM88" s="2652">
        <v>550.85</v>
      </c>
      <c r="AN88" s="2652">
        <v>6.84</v>
      </c>
    </row>
    <row r="89" spans="1:40" ht="11.1" customHeight="1">
      <c r="A89" s="2646" t="s">
        <v>2185</v>
      </c>
      <c r="B89" s="2646" t="s">
        <v>2185</v>
      </c>
      <c r="C89" s="2646" t="s">
        <v>623</v>
      </c>
      <c r="D89" s="2646" t="s">
        <v>5654</v>
      </c>
      <c r="E89" s="2647">
        <v>7412200000</v>
      </c>
      <c r="F89" s="2646" t="s">
        <v>2990</v>
      </c>
      <c r="G89" s="2646" t="s">
        <v>384</v>
      </c>
      <c r="H89" s="2646" t="s">
        <v>2995</v>
      </c>
      <c r="I89" s="2646" t="s">
        <v>6533</v>
      </c>
      <c r="J89" s="2646" t="s">
        <v>6536</v>
      </c>
      <c r="K89" s="2646"/>
      <c r="L89" s="2657">
        <v>0.215</v>
      </c>
      <c r="M89" s="2658">
        <v>2.8600000000000001E-4</v>
      </c>
      <c r="N89" s="2649">
        <v>6.9500000000000006E-2</v>
      </c>
      <c r="O89" s="2657">
        <v>5.8000000000000003E-2</v>
      </c>
      <c r="P89" s="2657">
        <v>4.9000000000000002E-2</v>
      </c>
      <c r="Q89" s="2656">
        <v>40</v>
      </c>
      <c r="R89" s="2650"/>
      <c r="S89" s="2650"/>
      <c r="T89" s="2646" t="s">
        <v>2987</v>
      </c>
      <c r="U89" s="2647">
        <v>4673739404218</v>
      </c>
      <c r="V89" s="2656">
        <v>5</v>
      </c>
      <c r="W89" s="2648">
        <v>1.1100000000000001</v>
      </c>
      <c r="X89" s="2662">
        <v>1.4300000000000001E-3</v>
      </c>
      <c r="Y89" s="2650"/>
      <c r="Z89" s="2650"/>
      <c r="AA89" s="2650"/>
      <c r="AB89" s="2647">
        <v>4673739405406</v>
      </c>
      <c r="AC89" s="2656">
        <v>35</v>
      </c>
      <c r="AD89" s="2648">
        <v>7.93</v>
      </c>
      <c r="AE89" s="2662">
        <v>1.001E-2</v>
      </c>
      <c r="AF89" s="2657">
        <v>0.255</v>
      </c>
      <c r="AG89" s="2653">
        <v>0.2</v>
      </c>
      <c r="AH89" s="2657">
        <v>0.19500000000000001</v>
      </c>
      <c r="AI89" s="2647">
        <v>4603726343121</v>
      </c>
      <c r="AJ89" s="2653">
        <v>16.5</v>
      </c>
      <c r="AK89" s="2651" t="s">
        <v>2154</v>
      </c>
      <c r="AL89" s="2651" t="s">
        <v>2986</v>
      </c>
      <c r="AM89" s="2660">
        <v>1357</v>
      </c>
      <c r="AN89" s="2652">
        <v>16.829999999999998</v>
      </c>
    </row>
    <row r="90" spans="1:40" ht="11.1" customHeight="1">
      <c r="A90" s="2646" t="s">
        <v>5656</v>
      </c>
      <c r="B90" s="2646" t="s">
        <v>5656</v>
      </c>
      <c r="C90" s="2646" t="s">
        <v>623</v>
      </c>
      <c r="D90" s="2646" t="s">
        <v>5654</v>
      </c>
      <c r="E90" s="2647">
        <v>7412200000</v>
      </c>
      <c r="F90" s="2646" t="s">
        <v>2990</v>
      </c>
      <c r="G90" s="2646" t="s">
        <v>385</v>
      </c>
      <c r="H90" s="2646" t="s">
        <v>2995</v>
      </c>
      <c r="I90" s="2646" t="s">
        <v>6533</v>
      </c>
      <c r="J90" s="2646" t="s">
        <v>6537</v>
      </c>
      <c r="K90" s="2646"/>
      <c r="L90" s="2648">
        <v>0.27</v>
      </c>
      <c r="M90" s="2649">
        <v>4.0000000000000002E-4</v>
      </c>
      <c r="N90" s="2649">
        <v>7.5499999999999998E-2</v>
      </c>
      <c r="O90" s="2657">
        <v>6.4000000000000001E-2</v>
      </c>
      <c r="P90" s="2657">
        <v>5.5E-2</v>
      </c>
      <c r="Q90" s="2656">
        <v>40</v>
      </c>
      <c r="R90" s="2650"/>
      <c r="S90" s="2650"/>
      <c r="T90" s="2646" t="s">
        <v>2987</v>
      </c>
      <c r="U90" s="2647">
        <v>4673739404225</v>
      </c>
      <c r="V90" s="2656">
        <v>5</v>
      </c>
      <c r="W90" s="2653">
        <v>1.4</v>
      </c>
      <c r="X90" s="2657">
        <v>2E-3</v>
      </c>
      <c r="Y90" s="2650"/>
      <c r="Z90" s="2650"/>
      <c r="AA90" s="2650"/>
      <c r="AB90" s="2647">
        <v>4673739405413</v>
      </c>
      <c r="AC90" s="2656">
        <v>25</v>
      </c>
      <c r="AD90" s="2648">
        <v>7.25</v>
      </c>
      <c r="AE90" s="2648">
        <v>0.01</v>
      </c>
      <c r="AF90" s="2657">
        <v>0.255</v>
      </c>
      <c r="AG90" s="2653">
        <v>0.2</v>
      </c>
      <c r="AH90" s="2657">
        <v>0.19500000000000001</v>
      </c>
      <c r="AI90" s="2647">
        <v>4603726343138</v>
      </c>
      <c r="AJ90" s="2648">
        <v>20.23</v>
      </c>
      <c r="AK90" s="2651" t="s">
        <v>2154</v>
      </c>
      <c r="AL90" s="2651" t="s">
        <v>2986</v>
      </c>
      <c r="AM90" s="2664">
        <v>1667.5</v>
      </c>
      <c r="AN90" s="2652">
        <v>20.63</v>
      </c>
    </row>
    <row r="91" spans="1:40" ht="11.1" customHeight="1">
      <c r="A91" s="2646" t="s">
        <v>5655</v>
      </c>
      <c r="B91" s="2646" t="s">
        <v>5655</v>
      </c>
      <c r="C91" s="2646" t="s">
        <v>623</v>
      </c>
      <c r="D91" s="2646" t="s">
        <v>5654</v>
      </c>
      <c r="E91" s="2647">
        <v>7412200000</v>
      </c>
      <c r="F91" s="2646" t="s">
        <v>2990</v>
      </c>
      <c r="G91" s="2646" t="s">
        <v>386</v>
      </c>
      <c r="H91" s="2646" t="s">
        <v>2995</v>
      </c>
      <c r="I91" s="2646" t="s">
        <v>6533</v>
      </c>
      <c r="J91" s="2647">
        <v>2</v>
      </c>
      <c r="K91" s="2646"/>
      <c r="L91" s="2648">
        <v>0.43</v>
      </c>
      <c r="M91" s="2658">
        <v>5.5599999999999996E-4</v>
      </c>
      <c r="N91" s="2649">
        <v>9.5799999999999996E-2</v>
      </c>
      <c r="O91" s="2657">
        <v>8.2000000000000003E-2</v>
      </c>
      <c r="P91" s="2657">
        <v>6.8000000000000005E-2</v>
      </c>
      <c r="Q91" s="2656">
        <v>40</v>
      </c>
      <c r="R91" s="2650"/>
      <c r="S91" s="2650"/>
      <c r="T91" s="2646" t="s">
        <v>2987</v>
      </c>
      <c r="U91" s="2647">
        <v>4673739404232</v>
      </c>
      <c r="V91" s="2656">
        <v>1</v>
      </c>
      <c r="W91" s="2648">
        <v>0.45</v>
      </c>
      <c r="X91" s="2658">
        <v>5.5599999999999996E-4</v>
      </c>
      <c r="Y91" s="2650"/>
      <c r="Z91" s="2650"/>
      <c r="AA91" s="2650"/>
      <c r="AB91" s="2647">
        <v>4673739405420</v>
      </c>
      <c r="AC91" s="2656">
        <v>18</v>
      </c>
      <c r="AD91" s="2648">
        <v>8.3800000000000008</v>
      </c>
      <c r="AE91" s="2658">
        <v>1.0008E-2</v>
      </c>
      <c r="AF91" s="2657">
        <v>0.255</v>
      </c>
      <c r="AG91" s="2653">
        <v>0.2</v>
      </c>
      <c r="AH91" s="2657">
        <v>0.19500000000000001</v>
      </c>
      <c r="AI91" s="2647">
        <v>4603726343145</v>
      </c>
      <c r="AJ91" s="2648">
        <v>34.53</v>
      </c>
      <c r="AK91" s="2651" t="s">
        <v>2154</v>
      </c>
      <c r="AL91" s="2651" t="s">
        <v>2986</v>
      </c>
      <c r="AM91" s="2664">
        <v>2840.5</v>
      </c>
      <c r="AN91" s="2652">
        <v>35.22</v>
      </c>
    </row>
    <row r="92" spans="1:40" ht="11.1" customHeight="1">
      <c r="A92" s="2646" t="s">
        <v>5653</v>
      </c>
      <c r="B92" s="2646" t="s">
        <v>5653</v>
      </c>
      <c r="C92" s="2646" t="s">
        <v>623</v>
      </c>
      <c r="D92" s="2646" t="s">
        <v>5650</v>
      </c>
      <c r="E92" s="2647">
        <v>7412200000</v>
      </c>
      <c r="F92" s="2646" t="s">
        <v>2990</v>
      </c>
      <c r="G92" s="2646" t="s">
        <v>388</v>
      </c>
      <c r="H92" s="2646" t="s">
        <v>2995</v>
      </c>
      <c r="I92" s="2646" t="s">
        <v>6533</v>
      </c>
      <c r="J92" s="2646" t="s">
        <v>6534</v>
      </c>
      <c r="K92" s="2646"/>
      <c r="L92" s="2649">
        <v>5.04E-2</v>
      </c>
      <c r="M92" s="2662">
        <v>5.0000000000000002E-5</v>
      </c>
      <c r="N92" s="2649">
        <v>3.8300000000000001E-2</v>
      </c>
      <c r="O92" s="2649">
        <v>3.8300000000000001E-2</v>
      </c>
      <c r="P92" s="2649">
        <v>2.35E-2</v>
      </c>
      <c r="Q92" s="2656">
        <v>40</v>
      </c>
      <c r="R92" s="2650"/>
      <c r="S92" s="2650"/>
      <c r="T92" s="2646" t="s">
        <v>2987</v>
      </c>
      <c r="U92" s="2647">
        <v>4673739404249</v>
      </c>
      <c r="V92" s="2656">
        <v>10</v>
      </c>
      <c r="W92" s="2648">
        <v>0.52</v>
      </c>
      <c r="X92" s="2649">
        <v>5.0000000000000001E-4</v>
      </c>
      <c r="Y92" s="2650"/>
      <c r="Z92" s="2650"/>
      <c r="AA92" s="2650"/>
      <c r="AB92" s="2647">
        <v>4673739405437</v>
      </c>
      <c r="AC92" s="2656">
        <v>200</v>
      </c>
      <c r="AD92" s="2648">
        <v>10.32</v>
      </c>
      <c r="AE92" s="2648">
        <v>0.01</v>
      </c>
      <c r="AF92" s="2657">
        <v>0.255</v>
      </c>
      <c r="AG92" s="2653">
        <v>0.2</v>
      </c>
      <c r="AH92" s="2657">
        <v>0.19500000000000001</v>
      </c>
      <c r="AI92" s="2647">
        <v>4603726343152</v>
      </c>
      <c r="AJ92" s="2648">
        <v>2.33</v>
      </c>
      <c r="AK92" s="2651" t="s">
        <v>2154</v>
      </c>
      <c r="AL92" s="2651" t="s">
        <v>2986</v>
      </c>
      <c r="AM92" s="2663">
        <v>190.9</v>
      </c>
      <c r="AN92" s="2652">
        <v>2.38</v>
      </c>
    </row>
    <row r="93" spans="1:40" ht="11.1" customHeight="1">
      <c r="A93" s="2646" t="s">
        <v>5652</v>
      </c>
      <c r="B93" s="2646" t="s">
        <v>5652</v>
      </c>
      <c r="C93" s="2646" t="s">
        <v>623</v>
      </c>
      <c r="D93" s="2646" t="s">
        <v>5650</v>
      </c>
      <c r="E93" s="2647">
        <v>7412200000</v>
      </c>
      <c r="F93" s="2646" t="s">
        <v>2990</v>
      </c>
      <c r="G93" s="2646" t="s">
        <v>389</v>
      </c>
      <c r="H93" s="2646" t="s">
        <v>2995</v>
      </c>
      <c r="I93" s="2646" t="s">
        <v>6533</v>
      </c>
      <c r="J93" s="2646" t="s">
        <v>6535</v>
      </c>
      <c r="K93" s="2646"/>
      <c r="L93" s="2649">
        <v>8.8800000000000004E-2</v>
      </c>
      <c r="M93" s="2649">
        <v>1E-4</v>
      </c>
      <c r="N93" s="2649">
        <v>4.7500000000000001E-2</v>
      </c>
      <c r="O93" s="2649">
        <v>4.7500000000000001E-2</v>
      </c>
      <c r="P93" s="2648">
        <v>0.03</v>
      </c>
      <c r="Q93" s="2656">
        <v>40</v>
      </c>
      <c r="R93" s="2650"/>
      <c r="S93" s="2650"/>
      <c r="T93" s="2646" t="s">
        <v>2987</v>
      </c>
      <c r="U93" s="2647">
        <v>4673739404256</v>
      </c>
      <c r="V93" s="2656">
        <v>10</v>
      </c>
      <c r="W93" s="2648">
        <v>0.92</v>
      </c>
      <c r="X93" s="2657">
        <v>1E-3</v>
      </c>
      <c r="Y93" s="2650"/>
      <c r="Z93" s="2650"/>
      <c r="AA93" s="2650"/>
      <c r="AB93" s="2647">
        <v>4673739405444</v>
      </c>
      <c r="AC93" s="2656">
        <v>100</v>
      </c>
      <c r="AD93" s="2648">
        <v>9.08</v>
      </c>
      <c r="AE93" s="2648">
        <v>0.01</v>
      </c>
      <c r="AF93" s="2657">
        <v>0.255</v>
      </c>
      <c r="AG93" s="2653">
        <v>0.2</v>
      </c>
      <c r="AH93" s="2657">
        <v>0.19500000000000001</v>
      </c>
      <c r="AI93" s="2647">
        <v>4603726343169</v>
      </c>
      <c r="AJ93" s="2648">
        <v>4.84</v>
      </c>
      <c r="AK93" s="2651" t="s">
        <v>2154</v>
      </c>
      <c r="AL93" s="2651" t="s">
        <v>2986</v>
      </c>
      <c r="AM93" s="2652">
        <v>396.75</v>
      </c>
      <c r="AN93" s="2652">
        <v>4.9400000000000004</v>
      </c>
    </row>
    <row r="94" spans="1:40" ht="11.1" customHeight="1">
      <c r="A94" s="2646" t="s">
        <v>5651</v>
      </c>
      <c r="B94" s="2646" t="s">
        <v>5651</v>
      </c>
      <c r="C94" s="2646" t="s">
        <v>623</v>
      </c>
      <c r="D94" s="2646" t="s">
        <v>5650</v>
      </c>
      <c r="E94" s="2647">
        <v>7412200000</v>
      </c>
      <c r="F94" s="2646" t="s">
        <v>2990</v>
      </c>
      <c r="G94" s="2646" t="s">
        <v>390</v>
      </c>
      <c r="H94" s="2646" t="s">
        <v>2995</v>
      </c>
      <c r="I94" s="2646" t="s">
        <v>6533</v>
      </c>
      <c r="J94" s="2647">
        <v>1</v>
      </c>
      <c r="K94" s="2646"/>
      <c r="L94" s="2649">
        <v>0.14940000000000001</v>
      </c>
      <c r="M94" s="2658">
        <v>1.6699999999999999E-4</v>
      </c>
      <c r="N94" s="2649">
        <v>5.7299999999999997E-2</v>
      </c>
      <c r="O94" s="2649">
        <v>5.7299999999999997E-2</v>
      </c>
      <c r="P94" s="2649">
        <v>3.6499999999999998E-2</v>
      </c>
      <c r="Q94" s="2656">
        <v>40</v>
      </c>
      <c r="R94" s="2650"/>
      <c r="S94" s="2650"/>
      <c r="T94" s="2646" t="s">
        <v>2987</v>
      </c>
      <c r="U94" s="2647">
        <v>4673739404263</v>
      </c>
      <c r="V94" s="2656">
        <v>5</v>
      </c>
      <c r="W94" s="2648">
        <v>0.77</v>
      </c>
      <c r="X94" s="2658">
        <v>8.3500000000000002E-4</v>
      </c>
      <c r="Y94" s="2650"/>
      <c r="Z94" s="2650"/>
      <c r="AA94" s="2650"/>
      <c r="AB94" s="2647">
        <v>4673739405451</v>
      </c>
      <c r="AC94" s="2656">
        <v>60</v>
      </c>
      <c r="AD94" s="2648">
        <v>9.17</v>
      </c>
      <c r="AE94" s="2662">
        <v>1.0019999999999999E-2</v>
      </c>
      <c r="AF94" s="2657">
        <v>0.255</v>
      </c>
      <c r="AG94" s="2653">
        <v>0.2</v>
      </c>
      <c r="AH94" s="2657">
        <v>0.19500000000000001</v>
      </c>
      <c r="AI94" s="2647">
        <v>4603726343176</v>
      </c>
      <c r="AJ94" s="2648">
        <v>7.97</v>
      </c>
      <c r="AK94" s="2651" t="s">
        <v>2154</v>
      </c>
      <c r="AL94" s="2651" t="s">
        <v>2986</v>
      </c>
      <c r="AM94" s="2663">
        <v>653.20000000000005</v>
      </c>
      <c r="AN94" s="2652">
        <v>8.1300000000000008</v>
      </c>
    </row>
    <row r="95" spans="1:40" ht="11.1" customHeight="1">
      <c r="A95" s="2646" t="s">
        <v>5649</v>
      </c>
      <c r="B95" s="2646" t="s">
        <v>5649</v>
      </c>
      <c r="C95" s="2646" t="s">
        <v>623</v>
      </c>
      <c r="D95" s="2646" t="s">
        <v>5648</v>
      </c>
      <c r="E95" s="2647">
        <v>7412200000</v>
      </c>
      <c r="F95" s="2646" t="s">
        <v>2990</v>
      </c>
      <c r="G95" s="2646" t="s">
        <v>421</v>
      </c>
      <c r="H95" s="2646" t="s">
        <v>2995</v>
      </c>
      <c r="I95" s="2646" t="s">
        <v>6533</v>
      </c>
      <c r="J95" s="2646" t="s">
        <v>6534</v>
      </c>
      <c r="K95" s="2646"/>
      <c r="L95" s="2649">
        <v>6.2399999999999997E-2</v>
      </c>
      <c r="M95" s="2658">
        <v>7.1000000000000005E-5</v>
      </c>
      <c r="N95" s="2649">
        <v>3.7499999999999999E-2</v>
      </c>
      <c r="O95" s="2657">
        <v>3.5000000000000003E-2</v>
      </c>
      <c r="P95" s="2657">
        <v>4.2999999999999997E-2</v>
      </c>
      <c r="Q95" s="2656">
        <v>40</v>
      </c>
      <c r="R95" s="2650"/>
      <c r="S95" s="2650"/>
      <c r="T95" s="2646" t="s">
        <v>2987</v>
      </c>
      <c r="U95" s="2647">
        <v>4673739404270</v>
      </c>
      <c r="V95" s="2656">
        <v>10</v>
      </c>
      <c r="W95" s="2648">
        <v>0.65</v>
      </c>
      <c r="X95" s="2662">
        <v>7.1000000000000002E-4</v>
      </c>
      <c r="Y95" s="2650"/>
      <c r="Z95" s="2650"/>
      <c r="AA95" s="2650"/>
      <c r="AB95" s="2647">
        <v>4673739405468</v>
      </c>
      <c r="AC95" s="2656">
        <v>140</v>
      </c>
      <c r="AD95" s="2648">
        <v>9.27</v>
      </c>
      <c r="AE95" s="2662">
        <v>9.9399999999999992E-3</v>
      </c>
      <c r="AF95" s="2657">
        <v>0.255</v>
      </c>
      <c r="AG95" s="2653">
        <v>0.2</v>
      </c>
      <c r="AH95" s="2657">
        <v>0.19500000000000001</v>
      </c>
      <c r="AI95" s="2647">
        <v>4603726343985</v>
      </c>
      <c r="AJ95" s="2648">
        <v>3.66</v>
      </c>
      <c r="AK95" s="2651" t="s">
        <v>2154</v>
      </c>
      <c r="AL95" s="2651" t="s">
        <v>2986</v>
      </c>
      <c r="AM95" s="2652">
        <v>300.14999999999998</v>
      </c>
      <c r="AN95" s="2652">
        <v>3.73</v>
      </c>
    </row>
    <row r="96" spans="1:40" ht="11.1" customHeight="1">
      <c r="A96" s="2646" t="s">
        <v>2184</v>
      </c>
      <c r="B96" s="2646" t="s">
        <v>2184</v>
      </c>
      <c r="C96" s="2646" t="s">
        <v>623</v>
      </c>
      <c r="D96" s="2646" t="s">
        <v>5645</v>
      </c>
      <c r="E96" s="2647">
        <v>7412200000</v>
      </c>
      <c r="F96" s="2646" t="s">
        <v>2990</v>
      </c>
      <c r="G96" s="2646" t="s">
        <v>775</v>
      </c>
      <c r="H96" s="2646" t="s">
        <v>2995</v>
      </c>
      <c r="I96" s="2646" t="s">
        <v>6533</v>
      </c>
      <c r="J96" s="2646" t="s">
        <v>6534</v>
      </c>
      <c r="K96" s="2646"/>
      <c r="L96" s="2649">
        <v>6.4899999999999999E-2</v>
      </c>
      <c r="M96" s="2662">
        <v>5.0000000000000002E-5</v>
      </c>
      <c r="N96" s="2657">
        <v>4.3999999999999997E-2</v>
      </c>
      <c r="O96" s="2657">
        <v>2.8000000000000001E-2</v>
      </c>
      <c r="P96" s="2649">
        <v>3.7499999999999999E-2</v>
      </c>
      <c r="Q96" s="2656">
        <v>40</v>
      </c>
      <c r="R96" s="2650"/>
      <c r="S96" s="2650"/>
      <c r="T96" s="2646" t="s">
        <v>2987</v>
      </c>
      <c r="U96" s="2647">
        <v>4673739404287</v>
      </c>
      <c r="V96" s="2656">
        <v>10</v>
      </c>
      <c r="W96" s="2648">
        <v>0.67</v>
      </c>
      <c r="X96" s="2649">
        <v>5.0000000000000001E-4</v>
      </c>
      <c r="Y96" s="2650"/>
      <c r="Z96" s="2650"/>
      <c r="AA96" s="2650"/>
      <c r="AB96" s="2647">
        <v>4673739405475</v>
      </c>
      <c r="AC96" s="2656">
        <v>200</v>
      </c>
      <c r="AD96" s="2648">
        <v>13.28</v>
      </c>
      <c r="AE96" s="2648">
        <v>0.01</v>
      </c>
      <c r="AF96" s="2657">
        <v>0.255</v>
      </c>
      <c r="AG96" s="2653">
        <v>0.2</v>
      </c>
      <c r="AH96" s="2657">
        <v>0.19500000000000001</v>
      </c>
      <c r="AI96" s="2647">
        <v>4603726344838</v>
      </c>
      <c r="AJ96" s="2653">
        <v>2.7</v>
      </c>
      <c r="AK96" s="2651" t="s">
        <v>2154</v>
      </c>
      <c r="AL96" s="2651" t="s">
        <v>2986</v>
      </c>
      <c r="AM96" s="2652">
        <v>221.95</v>
      </c>
      <c r="AN96" s="2652">
        <v>2.75</v>
      </c>
    </row>
    <row r="97" spans="1:40" ht="11.1" customHeight="1">
      <c r="A97" s="2646" t="s">
        <v>5647</v>
      </c>
      <c r="B97" s="2646" t="s">
        <v>5647</v>
      </c>
      <c r="C97" s="2646" t="s">
        <v>623</v>
      </c>
      <c r="D97" s="2646" t="s">
        <v>5645</v>
      </c>
      <c r="E97" s="2647">
        <v>7412200000</v>
      </c>
      <c r="F97" s="2646" t="s">
        <v>2990</v>
      </c>
      <c r="G97" s="2646" t="s">
        <v>776</v>
      </c>
      <c r="H97" s="2646" t="s">
        <v>2995</v>
      </c>
      <c r="I97" s="2646" t="s">
        <v>6533</v>
      </c>
      <c r="J97" s="2646" t="s">
        <v>6535</v>
      </c>
      <c r="K97" s="2646"/>
      <c r="L97" s="2657">
        <v>0.111</v>
      </c>
      <c r="M97" s="2649">
        <v>1E-4</v>
      </c>
      <c r="N97" s="2649">
        <v>5.2299999999999999E-2</v>
      </c>
      <c r="O97" s="2649">
        <v>3.2500000000000001E-2</v>
      </c>
      <c r="P97" s="2649">
        <v>4.5499999999999999E-2</v>
      </c>
      <c r="Q97" s="2656">
        <v>40</v>
      </c>
      <c r="R97" s="2650"/>
      <c r="S97" s="2650"/>
      <c r="T97" s="2646" t="s">
        <v>2987</v>
      </c>
      <c r="U97" s="2647">
        <v>4673739404294</v>
      </c>
      <c r="V97" s="2656">
        <v>10</v>
      </c>
      <c r="W97" s="2648">
        <v>1.1399999999999999</v>
      </c>
      <c r="X97" s="2657">
        <v>1E-3</v>
      </c>
      <c r="Y97" s="2650"/>
      <c r="Z97" s="2650"/>
      <c r="AA97" s="2650"/>
      <c r="AB97" s="2647">
        <v>4673739405482</v>
      </c>
      <c r="AC97" s="2656">
        <v>100</v>
      </c>
      <c r="AD97" s="2648">
        <v>11.74</v>
      </c>
      <c r="AE97" s="2648">
        <v>0.01</v>
      </c>
      <c r="AF97" s="2657">
        <v>0.255</v>
      </c>
      <c r="AG97" s="2653">
        <v>0.2</v>
      </c>
      <c r="AH97" s="2657">
        <v>0.19500000000000001</v>
      </c>
      <c r="AI97" s="2647">
        <v>4603726344845</v>
      </c>
      <c r="AJ97" s="2648">
        <v>4.5599999999999996</v>
      </c>
      <c r="AK97" s="2651" t="s">
        <v>2154</v>
      </c>
      <c r="AL97" s="2651" t="s">
        <v>2986</v>
      </c>
      <c r="AM97" s="2652">
        <v>373.75</v>
      </c>
      <c r="AN97" s="2652">
        <v>4.6500000000000004</v>
      </c>
    </row>
    <row r="98" spans="1:40" ht="11.1" customHeight="1">
      <c r="A98" s="2646" t="s">
        <v>5646</v>
      </c>
      <c r="B98" s="2646" t="s">
        <v>5646</v>
      </c>
      <c r="C98" s="2646" t="s">
        <v>623</v>
      </c>
      <c r="D98" s="2646" t="s">
        <v>5645</v>
      </c>
      <c r="E98" s="2647">
        <v>7412200000</v>
      </c>
      <c r="F98" s="2646" t="s">
        <v>2990</v>
      </c>
      <c r="G98" s="2646" t="s">
        <v>777</v>
      </c>
      <c r="H98" s="2646" t="s">
        <v>2995</v>
      </c>
      <c r="I98" s="2646" t="s">
        <v>6533</v>
      </c>
      <c r="J98" s="2647">
        <v>1</v>
      </c>
      <c r="K98" s="2646"/>
      <c r="L98" s="2649">
        <v>0.17580000000000001</v>
      </c>
      <c r="M98" s="2658">
        <v>1.6699999999999999E-4</v>
      </c>
      <c r="N98" s="2657">
        <v>6.6000000000000003E-2</v>
      </c>
      <c r="O98" s="2648">
        <v>0.04</v>
      </c>
      <c r="P98" s="2649">
        <v>5.8500000000000003E-2</v>
      </c>
      <c r="Q98" s="2656">
        <v>40</v>
      </c>
      <c r="R98" s="2650"/>
      <c r="S98" s="2650"/>
      <c r="T98" s="2646" t="s">
        <v>2987</v>
      </c>
      <c r="U98" s="2647">
        <v>4673739404300</v>
      </c>
      <c r="V98" s="2656">
        <v>5</v>
      </c>
      <c r="W98" s="2648">
        <v>0.91</v>
      </c>
      <c r="X98" s="2658">
        <v>8.3500000000000002E-4</v>
      </c>
      <c r="Y98" s="2650"/>
      <c r="Z98" s="2650"/>
      <c r="AA98" s="2650"/>
      <c r="AB98" s="2647">
        <v>4673739405499</v>
      </c>
      <c r="AC98" s="2656">
        <v>60</v>
      </c>
      <c r="AD98" s="2648">
        <v>10.91</v>
      </c>
      <c r="AE98" s="2662">
        <v>1.0019999999999999E-2</v>
      </c>
      <c r="AF98" s="2657">
        <v>0.255</v>
      </c>
      <c r="AG98" s="2653">
        <v>0.2</v>
      </c>
      <c r="AH98" s="2657">
        <v>0.19500000000000001</v>
      </c>
      <c r="AI98" s="2647">
        <v>4603726344852</v>
      </c>
      <c r="AJ98" s="2648">
        <v>7.41</v>
      </c>
      <c r="AK98" s="2651" t="s">
        <v>2154</v>
      </c>
      <c r="AL98" s="2651" t="s">
        <v>2986</v>
      </c>
      <c r="AM98" s="2652">
        <v>608.35</v>
      </c>
      <c r="AN98" s="2652">
        <v>7.56</v>
      </c>
    </row>
    <row r="99" spans="1:40" ht="11.1" customHeight="1">
      <c r="A99" s="2646" t="s">
        <v>5644</v>
      </c>
      <c r="B99" s="2646" t="s">
        <v>5644</v>
      </c>
      <c r="C99" s="2646" t="s">
        <v>623</v>
      </c>
      <c r="D99" s="2646" t="s">
        <v>5638</v>
      </c>
      <c r="E99" s="2647">
        <v>7412200000</v>
      </c>
      <c r="F99" s="2646" t="s">
        <v>2990</v>
      </c>
      <c r="G99" s="2646" t="s">
        <v>392</v>
      </c>
      <c r="H99" s="2646" t="s">
        <v>2995</v>
      </c>
      <c r="I99" s="2646" t="s">
        <v>6533</v>
      </c>
      <c r="J99" s="2646" t="s">
        <v>6534</v>
      </c>
      <c r="K99" s="2646"/>
      <c r="L99" s="2657">
        <v>2.7E-2</v>
      </c>
      <c r="M99" s="2658">
        <v>2.5000000000000001E-5</v>
      </c>
      <c r="N99" s="2649">
        <v>2.4500000000000001E-2</v>
      </c>
      <c r="O99" s="2649">
        <v>2.4500000000000001E-2</v>
      </c>
      <c r="P99" s="2657">
        <v>2.1999999999999999E-2</v>
      </c>
      <c r="Q99" s="2656">
        <v>40</v>
      </c>
      <c r="R99" s="2650"/>
      <c r="S99" s="2650"/>
      <c r="T99" s="2646" t="s">
        <v>2987</v>
      </c>
      <c r="U99" s="2647">
        <v>4673739404317</v>
      </c>
      <c r="V99" s="2656">
        <v>10</v>
      </c>
      <c r="W99" s="2648">
        <v>0.28999999999999998</v>
      </c>
      <c r="X99" s="2662">
        <v>2.5000000000000001E-4</v>
      </c>
      <c r="Y99" s="2650"/>
      <c r="Z99" s="2650"/>
      <c r="AA99" s="2650"/>
      <c r="AB99" s="2647">
        <v>4673739405505</v>
      </c>
      <c r="AC99" s="2656">
        <v>400</v>
      </c>
      <c r="AD99" s="2648">
        <v>11.48</v>
      </c>
      <c r="AE99" s="2648">
        <v>0.01</v>
      </c>
      <c r="AF99" s="2657">
        <v>0.255</v>
      </c>
      <c r="AG99" s="2653">
        <v>0.2</v>
      </c>
      <c r="AH99" s="2657">
        <v>0.19500000000000001</v>
      </c>
      <c r="AI99" s="2647">
        <v>4603726343183</v>
      </c>
      <c r="AJ99" s="2648">
        <v>1.1100000000000001</v>
      </c>
      <c r="AK99" s="2651" t="s">
        <v>2154</v>
      </c>
      <c r="AL99" s="2651" t="s">
        <v>2986</v>
      </c>
      <c r="AM99" s="2652">
        <v>90.85</v>
      </c>
      <c r="AN99" s="2652">
        <v>1.1299999999999999</v>
      </c>
    </row>
    <row r="100" spans="1:40" ht="11.1" customHeight="1">
      <c r="A100" s="2646" t="s">
        <v>5643</v>
      </c>
      <c r="B100" s="2646" t="s">
        <v>5643</v>
      </c>
      <c r="C100" s="2646" t="s">
        <v>623</v>
      </c>
      <c r="D100" s="2646" t="s">
        <v>5638</v>
      </c>
      <c r="E100" s="2647">
        <v>7412200000</v>
      </c>
      <c r="F100" s="2646" t="s">
        <v>2990</v>
      </c>
      <c r="G100" s="2646" t="s">
        <v>393</v>
      </c>
      <c r="H100" s="2646" t="s">
        <v>2995</v>
      </c>
      <c r="I100" s="2646" t="s">
        <v>6533</v>
      </c>
      <c r="J100" s="2646" t="s">
        <v>6535</v>
      </c>
      <c r="K100" s="2646"/>
      <c r="L100" s="2648">
        <v>0.04</v>
      </c>
      <c r="M100" s="2658">
        <v>4.1999999999999998E-5</v>
      </c>
      <c r="N100" s="2649">
        <v>2.75E-2</v>
      </c>
      <c r="O100" s="2649">
        <v>3.0499999999999999E-2</v>
      </c>
      <c r="P100" s="2657">
        <v>2.7E-2</v>
      </c>
      <c r="Q100" s="2656">
        <v>40</v>
      </c>
      <c r="R100" s="2650"/>
      <c r="S100" s="2650"/>
      <c r="T100" s="2646" t="s">
        <v>2987</v>
      </c>
      <c r="U100" s="2647">
        <v>4673739404324</v>
      </c>
      <c r="V100" s="2656">
        <v>10</v>
      </c>
      <c r="W100" s="2648">
        <v>0.42</v>
      </c>
      <c r="X100" s="2662">
        <v>4.2000000000000002E-4</v>
      </c>
      <c r="Y100" s="2650"/>
      <c r="Z100" s="2650"/>
      <c r="AA100" s="2650"/>
      <c r="AB100" s="2647">
        <v>4673739405512</v>
      </c>
      <c r="AC100" s="2656">
        <v>240</v>
      </c>
      <c r="AD100" s="2648">
        <v>10.55</v>
      </c>
      <c r="AE100" s="2662">
        <v>1.008E-2</v>
      </c>
      <c r="AF100" s="2657">
        <v>0.255</v>
      </c>
      <c r="AG100" s="2653">
        <v>0.2</v>
      </c>
      <c r="AH100" s="2657">
        <v>0.19500000000000001</v>
      </c>
      <c r="AI100" s="2647">
        <v>4603726343190</v>
      </c>
      <c r="AJ100" s="2648">
        <v>1.67</v>
      </c>
      <c r="AK100" s="2651" t="s">
        <v>2154</v>
      </c>
      <c r="AL100" s="2651" t="s">
        <v>2986</v>
      </c>
      <c r="AM100" s="2652">
        <v>136.85</v>
      </c>
      <c r="AN100" s="2652">
        <v>1.7</v>
      </c>
    </row>
    <row r="101" spans="1:40" ht="11.1" customHeight="1">
      <c r="A101" s="2646" t="s">
        <v>5642</v>
      </c>
      <c r="B101" s="2646" t="s">
        <v>5642</v>
      </c>
      <c r="C101" s="2646" t="s">
        <v>623</v>
      </c>
      <c r="D101" s="2646" t="s">
        <v>5638</v>
      </c>
      <c r="E101" s="2647">
        <v>7412200000</v>
      </c>
      <c r="F101" s="2646" t="s">
        <v>2990</v>
      </c>
      <c r="G101" s="2646" t="s">
        <v>394</v>
      </c>
      <c r="H101" s="2646" t="s">
        <v>2995</v>
      </c>
      <c r="I101" s="2646" t="s">
        <v>6533</v>
      </c>
      <c r="J101" s="2647">
        <v>1</v>
      </c>
      <c r="K101" s="2646"/>
      <c r="L101" s="2649">
        <v>7.4200000000000002E-2</v>
      </c>
      <c r="M101" s="2658">
        <v>8.2999999999999998E-5</v>
      </c>
      <c r="N101" s="2649">
        <v>3.15E-2</v>
      </c>
      <c r="O101" s="2649">
        <v>3.6499999999999998E-2</v>
      </c>
      <c r="P101" s="2657">
        <v>3.4000000000000002E-2</v>
      </c>
      <c r="Q101" s="2656">
        <v>40</v>
      </c>
      <c r="R101" s="2650"/>
      <c r="S101" s="2650"/>
      <c r="T101" s="2646" t="s">
        <v>2987</v>
      </c>
      <c r="U101" s="2647">
        <v>4673739404331</v>
      </c>
      <c r="V101" s="2656">
        <v>5</v>
      </c>
      <c r="W101" s="2648">
        <v>0.39</v>
      </c>
      <c r="X101" s="2658">
        <v>4.15E-4</v>
      </c>
      <c r="Y101" s="2650"/>
      <c r="Z101" s="2650"/>
      <c r="AA101" s="2650"/>
      <c r="AB101" s="2647">
        <v>4673739405529</v>
      </c>
      <c r="AC101" s="2656">
        <v>120</v>
      </c>
      <c r="AD101" s="2648">
        <v>9.16</v>
      </c>
      <c r="AE101" s="2662">
        <v>9.9600000000000001E-3</v>
      </c>
      <c r="AF101" s="2657">
        <v>0.255</v>
      </c>
      <c r="AG101" s="2653">
        <v>0.2</v>
      </c>
      <c r="AH101" s="2657">
        <v>0.19500000000000001</v>
      </c>
      <c r="AI101" s="2647">
        <v>4603726343206</v>
      </c>
      <c r="AJ101" s="2648">
        <v>3.52</v>
      </c>
      <c r="AK101" s="2651" t="s">
        <v>2154</v>
      </c>
      <c r="AL101" s="2651" t="s">
        <v>2986</v>
      </c>
      <c r="AM101" s="2652">
        <v>288.64999999999998</v>
      </c>
      <c r="AN101" s="2652">
        <v>3.59</v>
      </c>
    </row>
    <row r="102" spans="1:40" ht="11.1" customHeight="1">
      <c r="A102" s="2646" t="s">
        <v>5641</v>
      </c>
      <c r="B102" s="2646" t="s">
        <v>5641</v>
      </c>
      <c r="C102" s="2646" t="s">
        <v>623</v>
      </c>
      <c r="D102" s="2646" t="s">
        <v>5638</v>
      </c>
      <c r="E102" s="2647">
        <v>7412200000</v>
      </c>
      <c r="F102" s="2646" t="s">
        <v>2990</v>
      </c>
      <c r="G102" s="2646" t="s">
        <v>395</v>
      </c>
      <c r="H102" s="2646" t="s">
        <v>2995</v>
      </c>
      <c r="I102" s="2646" t="s">
        <v>6533</v>
      </c>
      <c r="J102" s="2646" t="s">
        <v>6536</v>
      </c>
      <c r="K102" s="2646"/>
      <c r="L102" s="2657">
        <v>0.106</v>
      </c>
      <c r="M102" s="2658">
        <v>1.3300000000000001E-4</v>
      </c>
      <c r="N102" s="2649">
        <v>3.5499999999999997E-2</v>
      </c>
      <c r="O102" s="2657">
        <v>4.4999999999999998E-2</v>
      </c>
      <c r="P102" s="2657">
        <v>4.2000000000000003E-2</v>
      </c>
      <c r="Q102" s="2656">
        <v>40</v>
      </c>
      <c r="R102" s="2650"/>
      <c r="S102" s="2650"/>
      <c r="T102" s="2646" t="s">
        <v>2987</v>
      </c>
      <c r="U102" s="2647">
        <v>4673739404348</v>
      </c>
      <c r="V102" s="2656">
        <v>5</v>
      </c>
      <c r="W102" s="2648">
        <v>0.55000000000000004</v>
      </c>
      <c r="X102" s="2658">
        <v>6.6500000000000001E-4</v>
      </c>
      <c r="Y102" s="2650"/>
      <c r="Z102" s="2650"/>
      <c r="AA102" s="2650"/>
      <c r="AB102" s="2647">
        <v>4673739405536</v>
      </c>
      <c r="AC102" s="2656">
        <v>75</v>
      </c>
      <c r="AD102" s="2648">
        <v>8.7799999999999994</v>
      </c>
      <c r="AE102" s="2658">
        <v>9.9749999999999995E-3</v>
      </c>
      <c r="AF102" s="2657">
        <v>0.255</v>
      </c>
      <c r="AG102" s="2653">
        <v>0.2</v>
      </c>
      <c r="AH102" s="2657">
        <v>0.19500000000000001</v>
      </c>
      <c r="AI102" s="2647">
        <v>4603726343213</v>
      </c>
      <c r="AJ102" s="2648">
        <v>4.74</v>
      </c>
      <c r="AK102" s="2651" t="s">
        <v>2154</v>
      </c>
      <c r="AL102" s="2651" t="s">
        <v>2986</v>
      </c>
      <c r="AM102" s="2663">
        <v>388.7</v>
      </c>
      <c r="AN102" s="2652">
        <v>4.83</v>
      </c>
    </row>
    <row r="103" spans="1:40" ht="11.1" customHeight="1">
      <c r="A103" s="2646" t="s">
        <v>5640</v>
      </c>
      <c r="B103" s="2646" t="s">
        <v>5640</v>
      </c>
      <c r="C103" s="2646" t="s">
        <v>623</v>
      </c>
      <c r="D103" s="2646" t="s">
        <v>5638</v>
      </c>
      <c r="E103" s="2647">
        <v>7412200000</v>
      </c>
      <c r="F103" s="2646" t="s">
        <v>2990</v>
      </c>
      <c r="G103" s="2646" t="s">
        <v>396</v>
      </c>
      <c r="H103" s="2646" t="s">
        <v>2995</v>
      </c>
      <c r="I103" s="2646" t="s">
        <v>6533</v>
      </c>
      <c r="J103" s="2646" t="s">
        <v>6537</v>
      </c>
      <c r="K103" s="2646"/>
      <c r="L103" s="2657">
        <v>0.13600000000000001</v>
      </c>
      <c r="M103" s="2658">
        <v>1.6699999999999999E-4</v>
      </c>
      <c r="N103" s="2657">
        <v>3.9E-2</v>
      </c>
      <c r="O103" s="2649">
        <v>5.3499999999999999E-2</v>
      </c>
      <c r="P103" s="2648">
        <v>0.05</v>
      </c>
      <c r="Q103" s="2656">
        <v>40</v>
      </c>
      <c r="R103" s="2650"/>
      <c r="S103" s="2650"/>
      <c r="T103" s="2646" t="s">
        <v>2987</v>
      </c>
      <c r="U103" s="2647">
        <v>4673739404355</v>
      </c>
      <c r="V103" s="2656">
        <v>5</v>
      </c>
      <c r="W103" s="2648">
        <v>0.71</v>
      </c>
      <c r="X103" s="2658">
        <v>8.3500000000000002E-4</v>
      </c>
      <c r="Y103" s="2650"/>
      <c r="Z103" s="2650"/>
      <c r="AA103" s="2650"/>
      <c r="AB103" s="2647">
        <v>4673739405543</v>
      </c>
      <c r="AC103" s="2656">
        <v>60</v>
      </c>
      <c r="AD103" s="2648">
        <v>8.89</v>
      </c>
      <c r="AE103" s="2662">
        <v>1.0019999999999999E-2</v>
      </c>
      <c r="AF103" s="2657">
        <v>0.255</v>
      </c>
      <c r="AG103" s="2653">
        <v>0.2</v>
      </c>
      <c r="AH103" s="2657">
        <v>0.19500000000000001</v>
      </c>
      <c r="AI103" s="2647">
        <v>4603726343220</v>
      </c>
      <c r="AJ103" s="2648">
        <v>6.53</v>
      </c>
      <c r="AK103" s="2651" t="s">
        <v>2154</v>
      </c>
      <c r="AL103" s="2651" t="s">
        <v>2986</v>
      </c>
      <c r="AM103" s="2663">
        <v>535.9</v>
      </c>
      <c r="AN103" s="2652">
        <v>6.66</v>
      </c>
    </row>
    <row r="104" spans="1:40" ht="11.1" customHeight="1">
      <c r="A104" s="2646" t="s">
        <v>5639</v>
      </c>
      <c r="B104" s="2646" t="s">
        <v>5639</v>
      </c>
      <c r="C104" s="2646" t="s">
        <v>623</v>
      </c>
      <c r="D104" s="2646" t="s">
        <v>5638</v>
      </c>
      <c r="E104" s="2647">
        <v>7412200000</v>
      </c>
      <c r="F104" s="2646" t="s">
        <v>2990</v>
      </c>
      <c r="G104" s="2646" t="s">
        <v>397</v>
      </c>
      <c r="H104" s="2646" t="s">
        <v>2995</v>
      </c>
      <c r="I104" s="2646" t="s">
        <v>6533</v>
      </c>
      <c r="J104" s="2647">
        <v>2</v>
      </c>
      <c r="K104" s="2646"/>
      <c r="L104" s="2657">
        <v>0.214</v>
      </c>
      <c r="M104" s="2658">
        <v>2.0799999999999999E-4</v>
      </c>
      <c r="N104" s="2657">
        <v>4.4999999999999998E-2</v>
      </c>
      <c r="O104" s="2649">
        <v>6.4500000000000002E-2</v>
      </c>
      <c r="P104" s="2648">
        <v>0.06</v>
      </c>
      <c r="Q104" s="2656">
        <v>40</v>
      </c>
      <c r="R104" s="2650"/>
      <c r="S104" s="2650"/>
      <c r="T104" s="2646" t="s">
        <v>2987</v>
      </c>
      <c r="U104" s="2647">
        <v>4673739404362</v>
      </c>
      <c r="V104" s="2656">
        <v>1</v>
      </c>
      <c r="W104" s="2648">
        <v>0.23</v>
      </c>
      <c r="X104" s="2658">
        <v>2.0799999999999999E-4</v>
      </c>
      <c r="Y104" s="2650"/>
      <c r="Z104" s="2650"/>
      <c r="AA104" s="2650"/>
      <c r="AB104" s="2647">
        <v>4673739405550</v>
      </c>
      <c r="AC104" s="2656">
        <v>48</v>
      </c>
      <c r="AD104" s="2648">
        <v>11.03</v>
      </c>
      <c r="AE104" s="2658">
        <v>9.9839999999999998E-3</v>
      </c>
      <c r="AF104" s="2657">
        <v>0.255</v>
      </c>
      <c r="AG104" s="2653">
        <v>0.2</v>
      </c>
      <c r="AH104" s="2657">
        <v>0.19500000000000001</v>
      </c>
      <c r="AI104" s="2647">
        <v>4603726343237</v>
      </c>
      <c r="AJ104" s="2648">
        <v>10.31</v>
      </c>
      <c r="AK104" s="2651" t="s">
        <v>2154</v>
      </c>
      <c r="AL104" s="2651" t="s">
        <v>2986</v>
      </c>
      <c r="AM104" s="2652">
        <v>845.25</v>
      </c>
      <c r="AN104" s="2652">
        <v>10.52</v>
      </c>
    </row>
    <row r="105" spans="1:40" ht="11.1" customHeight="1">
      <c r="A105" s="2646" t="s">
        <v>5637</v>
      </c>
      <c r="B105" s="2646" t="s">
        <v>5637</v>
      </c>
      <c r="C105" s="2646" t="s">
        <v>623</v>
      </c>
      <c r="D105" s="2646"/>
      <c r="E105" s="2647">
        <v>7412200000</v>
      </c>
      <c r="F105" s="2646" t="s">
        <v>2990</v>
      </c>
      <c r="G105" s="2646" t="s">
        <v>5636</v>
      </c>
      <c r="H105" s="2646" t="s">
        <v>2988</v>
      </c>
      <c r="I105" s="2646" t="s">
        <v>6533</v>
      </c>
      <c r="J105" s="2646"/>
      <c r="K105" s="2646"/>
      <c r="L105" s="2657">
        <v>1.7999999999999999E-2</v>
      </c>
      <c r="M105" s="2658">
        <v>1.2999999999999999E-5</v>
      </c>
      <c r="N105" s="2650"/>
      <c r="O105" s="2650"/>
      <c r="P105" s="2650"/>
      <c r="Q105" s="2656">
        <v>40</v>
      </c>
      <c r="R105" s="2650"/>
      <c r="S105" s="2650"/>
      <c r="T105" s="2646" t="s">
        <v>2987</v>
      </c>
      <c r="U105" s="2647">
        <v>4673739404379</v>
      </c>
      <c r="V105" s="2656">
        <v>10</v>
      </c>
      <c r="W105" s="2648">
        <v>0.19</v>
      </c>
      <c r="X105" s="2662">
        <v>1.2999999999999999E-4</v>
      </c>
      <c r="Y105" s="2650"/>
      <c r="Z105" s="2650"/>
      <c r="AA105" s="2650"/>
      <c r="AB105" s="2647">
        <v>4673739405567</v>
      </c>
      <c r="AC105" s="2656">
        <v>800</v>
      </c>
      <c r="AD105" s="2653">
        <v>14.4</v>
      </c>
      <c r="AE105" s="2649">
        <v>1.04E-2</v>
      </c>
      <c r="AF105" s="2650"/>
      <c r="AG105" s="2650"/>
      <c r="AH105" s="2650"/>
      <c r="AI105" s="2647">
        <v>4603726343312</v>
      </c>
      <c r="AJ105" s="2648">
        <v>0.91</v>
      </c>
      <c r="AK105" s="2651" t="s">
        <v>2154</v>
      </c>
      <c r="AL105" s="2651" t="s">
        <v>2986</v>
      </c>
      <c r="AM105" s="2652">
        <v>74.75</v>
      </c>
      <c r="AN105" s="2652">
        <v>0.93</v>
      </c>
    </row>
    <row r="106" spans="1:40" ht="11.1" customHeight="1">
      <c r="A106" s="2646" t="s">
        <v>5635</v>
      </c>
      <c r="B106" s="2646" t="s">
        <v>5635</v>
      </c>
      <c r="C106" s="2646" t="s">
        <v>623</v>
      </c>
      <c r="D106" s="2646" t="s">
        <v>5619</v>
      </c>
      <c r="E106" s="2647">
        <v>7412200000</v>
      </c>
      <c r="F106" s="2646" t="s">
        <v>2990</v>
      </c>
      <c r="G106" s="2646" t="s">
        <v>398</v>
      </c>
      <c r="H106" s="2646" t="s">
        <v>2995</v>
      </c>
      <c r="I106" s="2646" t="s">
        <v>6533</v>
      </c>
      <c r="J106" s="2646"/>
      <c r="K106" s="2646"/>
      <c r="L106" s="2649">
        <v>2.4400000000000002E-2</v>
      </c>
      <c r="M106" s="2658">
        <v>1.8E-5</v>
      </c>
      <c r="N106" s="2657">
        <v>2.3E-2</v>
      </c>
      <c r="O106" s="2649">
        <v>2.4500000000000001E-2</v>
      </c>
      <c r="P106" s="2657">
        <v>2.1999999999999999E-2</v>
      </c>
      <c r="Q106" s="2656">
        <v>40</v>
      </c>
      <c r="R106" s="2650"/>
      <c r="S106" s="2650"/>
      <c r="T106" s="2646" t="s">
        <v>2987</v>
      </c>
      <c r="U106" s="2647">
        <v>4673739404386</v>
      </c>
      <c r="V106" s="2656">
        <v>10</v>
      </c>
      <c r="W106" s="2648">
        <v>0.26</v>
      </c>
      <c r="X106" s="2662">
        <v>1.8000000000000001E-4</v>
      </c>
      <c r="Y106" s="2650"/>
      <c r="Z106" s="2650"/>
      <c r="AA106" s="2650"/>
      <c r="AB106" s="2647">
        <v>4673739405574</v>
      </c>
      <c r="AC106" s="2656">
        <v>550</v>
      </c>
      <c r="AD106" s="2648">
        <v>13.59</v>
      </c>
      <c r="AE106" s="2649">
        <v>9.9000000000000008E-3</v>
      </c>
      <c r="AF106" s="2657">
        <v>0.255</v>
      </c>
      <c r="AG106" s="2653">
        <v>0.2</v>
      </c>
      <c r="AH106" s="2657">
        <v>0.19500000000000001</v>
      </c>
      <c r="AI106" s="2647">
        <v>4603726343329</v>
      </c>
      <c r="AJ106" s="2648">
        <v>1.06</v>
      </c>
      <c r="AK106" s="2651" t="s">
        <v>2154</v>
      </c>
      <c r="AL106" s="2651" t="s">
        <v>2986</v>
      </c>
      <c r="AM106" s="2652">
        <v>86.71</v>
      </c>
      <c r="AN106" s="2652">
        <v>1.08</v>
      </c>
    </row>
    <row r="107" spans="1:40" ht="11.1" customHeight="1">
      <c r="A107" s="2646" t="s">
        <v>5634</v>
      </c>
      <c r="B107" s="2646" t="s">
        <v>5634</v>
      </c>
      <c r="C107" s="2646" t="s">
        <v>623</v>
      </c>
      <c r="D107" s="2646" t="s">
        <v>5619</v>
      </c>
      <c r="E107" s="2647">
        <v>7412200000</v>
      </c>
      <c r="F107" s="2646" t="s">
        <v>2990</v>
      </c>
      <c r="G107" s="2646" t="s">
        <v>399</v>
      </c>
      <c r="H107" s="2646" t="s">
        <v>2995</v>
      </c>
      <c r="I107" s="2646" t="s">
        <v>6533</v>
      </c>
      <c r="J107" s="2646"/>
      <c r="K107" s="2646"/>
      <c r="L107" s="2657">
        <v>2.5999999999999999E-2</v>
      </c>
      <c r="M107" s="2662">
        <v>2.0000000000000002E-5</v>
      </c>
      <c r="N107" s="2649">
        <v>2.4500000000000001E-2</v>
      </c>
      <c r="O107" s="2649">
        <v>2.4500000000000001E-2</v>
      </c>
      <c r="P107" s="2657">
        <v>2.1999999999999999E-2</v>
      </c>
      <c r="Q107" s="2656">
        <v>40</v>
      </c>
      <c r="R107" s="2650"/>
      <c r="S107" s="2650"/>
      <c r="T107" s="2646" t="s">
        <v>2987</v>
      </c>
      <c r="U107" s="2647">
        <v>4673739404393</v>
      </c>
      <c r="V107" s="2656">
        <v>10</v>
      </c>
      <c r="W107" s="2648">
        <v>0.27</v>
      </c>
      <c r="X107" s="2649">
        <v>2.0000000000000001E-4</v>
      </c>
      <c r="Y107" s="2650"/>
      <c r="Z107" s="2650"/>
      <c r="AA107" s="2650"/>
      <c r="AB107" s="2647">
        <v>4673739405581</v>
      </c>
      <c r="AC107" s="2656">
        <v>500</v>
      </c>
      <c r="AD107" s="2648">
        <v>13.26</v>
      </c>
      <c r="AE107" s="2648">
        <v>0.01</v>
      </c>
      <c r="AF107" s="2657">
        <v>0.255</v>
      </c>
      <c r="AG107" s="2653">
        <v>0.2</v>
      </c>
      <c r="AH107" s="2657">
        <v>0.19500000000000001</v>
      </c>
      <c r="AI107" s="2647">
        <v>4603726343336</v>
      </c>
      <c r="AJ107" s="2648">
        <v>1.1299999999999999</v>
      </c>
      <c r="AK107" s="2651" t="s">
        <v>2154</v>
      </c>
      <c r="AL107" s="2651" t="s">
        <v>2986</v>
      </c>
      <c r="AM107" s="2652">
        <v>92.69</v>
      </c>
      <c r="AN107" s="2652">
        <v>1.1499999999999999</v>
      </c>
    </row>
    <row r="108" spans="1:40" ht="11.1" customHeight="1">
      <c r="A108" s="2646" t="s">
        <v>5633</v>
      </c>
      <c r="B108" s="2646" t="s">
        <v>5633</v>
      </c>
      <c r="C108" s="2646" t="s">
        <v>623</v>
      </c>
      <c r="D108" s="2646" t="s">
        <v>5619</v>
      </c>
      <c r="E108" s="2647">
        <v>7412200000</v>
      </c>
      <c r="F108" s="2646" t="s">
        <v>2990</v>
      </c>
      <c r="G108" s="2646" t="s">
        <v>400</v>
      </c>
      <c r="H108" s="2646" t="s">
        <v>2995</v>
      </c>
      <c r="I108" s="2646" t="s">
        <v>6533</v>
      </c>
      <c r="J108" s="2646"/>
      <c r="K108" s="2646"/>
      <c r="L108" s="2648">
        <v>0.04</v>
      </c>
      <c r="M108" s="2658">
        <v>3.6999999999999998E-5</v>
      </c>
      <c r="N108" s="2657">
        <v>2.5999999999999999E-2</v>
      </c>
      <c r="O108" s="2649">
        <v>3.0499999999999999E-2</v>
      </c>
      <c r="P108" s="2657">
        <v>2.7E-2</v>
      </c>
      <c r="Q108" s="2656">
        <v>40</v>
      </c>
      <c r="R108" s="2650"/>
      <c r="S108" s="2650"/>
      <c r="T108" s="2646" t="s">
        <v>2987</v>
      </c>
      <c r="U108" s="2647">
        <v>4673739404409</v>
      </c>
      <c r="V108" s="2656">
        <v>10</v>
      </c>
      <c r="W108" s="2648">
        <v>0.42</v>
      </c>
      <c r="X108" s="2662">
        <v>3.6999999999999999E-4</v>
      </c>
      <c r="Y108" s="2650"/>
      <c r="Z108" s="2650"/>
      <c r="AA108" s="2650"/>
      <c r="AB108" s="2647">
        <v>4673739405598</v>
      </c>
      <c r="AC108" s="2656">
        <v>270</v>
      </c>
      <c r="AD108" s="2648">
        <v>11.49</v>
      </c>
      <c r="AE108" s="2662">
        <v>9.9900000000000006E-3</v>
      </c>
      <c r="AF108" s="2657">
        <v>0.255</v>
      </c>
      <c r="AG108" s="2653">
        <v>0.2</v>
      </c>
      <c r="AH108" s="2657">
        <v>0.19500000000000001</v>
      </c>
      <c r="AI108" s="2647">
        <v>4603726343343</v>
      </c>
      <c r="AJ108" s="2648">
        <v>1.69</v>
      </c>
      <c r="AK108" s="2651" t="s">
        <v>2154</v>
      </c>
      <c r="AL108" s="2651" t="s">
        <v>2986</v>
      </c>
      <c r="AM108" s="2652">
        <v>139.15</v>
      </c>
      <c r="AN108" s="2652">
        <v>1.72</v>
      </c>
    </row>
    <row r="109" spans="1:40" ht="11.1" customHeight="1">
      <c r="A109" s="2646" t="s">
        <v>5632</v>
      </c>
      <c r="B109" s="2646" t="s">
        <v>5632</v>
      </c>
      <c r="C109" s="2646" t="s">
        <v>623</v>
      </c>
      <c r="D109" s="2646" t="s">
        <v>5619</v>
      </c>
      <c r="E109" s="2647">
        <v>7412200000</v>
      </c>
      <c r="F109" s="2646" t="s">
        <v>2990</v>
      </c>
      <c r="G109" s="2646" t="s">
        <v>401</v>
      </c>
      <c r="H109" s="2646" t="s">
        <v>2995</v>
      </c>
      <c r="I109" s="2646" t="s">
        <v>6533</v>
      </c>
      <c r="J109" s="2646"/>
      <c r="K109" s="2646"/>
      <c r="L109" s="2649">
        <v>5.7799999999999997E-2</v>
      </c>
      <c r="M109" s="2658">
        <v>6.3E-5</v>
      </c>
      <c r="N109" s="2648">
        <v>0.03</v>
      </c>
      <c r="O109" s="2649">
        <v>3.6499999999999998E-2</v>
      </c>
      <c r="P109" s="2657">
        <v>3.4000000000000002E-2</v>
      </c>
      <c r="Q109" s="2656">
        <v>40</v>
      </c>
      <c r="R109" s="2650"/>
      <c r="S109" s="2650"/>
      <c r="T109" s="2646" t="s">
        <v>2987</v>
      </c>
      <c r="U109" s="2647">
        <v>4673739404416</v>
      </c>
      <c r="V109" s="2656">
        <v>5</v>
      </c>
      <c r="W109" s="2648">
        <v>0.31</v>
      </c>
      <c r="X109" s="2658">
        <v>3.1500000000000001E-4</v>
      </c>
      <c r="Y109" s="2650"/>
      <c r="Z109" s="2650"/>
      <c r="AA109" s="2650"/>
      <c r="AB109" s="2647">
        <v>4673739405604</v>
      </c>
      <c r="AC109" s="2656">
        <v>160</v>
      </c>
      <c r="AD109" s="2653">
        <v>9.4</v>
      </c>
      <c r="AE109" s="2662">
        <v>1.008E-2</v>
      </c>
      <c r="AF109" s="2657">
        <v>0.255</v>
      </c>
      <c r="AG109" s="2653">
        <v>0.2</v>
      </c>
      <c r="AH109" s="2657">
        <v>0.19500000000000001</v>
      </c>
      <c r="AI109" s="2647">
        <v>4603726343350</v>
      </c>
      <c r="AJ109" s="2648">
        <v>3.08</v>
      </c>
      <c r="AK109" s="2651" t="s">
        <v>2154</v>
      </c>
      <c r="AL109" s="2651" t="s">
        <v>2986</v>
      </c>
      <c r="AM109" s="2659">
        <v>253</v>
      </c>
      <c r="AN109" s="2652">
        <v>3.14</v>
      </c>
    </row>
    <row r="110" spans="1:40" ht="11.1" customHeight="1">
      <c r="A110" s="2646" t="s">
        <v>5631</v>
      </c>
      <c r="B110" s="2646" t="s">
        <v>5631</v>
      </c>
      <c r="C110" s="2646" t="s">
        <v>623</v>
      </c>
      <c r="D110" s="2646" t="s">
        <v>5619</v>
      </c>
      <c r="E110" s="2647">
        <v>7412200000</v>
      </c>
      <c r="F110" s="2646" t="s">
        <v>2990</v>
      </c>
      <c r="G110" s="2646" t="s">
        <v>402</v>
      </c>
      <c r="H110" s="2646" t="s">
        <v>2995</v>
      </c>
      <c r="I110" s="2646" t="s">
        <v>6533</v>
      </c>
      <c r="J110" s="2646"/>
      <c r="K110" s="2646"/>
      <c r="L110" s="2657">
        <v>6.3E-2</v>
      </c>
      <c r="M110" s="2658">
        <v>6.7000000000000002E-5</v>
      </c>
      <c r="N110" s="2657">
        <v>3.1E-2</v>
      </c>
      <c r="O110" s="2649">
        <v>3.6499999999999998E-2</v>
      </c>
      <c r="P110" s="2657">
        <v>3.4000000000000002E-2</v>
      </c>
      <c r="Q110" s="2656">
        <v>40</v>
      </c>
      <c r="R110" s="2650"/>
      <c r="S110" s="2650"/>
      <c r="T110" s="2646" t="s">
        <v>2987</v>
      </c>
      <c r="U110" s="2647">
        <v>4673739404423</v>
      </c>
      <c r="V110" s="2656">
        <v>5</v>
      </c>
      <c r="W110" s="2648">
        <v>0.33</v>
      </c>
      <c r="X110" s="2658">
        <v>3.3500000000000001E-4</v>
      </c>
      <c r="Y110" s="2650"/>
      <c r="Z110" s="2650"/>
      <c r="AA110" s="2650"/>
      <c r="AB110" s="2647">
        <v>4673739405611</v>
      </c>
      <c r="AC110" s="2656">
        <v>150</v>
      </c>
      <c r="AD110" s="2648">
        <v>9.82</v>
      </c>
      <c r="AE110" s="2662">
        <v>1.005E-2</v>
      </c>
      <c r="AF110" s="2657">
        <v>0.255</v>
      </c>
      <c r="AG110" s="2653">
        <v>0.2</v>
      </c>
      <c r="AH110" s="2657">
        <v>0.19500000000000001</v>
      </c>
      <c r="AI110" s="2647">
        <v>4603726343367</v>
      </c>
      <c r="AJ110" s="2648">
        <v>2.84</v>
      </c>
      <c r="AK110" s="2651" t="s">
        <v>2154</v>
      </c>
      <c r="AL110" s="2651" t="s">
        <v>2986</v>
      </c>
      <c r="AM110" s="2652">
        <v>233.45</v>
      </c>
      <c r="AN110" s="2652">
        <v>2.9</v>
      </c>
    </row>
    <row r="111" spans="1:40" ht="11.1" customHeight="1">
      <c r="A111" s="2646" t="s">
        <v>5630</v>
      </c>
      <c r="B111" s="2646" t="s">
        <v>5630</v>
      </c>
      <c r="C111" s="2646" t="s">
        <v>623</v>
      </c>
      <c r="D111" s="2646" t="s">
        <v>5619</v>
      </c>
      <c r="E111" s="2647">
        <v>7412200000</v>
      </c>
      <c r="F111" s="2646" t="s">
        <v>2990</v>
      </c>
      <c r="G111" s="2646" t="s">
        <v>404</v>
      </c>
      <c r="H111" s="2646" t="s">
        <v>2995</v>
      </c>
      <c r="I111" s="2646" t="s">
        <v>6533</v>
      </c>
      <c r="J111" s="2646"/>
      <c r="K111" s="2646"/>
      <c r="L111" s="2657">
        <v>9.7000000000000003E-2</v>
      </c>
      <c r="M111" s="2658">
        <v>9.5000000000000005E-5</v>
      </c>
      <c r="N111" s="2657">
        <v>3.5000000000000003E-2</v>
      </c>
      <c r="O111" s="2657">
        <v>4.4999999999999998E-2</v>
      </c>
      <c r="P111" s="2657">
        <v>4.2000000000000003E-2</v>
      </c>
      <c r="Q111" s="2656">
        <v>40</v>
      </c>
      <c r="R111" s="2650"/>
      <c r="S111" s="2650"/>
      <c r="T111" s="2646" t="s">
        <v>2987</v>
      </c>
      <c r="U111" s="2647">
        <v>4673739404430</v>
      </c>
      <c r="V111" s="2656">
        <v>5</v>
      </c>
      <c r="W111" s="2653">
        <v>0.5</v>
      </c>
      <c r="X111" s="2658">
        <v>4.75E-4</v>
      </c>
      <c r="Y111" s="2650"/>
      <c r="Z111" s="2650"/>
      <c r="AA111" s="2650"/>
      <c r="AB111" s="2647">
        <v>4673739405628</v>
      </c>
      <c r="AC111" s="2656">
        <v>105</v>
      </c>
      <c r="AD111" s="2648">
        <v>10.48</v>
      </c>
      <c r="AE111" s="2658">
        <v>9.9749999999999995E-3</v>
      </c>
      <c r="AF111" s="2657">
        <v>0.255</v>
      </c>
      <c r="AG111" s="2653">
        <v>0.2</v>
      </c>
      <c r="AH111" s="2657">
        <v>0.19500000000000001</v>
      </c>
      <c r="AI111" s="2647">
        <v>4603726343381</v>
      </c>
      <c r="AJ111" s="2648">
        <v>4.47</v>
      </c>
      <c r="AK111" s="2651" t="s">
        <v>2154</v>
      </c>
      <c r="AL111" s="2651" t="s">
        <v>2986</v>
      </c>
      <c r="AM111" s="2652">
        <v>366.85</v>
      </c>
      <c r="AN111" s="2652">
        <v>4.5599999999999996</v>
      </c>
    </row>
    <row r="112" spans="1:40" ht="11.1" customHeight="1">
      <c r="A112" s="2646" t="s">
        <v>5629</v>
      </c>
      <c r="B112" s="2646" t="s">
        <v>5629</v>
      </c>
      <c r="C112" s="2646" t="s">
        <v>623</v>
      </c>
      <c r="D112" s="2646" t="s">
        <v>5619</v>
      </c>
      <c r="E112" s="2647">
        <v>7412200000</v>
      </c>
      <c r="F112" s="2646" t="s">
        <v>2990</v>
      </c>
      <c r="G112" s="2646" t="s">
        <v>405</v>
      </c>
      <c r="H112" s="2646" t="s">
        <v>2995</v>
      </c>
      <c r="I112" s="2646" t="s">
        <v>6533</v>
      </c>
      <c r="J112" s="2646"/>
      <c r="K112" s="2646"/>
      <c r="L112" s="2657">
        <v>9.6000000000000002E-2</v>
      </c>
      <c r="M112" s="2649">
        <v>1E-4</v>
      </c>
      <c r="N112" s="2657">
        <v>3.3000000000000002E-2</v>
      </c>
      <c r="O112" s="2657">
        <v>4.4999999999999998E-2</v>
      </c>
      <c r="P112" s="2657">
        <v>4.2000000000000003E-2</v>
      </c>
      <c r="Q112" s="2656">
        <v>40</v>
      </c>
      <c r="R112" s="2650"/>
      <c r="S112" s="2650"/>
      <c r="T112" s="2646" t="s">
        <v>2987</v>
      </c>
      <c r="U112" s="2647">
        <v>4673739404447</v>
      </c>
      <c r="V112" s="2656">
        <v>5</v>
      </c>
      <c r="W112" s="2653">
        <v>0.5</v>
      </c>
      <c r="X112" s="2649">
        <v>5.0000000000000001E-4</v>
      </c>
      <c r="Y112" s="2650"/>
      <c r="Z112" s="2650"/>
      <c r="AA112" s="2650"/>
      <c r="AB112" s="2647">
        <v>4673739405635</v>
      </c>
      <c r="AC112" s="2656">
        <v>100</v>
      </c>
      <c r="AD112" s="2648">
        <v>10.02</v>
      </c>
      <c r="AE112" s="2648">
        <v>0.01</v>
      </c>
      <c r="AF112" s="2657">
        <v>0.255</v>
      </c>
      <c r="AG112" s="2653">
        <v>0.2</v>
      </c>
      <c r="AH112" s="2657">
        <v>0.19500000000000001</v>
      </c>
      <c r="AI112" s="2647">
        <v>4603726343398</v>
      </c>
      <c r="AJ112" s="2648">
        <v>4.8899999999999997</v>
      </c>
      <c r="AK112" s="2651" t="s">
        <v>2154</v>
      </c>
      <c r="AL112" s="2651" t="s">
        <v>2986</v>
      </c>
      <c r="AM112" s="2652">
        <v>401.35</v>
      </c>
      <c r="AN112" s="2652">
        <v>4.99</v>
      </c>
    </row>
    <row r="113" spans="1:40" ht="11.1" customHeight="1">
      <c r="A113" s="2646" t="s">
        <v>5628</v>
      </c>
      <c r="B113" s="2646" t="s">
        <v>5628</v>
      </c>
      <c r="C113" s="2646" t="s">
        <v>623</v>
      </c>
      <c r="D113" s="2646" t="s">
        <v>5619</v>
      </c>
      <c r="E113" s="2647">
        <v>7412200000</v>
      </c>
      <c r="F113" s="2646" t="s">
        <v>2990</v>
      </c>
      <c r="G113" s="2646" t="s">
        <v>403</v>
      </c>
      <c r="H113" s="2646" t="s">
        <v>2995</v>
      </c>
      <c r="I113" s="2646" t="s">
        <v>6533</v>
      </c>
      <c r="J113" s="2646"/>
      <c r="K113" s="2646"/>
      <c r="L113" s="2657">
        <v>9.8000000000000004E-2</v>
      </c>
      <c r="M113" s="2658">
        <v>1.05E-4</v>
      </c>
      <c r="N113" s="2649">
        <v>3.4500000000000003E-2</v>
      </c>
      <c r="O113" s="2657">
        <v>4.4999999999999998E-2</v>
      </c>
      <c r="P113" s="2657">
        <v>4.2000000000000003E-2</v>
      </c>
      <c r="Q113" s="2656">
        <v>40</v>
      </c>
      <c r="R113" s="2650"/>
      <c r="S113" s="2650"/>
      <c r="T113" s="2646" t="s">
        <v>2987</v>
      </c>
      <c r="U113" s="2647">
        <v>4673739404454</v>
      </c>
      <c r="V113" s="2656">
        <v>5</v>
      </c>
      <c r="W113" s="2648">
        <v>0.51</v>
      </c>
      <c r="X113" s="2658">
        <v>5.2499999999999997E-4</v>
      </c>
      <c r="Y113" s="2650"/>
      <c r="Z113" s="2650"/>
      <c r="AA113" s="2650"/>
      <c r="AB113" s="2647">
        <v>4673739405642</v>
      </c>
      <c r="AC113" s="2656">
        <v>95</v>
      </c>
      <c r="AD113" s="2648">
        <v>9.75</v>
      </c>
      <c r="AE113" s="2658">
        <v>9.9749999999999995E-3</v>
      </c>
      <c r="AF113" s="2657">
        <v>0.255</v>
      </c>
      <c r="AG113" s="2653">
        <v>0.2</v>
      </c>
      <c r="AH113" s="2657">
        <v>0.19500000000000001</v>
      </c>
      <c r="AI113" s="2647">
        <v>4603726343374</v>
      </c>
      <c r="AJ113" s="2648">
        <v>5.43</v>
      </c>
      <c r="AK113" s="2651" t="s">
        <v>2154</v>
      </c>
      <c r="AL113" s="2651" t="s">
        <v>2986</v>
      </c>
      <c r="AM113" s="2652">
        <v>445.05</v>
      </c>
      <c r="AN113" s="2652">
        <v>5.54</v>
      </c>
    </row>
    <row r="114" spans="1:40" ht="11.1" customHeight="1">
      <c r="A114" s="2646" t="s">
        <v>5627</v>
      </c>
      <c r="B114" s="2646" t="s">
        <v>5627</v>
      </c>
      <c r="C114" s="2646" t="s">
        <v>623</v>
      </c>
      <c r="D114" s="2646" t="s">
        <v>5619</v>
      </c>
      <c r="E114" s="2647">
        <v>7412200000</v>
      </c>
      <c r="F114" s="2646" t="s">
        <v>2990</v>
      </c>
      <c r="G114" s="2646" t="s">
        <v>406</v>
      </c>
      <c r="H114" s="2646" t="s">
        <v>2995</v>
      </c>
      <c r="I114" s="2646" t="s">
        <v>6533</v>
      </c>
      <c r="J114" s="2646"/>
      <c r="K114" s="2646"/>
      <c r="L114" s="2649">
        <v>0.1138</v>
      </c>
      <c r="M114" s="2658">
        <v>1.25E-4</v>
      </c>
      <c r="N114" s="2649">
        <v>3.3500000000000002E-2</v>
      </c>
      <c r="O114" s="2649">
        <v>5.1499999999999997E-2</v>
      </c>
      <c r="P114" s="2657">
        <v>4.8000000000000001E-2</v>
      </c>
      <c r="Q114" s="2656">
        <v>40</v>
      </c>
      <c r="R114" s="2650"/>
      <c r="S114" s="2650"/>
      <c r="T114" s="2646" t="s">
        <v>2987</v>
      </c>
      <c r="U114" s="2647">
        <v>4673739404461</v>
      </c>
      <c r="V114" s="2656">
        <v>5</v>
      </c>
      <c r="W114" s="2648">
        <v>0.59</v>
      </c>
      <c r="X114" s="2658">
        <v>6.2500000000000001E-4</v>
      </c>
      <c r="Y114" s="2650"/>
      <c r="Z114" s="2650"/>
      <c r="AA114" s="2650"/>
      <c r="AB114" s="2647">
        <v>4673739405659</v>
      </c>
      <c r="AC114" s="2656">
        <v>80</v>
      </c>
      <c r="AD114" s="2648">
        <v>9.61</v>
      </c>
      <c r="AE114" s="2648">
        <v>0.01</v>
      </c>
      <c r="AF114" s="2657">
        <v>0.255</v>
      </c>
      <c r="AG114" s="2653">
        <v>0.2</v>
      </c>
      <c r="AH114" s="2657">
        <v>0.19500000000000001</v>
      </c>
      <c r="AI114" s="2647">
        <v>4603726343404</v>
      </c>
      <c r="AJ114" s="2648">
        <v>6.07</v>
      </c>
      <c r="AK114" s="2651" t="s">
        <v>2154</v>
      </c>
      <c r="AL114" s="2651" t="s">
        <v>2986</v>
      </c>
      <c r="AM114" s="2652">
        <v>497.95</v>
      </c>
      <c r="AN114" s="2652">
        <v>6.19</v>
      </c>
    </row>
    <row r="115" spans="1:40" ht="11.1" customHeight="1">
      <c r="A115" s="2646" t="s">
        <v>5626</v>
      </c>
      <c r="B115" s="2646" t="s">
        <v>5626</v>
      </c>
      <c r="C115" s="2646" t="s">
        <v>623</v>
      </c>
      <c r="D115" s="2646" t="s">
        <v>5619</v>
      </c>
      <c r="E115" s="2647">
        <v>7412200000</v>
      </c>
      <c r="F115" s="2646" t="s">
        <v>2990</v>
      </c>
      <c r="G115" s="2646" t="s">
        <v>407</v>
      </c>
      <c r="H115" s="2646" t="s">
        <v>2995</v>
      </c>
      <c r="I115" s="2646" t="s">
        <v>6533</v>
      </c>
      <c r="J115" s="2646"/>
      <c r="K115" s="2646"/>
      <c r="L115" s="2657">
        <v>0.11700000000000001</v>
      </c>
      <c r="M115" s="2658">
        <v>1.25E-4</v>
      </c>
      <c r="N115" s="2657">
        <v>3.5000000000000003E-2</v>
      </c>
      <c r="O115" s="2649">
        <v>5.1499999999999997E-2</v>
      </c>
      <c r="P115" s="2657">
        <v>4.8000000000000001E-2</v>
      </c>
      <c r="Q115" s="2656">
        <v>40</v>
      </c>
      <c r="R115" s="2650"/>
      <c r="S115" s="2650"/>
      <c r="T115" s="2646" t="s">
        <v>2987</v>
      </c>
      <c r="U115" s="2647">
        <v>4673739404478</v>
      </c>
      <c r="V115" s="2656">
        <v>5</v>
      </c>
      <c r="W115" s="2648">
        <v>0.61</v>
      </c>
      <c r="X115" s="2658">
        <v>6.2500000000000001E-4</v>
      </c>
      <c r="Y115" s="2650"/>
      <c r="Z115" s="2650"/>
      <c r="AA115" s="2650"/>
      <c r="AB115" s="2647">
        <v>4673739405666</v>
      </c>
      <c r="AC115" s="2656">
        <v>80</v>
      </c>
      <c r="AD115" s="2653">
        <v>9.6999999999999993</v>
      </c>
      <c r="AE115" s="2648">
        <v>0.01</v>
      </c>
      <c r="AF115" s="2657">
        <v>0.255</v>
      </c>
      <c r="AG115" s="2653">
        <v>0.2</v>
      </c>
      <c r="AH115" s="2657">
        <v>0.19500000000000001</v>
      </c>
      <c r="AI115" s="2647">
        <v>4603726343411</v>
      </c>
      <c r="AJ115" s="2648">
        <v>6.31</v>
      </c>
      <c r="AK115" s="2651" t="s">
        <v>2154</v>
      </c>
      <c r="AL115" s="2651" t="s">
        <v>2986</v>
      </c>
      <c r="AM115" s="2663">
        <v>517.5</v>
      </c>
      <c r="AN115" s="2652">
        <v>6.44</v>
      </c>
    </row>
    <row r="116" spans="1:40" ht="11.1" customHeight="1">
      <c r="A116" s="2646" t="s">
        <v>5625</v>
      </c>
      <c r="B116" s="2646" t="s">
        <v>5625</v>
      </c>
      <c r="C116" s="2646" t="s">
        <v>623</v>
      </c>
      <c r="D116" s="2646" t="s">
        <v>5619</v>
      </c>
      <c r="E116" s="2647">
        <v>7412200000</v>
      </c>
      <c r="F116" s="2646" t="s">
        <v>2990</v>
      </c>
      <c r="G116" s="2646" t="s">
        <v>408</v>
      </c>
      <c r="H116" s="2646" t="s">
        <v>2995</v>
      </c>
      <c r="I116" s="2646" t="s">
        <v>6533</v>
      </c>
      <c r="J116" s="2646"/>
      <c r="K116" s="2646"/>
      <c r="L116" s="2657">
        <v>0.11899999999999999</v>
      </c>
      <c r="M116" s="2658">
        <v>1.25E-4</v>
      </c>
      <c r="N116" s="2657">
        <v>3.5000000000000003E-2</v>
      </c>
      <c r="O116" s="2649">
        <v>5.1499999999999997E-2</v>
      </c>
      <c r="P116" s="2657">
        <v>4.8000000000000001E-2</v>
      </c>
      <c r="Q116" s="2656">
        <v>40</v>
      </c>
      <c r="R116" s="2650"/>
      <c r="S116" s="2650"/>
      <c r="T116" s="2646" t="s">
        <v>2987</v>
      </c>
      <c r="U116" s="2647">
        <v>4673739404485</v>
      </c>
      <c r="V116" s="2656">
        <v>5</v>
      </c>
      <c r="W116" s="2648">
        <v>0.62</v>
      </c>
      <c r="X116" s="2658">
        <v>6.2500000000000001E-4</v>
      </c>
      <c r="Y116" s="2650"/>
      <c r="Z116" s="2650"/>
      <c r="AA116" s="2650"/>
      <c r="AB116" s="2647">
        <v>4673739405673</v>
      </c>
      <c r="AC116" s="2656">
        <v>80</v>
      </c>
      <c r="AD116" s="2648">
        <v>10.15</v>
      </c>
      <c r="AE116" s="2648">
        <v>0.01</v>
      </c>
      <c r="AF116" s="2657">
        <v>0.255</v>
      </c>
      <c r="AG116" s="2653">
        <v>0.2</v>
      </c>
      <c r="AH116" s="2657">
        <v>0.19500000000000001</v>
      </c>
      <c r="AI116" s="2647">
        <v>4603726343428</v>
      </c>
      <c r="AJ116" s="2653">
        <v>6.6</v>
      </c>
      <c r="AK116" s="2651" t="s">
        <v>2154</v>
      </c>
      <c r="AL116" s="2651" t="s">
        <v>2986</v>
      </c>
      <c r="AM116" s="2663">
        <v>540.5</v>
      </c>
      <c r="AN116" s="2652">
        <v>6.73</v>
      </c>
    </row>
    <row r="117" spans="1:40" ht="11.1" customHeight="1">
      <c r="A117" s="2646" t="s">
        <v>5624</v>
      </c>
      <c r="B117" s="2646" t="s">
        <v>5624</v>
      </c>
      <c r="C117" s="2646" t="s">
        <v>623</v>
      </c>
      <c r="D117" s="2646" t="s">
        <v>5619</v>
      </c>
      <c r="E117" s="2647">
        <v>7412200000</v>
      </c>
      <c r="F117" s="2646" t="s">
        <v>2990</v>
      </c>
      <c r="G117" s="2646" t="s">
        <v>409</v>
      </c>
      <c r="H117" s="2646" t="s">
        <v>2995</v>
      </c>
      <c r="I117" s="2646" t="s">
        <v>6533</v>
      </c>
      <c r="J117" s="2646"/>
      <c r="K117" s="2646"/>
      <c r="L117" s="2657">
        <v>0.124</v>
      </c>
      <c r="M117" s="2658">
        <v>1.4300000000000001E-4</v>
      </c>
      <c r="N117" s="2657">
        <v>3.7999999999999999E-2</v>
      </c>
      <c r="O117" s="2649">
        <v>5.1499999999999997E-2</v>
      </c>
      <c r="P117" s="2657">
        <v>4.8000000000000001E-2</v>
      </c>
      <c r="Q117" s="2656">
        <v>40</v>
      </c>
      <c r="R117" s="2650"/>
      <c r="S117" s="2650"/>
      <c r="T117" s="2646" t="s">
        <v>2987</v>
      </c>
      <c r="U117" s="2647">
        <v>4673739404492</v>
      </c>
      <c r="V117" s="2656">
        <v>5</v>
      </c>
      <c r="W117" s="2648">
        <v>0.64</v>
      </c>
      <c r="X117" s="2658">
        <v>7.1500000000000003E-4</v>
      </c>
      <c r="Y117" s="2650"/>
      <c r="Z117" s="2650"/>
      <c r="AA117" s="2650"/>
      <c r="AB117" s="2647">
        <v>4673739405680</v>
      </c>
      <c r="AC117" s="2656">
        <v>70</v>
      </c>
      <c r="AD117" s="2653">
        <v>9.3000000000000007</v>
      </c>
      <c r="AE117" s="2662">
        <v>1.001E-2</v>
      </c>
      <c r="AF117" s="2657">
        <v>0.255</v>
      </c>
      <c r="AG117" s="2653">
        <v>0.2</v>
      </c>
      <c r="AH117" s="2657">
        <v>0.19500000000000001</v>
      </c>
      <c r="AI117" s="2647">
        <v>4603726343435</v>
      </c>
      <c r="AJ117" s="2648">
        <v>7.04</v>
      </c>
      <c r="AK117" s="2651" t="s">
        <v>2154</v>
      </c>
      <c r="AL117" s="2651" t="s">
        <v>2986</v>
      </c>
      <c r="AM117" s="2663">
        <v>577.29999999999995</v>
      </c>
      <c r="AN117" s="2652">
        <v>7.18</v>
      </c>
    </row>
    <row r="118" spans="1:40" ht="11.1" customHeight="1">
      <c r="A118" s="2646" t="s">
        <v>5623</v>
      </c>
      <c r="B118" s="2646" t="s">
        <v>5623</v>
      </c>
      <c r="C118" s="2646" t="s">
        <v>623</v>
      </c>
      <c r="D118" s="2646" t="s">
        <v>5619</v>
      </c>
      <c r="E118" s="2647">
        <v>7412200000</v>
      </c>
      <c r="F118" s="2646" t="s">
        <v>2990</v>
      </c>
      <c r="G118" s="2646" t="s">
        <v>410</v>
      </c>
      <c r="H118" s="2646" t="s">
        <v>2995</v>
      </c>
      <c r="I118" s="2646" t="s">
        <v>6533</v>
      </c>
      <c r="J118" s="2646"/>
      <c r="K118" s="2646"/>
      <c r="L118" s="2657">
        <v>0.185</v>
      </c>
      <c r="M118" s="2662">
        <v>2.5000000000000001E-4</v>
      </c>
      <c r="N118" s="2657">
        <v>3.9E-2</v>
      </c>
      <c r="O118" s="2649">
        <v>6.4500000000000002E-2</v>
      </c>
      <c r="P118" s="2648">
        <v>0.06</v>
      </c>
      <c r="Q118" s="2656">
        <v>40</v>
      </c>
      <c r="R118" s="2650"/>
      <c r="S118" s="2650"/>
      <c r="T118" s="2646" t="s">
        <v>2987</v>
      </c>
      <c r="U118" s="2647">
        <v>4673739404508</v>
      </c>
      <c r="V118" s="2656">
        <v>1</v>
      </c>
      <c r="W118" s="2653">
        <v>0.2</v>
      </c>
      <c r="X118" s="2662">
        <v>2.5000000000000001E-4</v>
      </c>
      <c r="Y118" s="2650"/>
      <c r="Z118" s="2650"/>
      <c r="AA118" s="2650"/>
      <c r="AB118" s="2647">
        <v>4673739405697</v>
      </c>
      <c r="AC118" s="2656">
        <v>40</v>
      </c>
      <c r="AD118" s="2648">
        <v>7.78</v>
      </c>
      <c r="AE118" s="2648">
        <v>0.01</v>
      </c>
      <c r="AF118" s="2657">
        <v>0.255</v>
      </c>
      <c r="AG118" s="2653">
        <v>0.2</v>
      </c>
      <c r="AH118" s="2657">
        <v>0.19500000000000001</v>
      </c>
      <c r="AI118" s="2647">
        <v>4603726343442</v>
      </c>
      <c r="AJ118" s="2648">
        <v>10.119999999999999</v>
      </c>
      <c r="AK118" s="2651" t="s">
        <v>2154</v>
      </c>
      <c r="AL118" s="2651" t="s">
        <v>2986</v>
      </c>
      <c r="AM118" s="2652">
        <v>829.15</v>
      </c>
      <c r="AN118" s="2652">
        <v>10.32</v>
      </c>
    </row>
    <row r="119" spans="1:40" ht="11.1" customHeight="1">
      <c r="A119" s="2646" t="s">
        <v>5622</v>
      </c>
      <c r="B119" s="2646" t="s">
        <v>5622</v>
      </c>
      <c r="C119" s="2646" t="s">
        <v>623</v>
      </c>
      <c r="D119" s="2646" t="s">
        <v>5619</v>
      </c>
      <c r="E119" s="2647">
        <v>7412200000</v>
      </c>
      <c r="F119" s="2646" t="s">
        <v>2990</v>
      </c>
      <c r="G119" s="2646" t="s">
        <v>411</v>
      </c>
      <c r="H119" s="2646" t="s">
        <v>2995</v>
      </c>
      <c r="I119" s="2646" t="s">
        <v>6533</v>
      </c>
      <c r="J119" s="2646"/>
      <c r="K119" s="2646"/>
      <c r="L119" s="2657">
        <v>0.188</v>
      </c>
      <c r="M119" s="2662">
        <v>2.5000000000000001E-4</v>
      </c>
      <c r="N119" s="2648">
        <v>0.04</v>
      </c>
      <c r="O119" s="2649">
        <v>6.4500000000000002E-2</v>
      </c>
      <c r="P119" s="2648">
        <v>0.06</v>
      </c>
      <c r="Q119" s="2656">
        <v>40</v>
      </c>
      <c r="R119" s="2650"/>
      <c r="S119" s="2650"/>
      <c r="T119" s="2646" t="s">
        <v>2987</v>
      </c>
      <c r="U119" s="2647">
        <v>4673739404515</v>
      </c>
      <c r="V119" s="2656">
        <v>1</v>
      </c>
      <c r="W119" s="2653">
        <v>0.2</v>
      </c>
      <c r="X119" s="2662">
        <v>2.5000000000000001E-4</v>
      </c>
      <c r="Y119" s="2650"/>
      <c r="Z119" s="2650"/>
      <c r="AA119" s="2650"/>
      <c r="AB119" s="2647">
        <v>4673739405703</v>
      </c>
      <c r="AC119" s="2656">
        <v>40</v>
      </c>
      <c r="AD119" s="2648">
        <v>7.81</v>
      </c>
      <c r="AE119" s="2648">
        <v>0.01</v>
      </c>
      <c r="AF119" s="2657">
        <v>0.255</v>
      </c>
      <c r="AG119" s="2653">
        <v>0.2</v>
      </c>
      <c r="AH119" s="2657">
        <v>0.19500000000000001</v>
      </c>
      <c r="AI119" s="2647">
        <v>4603726343459</v>
      </c>
      <c r="AJ119" s="2648">
        <v>10.59</v>
      </c>
      <c r="AK119" s="2651" t="s">
        <v>2154</v>
      </c>
      <c r="AL119" s="2651" t="s">
        <v>2986</v>
      </c>
      <c r="AM119" s="2652">
        <v>868.25</v>
      </c>
      <c r="AN119" s="2652">
        <v>10.8</v>
      </c>
    </row>
    <row r="120" spans="1:40" ht="11.1" customHeight="1">
      <c r="A120" s="2646" t="s">
        <v>5621</v>
      </c>
      <c r="B120" s="2646" t="s">
        <v>5621</v>
      </c>
      <c r="C120" s="2646" t="s">
        <v>623</v>
      </c>
      <c r="D120" s="2646" t="s">
        <v>5619</v>
      </c>
      <c r="E120" s="2647">
        <v>7412200000</v>
      </c>
      <c r="F120" s="2646" t="s">
        <v>2990</v>
      </c>
      <c r="G120" s="2646" t="s">
        <v>412</v>
      </c>
      <c r="H120" s="2646" t="s">
        <v>2995</v>
      </c>
      <c r="I120" s="2646" t="s">
        <v>6533</v>
      </c>
      <c r="J120" s="2646"/>
      <c r="K120" s="2646"/>
      <c r="L120" s="2657">
        <v>0.189</v>
      </c>
      <c r="M120" s="2662">
        <v>2.5000000000000001E-4</v>
      </c>
      <c r="N120" s="2657">
        <v>4.2000000000000003E-2</v>
      </c>
      <c r="O120" s="2649">
        <v>6.4500000000000002E-2</v>
      </c>
      <c r="P120" s="2648">
        <v>0.06</v>
      </c>
      <c r="Q120" s="2656">
        <v>40</v>
      </c>
      <c r="R120" s="2650"/>
      <c r="S120" s="2650"/>
      <c r="T120" s="2646" t="s">
        <v>2987</v>
      </c>
      <c r="U120" s="2647">
        <v>4673739404522</v>
      </c>
      <c r="V120" s="2656">
        <v>1</v>
      </c>
      <c r="W120" s="2653">
        <v>0.2</v>
      </c>
      <c r="X120" s="2662">
        <v>2.5000000000000001E-4</v>
      </c>
      <c r="Y120" s="2650"/>
      <c r="Z120" s="2650"/>
      <c r="AA120" s="2650"/>
      <c r="AB120" s="2647">
        <v>4673739405710</v>
      </c>
      <c r="AC120" s="2656">
        <v>40</v>
      </c>
      <c r="AD120" s="2648">
        <v>8.0399999999999991</v>
      </c>
      <c r="AE120" s="2648">
        <v>0.01</v>
      </c>
      <c r="AF120" s="2657">
        <v>0.255</v>
      </c>
      <c r="AG120" s="2653">
        <v>0.2</v>
      </c>
      <c r="AH120" s="2657">
        <v>0.19500000000000001</v>
      </c>
      <c r="AI120" s="2647">
        <v>4603726343466</v>
      </c>
      <c r="AJ120" s="2648">
        <v>10.11</v>
      </c>
      <c r="AK120" s="2651" t="s">
        <v>2154</v>
      </c>
      <c r="AL120" s="2651" t="s">
        <v>2986</v>
      </c>
      <c r="AM120" s="2652">
        <v>829.15</v>
      </c>
      <c r="AN120" s="2652">
        <v>10.31</v>
      </c>
    </row>
    <row r="121" spans="1:40" ht="11.1" customHeight="1">
      <c r="A121" s="2646" t="s">
        <v>5620</v>
      </c>
      <c r="B121" s="2646" t="s">
        <v>5620</v>
      </c>
      <c r="C121" s="2646" t="s">
        <v>623</v>
      </c>
      <c r="D121" s="2646" t="s">
        <v>5619</v>
      </c>
      <c r="E121" s="2647">
        <v>7412200000</v>
      </c>
      <c r="F121" s="2646" t="s">
        <v>2990</v>
      </c>
      <c r="G121" s="2646" t="s">
        <v>413</v>
      </c>
      <c r="H121" s="2646" t="s">
        <v>2995</v>
      </c>
      <c r="I121" s="2646" t="s">
        <v>6533</v>
      </c>
      <c r="J121" s="2646"/>
      <c r="K121" s="2646"/>
      <c r="L121" s="2657">
        <v>0.19500000000000001</v>
      </c>
      <c r="M121" s="2662">
        <v>2.5000000000000001E-4</v>
      </c>
      <c r="N121" s="2649">
        <v>4.2500000000000003E-2</v>
      </c>
      <c r="O121" s="2649">
        <v>6.4500000000000002E-2</v>
      </c>
      <c r="P121" s="2648">
        <v>0.06</v>
      </c>
      <c r="Q121" s="2656">
        <v>40</v>
      </c>
      <c r="R121" s="2650"/>
      <c r="S121" s="2650"/>
      <c r="T121" s="2646" t="s">
        <v>2987</v>
      </c>
      <c r="U121" s="2647">
        <v>4673739404539</v>
      </c>
      <c r="V121" s="2656">
        <v>1</v>
      </c>
      <c r="W121" s="2648">
        <v>0.21</v>
      </c>
      <c r="X121" s="2662">
        <v>2.5000000000000001E-4</v>
      </c>
      <c r="Y121" s="2650"/>
      <c r="Z121" s="2650"/>
      <c r="AA121" s="2650"/>
      <c r="AB121" s="2647">
        <v>4673739405727</v>
      </c>
      <c r="AC121" s="2656">
        <v>40</v>
      </c>
      <c r="AD121" s="2648">
        <v>8.23</v>
      </c>
      <c r="AE121" s="2648">
        <v>0.01</v>
      </c>
      <c r="AF121" s="2657">
        <v>0.255</v>
      </c>
      <c r="AG121" s="2653">
        <v>0.2</v>
      </c>
      <c r="AH121" s="2657">
        <v>0.19500000000000001</v>
      </c>
      <c r="AI121" s="2647">
        <v>4603726343473</v>
      </c>
      <c r="AJ121" s="2648">
        <v>10.16</v>
      </c>
      <c r="AK121" s="2651" t="s">
        <v>2154</v>
      </c>
      <c r="AL121" s="2651" t="s">
        <v>2986</v>
      </c>
      <c r="AM121" s="2663">
        <v>832.6</v>
      </c>
      <c r="AN121" s="2652">
        <v>10.36</v>
      </c>
    </row>
    <row r="122" spans="1:40" ht="11.1" customHeight="1">
      <c r="A122" s="2646" t="s">
        <v>5618</v>
      </c>
      <c r="B122" s="2646" t="s">
        <v>5618</v>
      </c>
      <c r="C122" s="2646" t="s">
        <v>623</v>
      </c>
      <c r="D122" s="2646" t="s">
        <v>5602</v>
      </c>
      <c r="E122" s="2647">
        <v>7412200000</v>
      </c>
      <c r="F122" s="2646" t="s">
        <v>2990</v>
      </c>
      <c r="G122" s="2646" t="s">
        <v>1241</v>
      </c>
      <c r="H122" s="2646" t="s">
        <v>2995</v>
      </c>
      <c r="I122" s="2646" t="s">
        <v>6533</v>
      </c>
      <c r="J122" s="2646"/>
      <c r="K122" s="2646"/>
      <c r="L122" s="2648">
        <v>0.01</v>
      </c>
      <c r="M122" s="2662">
        <v>1.0000000000000001E-5</v>
      </c>
      <c r="N122" s="2657">
        <v>1.2999999999999999E-2</v>
      </c>
      <c r="O122" s="2657">
        <v>1.9E-2</v>
      </c>
      <c r="P122" s="2657">
        <v>1.7000000000000001E-2</v>
      </c>
      <c r="Q122" s="2656">
        <v>40</v>
      </c>
      <c r="R122" s="2650"/>
      <c r="S122" s="2650"/>
      <c r="T122" s="2646" t="s">
        <v>2987</v>
      </c>
      <c r="U122" s="2647">
        <v>4673739404546</v>
      </c>
      <c r="V122" s="2656">
        <v>10</v>
      </c>
      <c r="W122" s="2648">
        <v>0.11</v>
      </c>
      <c r="X122" s="2649">
        <v>1E-4</v>
      </c>
      <c r="Y122" s="2650"/>
      <c r="Z122" s="2650"/>
      <c r="AA122" s="2650"/>
      <c r="AB122" s="2647">
        <v>4673739405734</v>
      </c>
      <c r="AC122" s="2661">
        <v>1000</v>
      </c>
      <c r="AD122" s="2656">
        <v>10</v>
      </c>
      <c r="AE122" s="2648">
        <v>0.01</v>
      </c>
      <c r="AF122" s="2657">
        <v>0.255</v>
      </c>
      <c r="AG122" s="2653">
        <v>0.2</v>
      </c>
      <c r="AH122" s="2657">
        <v>0.19500000000000001</v>
      </c>
      <c r="AI122" s="2647">
        <v>4603726343480</v>
      </c>
      <c r="AJ122" s="2648">
        <v>0.49</v>
      </c>
      <c r="AK122" s="2651" t="s">
        <v>2154</v>
      </c>
      <c r="AL122" s="2651" t="s">
        <v>2986</v>
      </c>
      <c r="AM122" s="2652">
        <v>40.14</v>
      </c>
      <c r="AN122" s="2652">
        <v>0.5</v>
      </c>
    </row>
    <row r="123" spans="1:40" ht="11.1" customHeight="1">
      <c r="A123" s="2646" t="s">
        <v>5617</v>
      </c>
      <c r="B123" s="2646" t="s">
        <v>5617</v>
      </c>
      <c r="C123" s="2646" t="s">
        <v>623</v>
      </c>
      <c r="D123" s="2646" t="s">
        <v>5602</v>
      </c>
      <c r="E123" s="2647">
        <v>7412200000</v>
      </c>
      <c r="F123" s="2646" t="s">
        <v>2990</v>
      </c>
      <c r="G123" s="2646" t="s">
        <v>424</v>
      </c>
      <c r="H123" s="2646" t="s">
        <v>2995</v>
      </c>
      <c r="I123" s="2646" t="s">
        <v>6533</v>
      </c>
      <c r="J123" s="2646"/>
      <c r="K123" s="2646"/>
      <c r="L123" s="2657">
        <v>2.5000000000000001E-2</v>
      </c>
      <c r="M123" s="2658">
        <v>1.4E-5</v>
      </c>
      <c r="N123" s="2649">
        <v>1.4500000000000001E-2</v>
      </c>
      <c r="O123" s="2649">
        <v>2.4500000000000001E-2</v>
      </c>
      <c r="P123" s="2657">
        <v>2.1999999999999999E-2</v>
      </c>
      <c r="Q123" s="2656">
        <v>40</v>
      </c>
      <c r="R123" s="2650"/>
      <c r="S123" s="2650"/>
      <c r="T123" s="2646" t="s">
        <v>2987</v>
      </c>
      <c r="U123" s="2647">
        <v>4673739404553</v>
      </c>
      <c r="V123" s="2656">
        <v>10</v>
      </c>
      <c r="W123" s="2648">
        <v>0.26</v>
      </c>
      <c r="X123" s="2662">
        <v>1.3999999999999999E-4</v>
      </c>
      <c r="Y123" s="2650"/>
      <c r="Z123" s="2650"/>
      <c r="AA123" s="2650"/>
      <c r="AB123" s="2647">
        <v>4673739405741</v>
      </c>
      <c r="AC123" s="2656">
        <v>700</v>
      </c>
      <c r="AD123" s="2648">
        <v>18.079999999999998</v>
      </c>
      <c r="AE123" s="2649">
        <v>9.7999999999999997E-3</v>
      </c>
      <c r="AF123" s="2657">
        <v>0.255</v>
      </c>
      <c r="AG123" s="2653">
        <v>0.2</v>
      </c>
      <c r="AH123" s="2657">
        <v>0.19500000000000001</v>
      </c>
      <c r="AI123" s="2647">
        <v>4603726343497</v>
      </c>
      <c r="AJ123" s="2648">
        <v>1.03</v>
      </c>
      <c r="AK123" s="2651" t="s">
        <v>2154</v>
      </c>
      <c r="AL123" s="2651" t="s">
        <v>2986</v>
      </c>
      <c r="AM123" s="2652">
        <v>84.64</v>
      </c>
      <c r="AN123" s="2652">
        <v>1.05</v>
      </c>
    </row>
    <row r="124" spans="1:40" ht="11.1" customHeight="1">
      <c r="A124" s="2646" t="s">
        <v>5616</v>
      </c>
      <c r="B124" s="2646" t="s">
        <v>5616</v>
      </c>
      <c r="C124" s="2646" t="s">
        <v>623</v>
      </c>
      <c r="D124" s="2646" t="s">
        <v>5602</v>
      </c>
      <c r="E124" s="2647">
        <v>7412200000</v>
      </c>
      <c r="F124" s="2646" t="s">
        <v>2990</v>
      </c>
      <c r="G124" s="2646" t="s">
        <v>1256</v>
      </c>
      <c r="H124" s="2646" t="s">
        <v>2995</v>
      </c>
      <c r="I124" s="2646" t="s">
        <v>6533</v>
      </c>
      <c r="J124" s="2646"/>
      <c r="K124" s="2646"/>
      <c r="L124" s="2649">
        <v>1.4500000000000001E-2</v>
      </c>
      <c r="M124" s="2658">
        <v>1.4E-5</v>
      </c>
      <c r="N124" s="2649">
        <v>1.4500000000000001E-2</v>
      </c>
      <c r="O124" s="2649">
        <v>2.4500000000000001E-2</v>
      </c>
      <c r="P124" s="2657">
        <v>2.1999999999999999E-2</v>
      </c>
      <c r="Q124" s="2656">
        <v>40</v>
      </c>
      <c r="R124" s="2650"/>
      <c r="S124" s="2650"/>
      <c r="T124" s="2646" t="s">
        <v>2987</v>
      </c>
      <c r="U124" s="2647">
        <v>4673739404560</v>
      </c>
      <c r="V124" s="2656">
        <v>10</v>
      </c>
      <c r="W124" s="2648">
        <v>0.16</v>
      </c>
      <c r="X124" s="2662">
        <v>1.3999999999999999E-4</v>
      </c>
      <c r="Y124" s="2650"/>
      <c r="Z124" s="2650"/>
      <c r="AA124" s="2650"/>
      <c r="AB124" s="2647">
        <v>4673739405758</v>
      </c>
      <c r="AC124" s="2656">
        <v>700</v>
      </c>
      <c r="AD124" s="2648">
        <v>10.28</v>
      </c>
      <c r="AE124" s="2649">
        <v>9.7999999999999997E-3</v>
      </c>
      <c r="AF124" s="2657">
        <v>0.255</v>
      </c>
      <c r="AG124" s="2653">
        <v>0.2</v>
      </c>
      <c r="AH124" s="2657">
        <v>0.19500000000000001</v>
      </c>
      <c r="AI124" s="2647">
        <v>4603726343503</v>
      </c>
      <c r="AJ124" s="2648">
        <v>0.73</v>
      </c>
      <c r="AK124" s="2651" t="s">
        <v>2154</v>
      </c>
      <c r="AL124" s="2651" t="s">
        <v>2986</v>
      </c>
      <c r="AM124" s="2652">
        <v>59.46</v>
      </c>
      <c r="AN124" s="2652">
        <v>0.74</v>
      </c>
    </row>
    <row r="125" spans="1:40" ht="11.1" customHeight="1">
      <c r="A125" s="2646" t="s">
        <v>5615</v>
      </c>
      <c r="B125" s="2646" t="s">
        <v>5615</v>
      </c>
      <c r="C125" s="2646" t="s">
        <v>623</v>
      </c>
      <c r="D125" s="2646" t="s">
        <v>5602</v>
      </c>
      <c r="E125" s="2647">
        <v>7412200000</v>
      </c>
      <c r="F125" s="2646" t="s">
        <v>2990</v>
      </c>
      <c r="G125" s="2646" t="s">
        <v>425</v>
      </c>
      <c r="H125" s="2646" t="s">
        <v>2995</v>
      </c>
      <c r="I125" s="2646" t="s">
        <v>6533</v>
      </c>
      <c r="J125" s="2646"/>
      <c r="K125" s="2646"/>
      <c r="L125" s="2657">
        <v>2.7E-2</v>
      </c>
      <c r="M125" s="2658">
        <v>2.5000000000000001E-5</v>
      </c>
      <c r="N125" s="2657">
        <v>1.6E-2</v>
      </c>
      <c r="O125" s="2649">
        <v>3.0499999999999999E-2</v>
      </c>
      <c r="P125" s="2657">
        <v>2.7E-2</v>
      </c>
      <c r="Q125" s="2656">
        <v>40</v>
      </c>
      <c r="R125" s="2650"/>
      <c r="S125" s="2650"/>
      <c r="T125" s="2646" t="s">
        <v>2987</v>
      </c>
      <c r="U125" s="2647">
        <v>4673739404577</v>
      </c>
      <c r="V125" s="2656">
        <v>10</v>
      </c>
      <c r="W125" s="2648">
        <v>0.28999999999999998</v>
      </c>
      <c r="X125" s="2662">
        <v>2.5000000000000001E-4</v>
      </c>
      <c r="Y125" s="2650"/>
      <c r="Z125" s="2650"/>
      <c r="AA125" s="2650"/>
      <c r="AB125" s="2647">
        <v>4673739405765</v>
      </c>
      <c r="AC125" s="2656">
        <v>400</v>
      </c>
      <c r="AD125" s="2648">
        <v>11.55</v>
      </c>
      <c r="AE125" s="2648">
        <v>0.01</v>
      </c>
      <c r="AF125" s="2657">
        <v>0.255</v>
      </c>
      <c r="AG125" s="2653">
        <v>0.2</v>
      </c>
      <c r="AH125" s="2657">
        <v>0.19500000000000001</v>
      </c>
      <c r="AI125" s="2647">
        <v>4603726343510</v>
      </c>
      <c r="AJ125" s="2648">
        <v>1.24</v>
      </c>
      <c r="AK125" s="2651" t="s">
        <v>2154</v>
      </c>
      <c r="AL125" s="2651" t="s">
        <v>2986</v>
      </c>
      <c r="AM125" s="2652">
        <v>101.66</v>
      </c>
      <c r="AN125" s="2652">
        <v>1.26</v>
      </c>
    </row>
    <row r="126" spans="1:40" ht="11.1" customHeight="1">
      <c r="A126" s="2646" t="s">
        <v>5614</v>
      </c>
      <c r="B126" s="2646" t="s">
        <v>5614</v>
      </c>
      <c r="C126" s="2646" t="s">
        <v>623</v>
      </c>
      <c r="D126" s="2646" t="s">
        <v>5602</v>
      </c>
      <c r="E126" s="2647">
        <v>7412200000</v>
      </c>
      <c r="F126" s="2646" t="s">
        <v>2990</v>
      </c>
      <c r="G126" s="2646" t="s">
        <v>426</v>
      </c>
      <c r="H126" s="2646" t="s">
        <v>2995</v>
      </c>
      <c r="I126" s="2646" t="s">
        <v>6533</v>
      </c>
      <c r="J126" s="2646"/>
      <c r="K126" s="2646"/>
      <c r="L126" s="2649">
        <v>6.2399999999999997E-2</v>
      </c>
      <c r="M126" s="2662">
        <v>5.0000000000000002E-5</v>
      </c>
      <c r="N126" s="2649">
        <v>1.7500000000000002E-2</v>
      </c>
      <c r="O126" s="2649">
        <v>3.6499999999999998E-2</v>
      </c>
      <c r="P126" s="2657">
        <v>3.4000000000000002E-2</v>
      </c>
      <c r="Q126" s="2656">
        <v>40</v>
      </c>
      <c r="R126" s="2650"/>
      <c r="S126" s="2650"/>
      <c r="T126" s="2646" t="s">
        <v>2987</v>
      </c>
      <c r="U126" s="2647">
        <v>4673739404584</v>
      </c>
      <c r="V126" s="2656">
        <v>5</v>
      </c>
      <c r="W126" s="2648">
        <v>0.33</v>
      </c>
      <c r="X126" s="2662">
        <v>2.5000000000000001E-4</v>
      </c>
      <c r="Y126" s="2650"/>
      <c r="Z126" s="2650"/>
      <c r="AA126" s="2650"/>
      <c r="AB126" s="2647">
        <v>4673739405772</v>
      </c>
      <c r="AC126" s="2656">
        <v>200</v>
      </c>
      <c r="AD126" s="2648">
        <v>12.73</v>
      </c>
      <c r="AE126" s="2648">
        <v>0.01</v>
      </c>
      <c r="AF126" s="2657">
        <v>0.255</v>
      </c>
      <c r="AG126" s="2653">
        <v>0.2</v>
      </c>
      <c r="AH126" s="2657">
        <v>0.19500000000000001</v>
      </c>
      <c r="AI126" s="2647">
        <v>4603726343527</v>
      </c>
      <c r="AJ126" s="2648">
        <v>3.16</v>
      </c>
      <c r="AK126" s="2651" t="s">
        <v>2154</v>
      </c>
      <c r="AL126" s="2651" t="s">
        <v>2986</v>
      </c>
      <c r="AM126" s="2663">
        <v>259.89999999999998</v>
      </c>
      <c r="AN126" s="2652">
        <v>3.22</v>
      </c>
    </row>
    <row r="127" spans="1:40" ht="11.1" customHeight="1">
      <c r="A127" s="2646" t="s">
        <v>5613</v>
      </c>
      <c r="B127" s="2646" t="s">
        <v>5613</v>
      </c>
      <c r="C127" s="2646" t="s">
        <v>623</v>
      </c>
      <c r="D127" s="2646" t="s">
        <v>5602</v>
      </c>
      <c r="E127" s="2647">
        <v>7412200000</v>
      </c>
      <c r="F127" s="2646" t="s">
        <v>2990</v>
      </c>
      <c r="G127" s="2646" t="s">
        <v>427</v>
      </c>
      <c r="H127" s="2646" t="s">
        <v>2995</v>
      </c>
      <c r="I127" s="2646" t="s">
        <v>6533</v>
      </c>
      <c r="J127" s="2646"/>
      <c r="K127" s="2646"/>
      <c r="L127" s="2649">
        <v>4.7199999999999999E-2</v>
      </c>
      <c r="M127" s="2662">
        <v>5.0000000000000002E-5</v>
      </c>
      <c r="N127" s="2649">
        <v>1.7500000000000002E-2</v>
      </c>
      <c r="O127" s="2649">
        <v>3.6499999999999998E-2</v>
      </c>
      <c r="P127" s="2657">
        <v>3.4000000000000002E-2</v>
      </c>
      <c r="Q127" s="2656">
        <v>40</v>
      </c>
      <c r="R127" s="2650"/>
      <c r="S127" s="2650"/>
      <c r="T127" s="2646" t="s">
        <v>2987</v>
      </c>
      <c r="U127" s="2647">
        <v>4673739404591</v>
      </c>
      <c r="V127" s="2656">
        <v>5</v>
      </c>
      <c r="W127" s="2648">
        <v>0.25</v>
      </c>
      <c r="X127" s="2662">
        <v>2.5000000000000001E-4</v>
      </c>
      <c r="Y127" s="2650"/>
      <c r="Z127" s="2650"/>
      <c r="AA127" s="2650"/>
      <c r="AB127" s="2647">
        <v>4673739405789</v>
      </c>
      <c r="AC127" s="2656">
        <v>200</v>
      </c>
      <c r="AD127" s="2648">
        <v>9.7200000000000006</v>
      </c>
      <c r="AE127" s="2648">
        <v>0.01</v>
      </c>
      <c r="AF127" s="2657">
        <v>0.255</v>
      </c>
      <c r="AG127" s="2653">
        <v>0.2</v>
      </c>
      <c r="AH127" s="2657">
        <v>0.19500000000000001</v>
      </c>
      <c r="AI127" s="2647">
        <v>4603726343534</v>
      </c>
      <c r="AJ127" s="2648">
        <v>1.99</v>
      </c>
      <c r="AK127" s="2651" t="s">
        <v>2154</v>
      </c>
      <c r="AL127" s="2651" t="s">
        <v>2986</v>
      </c>
      <c r="AM127" s="2663">
        <v>163.30000000000001</v>
      </c>
      <c r="AN127" s="2652">
        <v>2.0299999999999998</v>
      </c>
    </row>
    <row r="128" spans="1:40" ht="11.1" customHeight="1">
      <c r="A128" s="2646" t="s">
        <v>5612</v>
      </c>
      <c r="B128" s="2646" t="s">
        <v>5612</v>
      </c>
      <c r="C128" s="2646" t="s">
        <v>623</v>
      </c>
      <c r="D128" s="2646" t="s">
        <v>5602</v>
      </c>
      <c r="E128" s="2647">
        <v>7412200000</v>
      </c>
      <c r="F128" s="2646" t="s">
        <v>2990</v>
      </c>
      <c r="G128" s="2646" t="s">
        <v>429</v>
      </c>
      <c r="H128" s="2646" t="s">
        <v>2995</v>
      </c>
      <c r="I128" s="2646" t="s">
        <v>6533</v>
      </c>
      <c r="J128" s="2646"/>
      <c r="K128" s="2646"/>
      <c r="L128" s="2649">
        <v>0.11119999999999999</v>
      </c>
      <c r="M128" s="2658">
        <v>7.1000000000000005E-5</v>
      </c>
      <c r="N128" s="2649">
        <v>1.95E-2</v>
      </c>
      <c r="O128" s="2657">
        <v>4.4999999999999998E-2</v>
      </c>
      <c r="P128" s="2657">
        <v>4.2000000000000003E-2</v>
      </c>
      <c r="Q128" s="2656">
        <v>40</v>
      </c>
      <c r="R128" s="2650"/>
      <c r="S128" s="2650"/>
      <c r="T128" s="2646" t="s">
        <v>2987</v>
      </c>
      <c r="U128" s="2647">
        <v>4673739404607</v>
      </c>
      <c r="V128" s="2656">
        <v>5</v>
      </c>
      <c r="W128" s="2648">
        <v>0.56999999999999995</v>
      </c>
      <c r="X128" s="2658">
        <v>3.5500000000000001E-4</v>
      </c>
      <c r="Y128" s="2650"/>
      <c r="Z128" s="2650"/>
      <c r="AA128" s="2650"/>
      <c r="AB128" s="2647">
        <v>4673739405796</v>
      </c>
      <c r="AC128" s="2656">
        <v>140</v>
      </c>
      <c r="AD128" s="2648">
        <v>15.75</v>
      </c>
      <c r="AE128" s="2662">
        <v>9.9399999999999992E-3</v>
      </c>
      <c r="AF128" s="2657">
        <v>0.255</v>
      </c>
      <c r="AG128" s="2653">
        <v>0.2</v>
      </c>
      <c r="AH128" s="2657">
        <v>0.19500000000000001</v>
      </c>
      <c r="AI128" s="2647">
        <v>4603726343558</v>
      </c>
      <c r="AJ128" s="2648">
        <v>6.47</v>
      </c>
      <c r="AK128" s="2651" t="s">
        <v>2154</v>
      </c>
      <c r="AL128" s="2651" t="s">
        <v>2986</v>
      </c>
      <c r="AM128" s="2652">
        <v>530.15</v>
      </c>
      <c r="AN128" s="2652">
        <v>6.6</v>
      </c>
    </row>
    <row r="129" spans="1:40" ht="11.1" customHeight="1">
      <c r="A129" s="2646" t="s">
        <v>5611</v>
      </c>
      <c r="B129" s="2646" t="s">
        <v>5611</v>
      </c>
      <c r="C129" s="2646" t="s">
        <v>623</v>
      </c>
      <c r="D129" s="2646" t="s">
        <v>5602</v>
      </c>
      <c r="E129" s="2647">
        <v>7412200000</v>
      </c>
      <c r="F129" s="2646" t="s">
        <v>2990</v>
      </c>
      <c r="G129" s="2646" t="s">
        <v>430</v>
      </c>
      <c r="H129" s="2646" t="s">
        <v>2995</v>
      </c>
      <c r="I129" s="2646" t="s">
        <v>6533</v>
      </c>
      <c r="J129" s="2646"/>
      <c r="K129" s="2646"/>
      <c r="L129" s="2657">
        <v>9.4E-2</v>
      </c>
      <c r="M129" s="2658">
        <v>7.1000000000000005E-5</v>
      </c>
      <c r="N129" s="2649">
        <v>1.95E-2</v>
      </c>
      <c r="O129" s="2657">
        <v>4.4999999999999998E-2</v>
      </c>
      <c r="P129" s="2657">
        <v>4.2000000000000003E-2</v>
      </c>
      <c r="Q129" s="2656">
        <v>40</v>
      </c>
      <c r="R129" s="2650"/>
      <c r="S129" s="2650"/>
      <c r="T129" s="2646" t="s">
        <v>2987</v>
      </c>
      <c r="U129" s="2647">
        <v>4673739404614</v>
      </c>
      <c r="V129" s="2656">
        <v>5</v>
      </c>
      <c r="W129" s="2648">
        <v>0.49</v>
      </c>
      <c r="X129" s="2658">
        <v>3.5500000000000001E-4</v>
      </c>
      <c r="Y129" s="2650"/>
      <c r="Z129" s="2650"/>
      <c r="AA129" s="2650"/>
      <c r="AB129" s="2647">
        <v>4673739405802</v>
      </c>
      <c r="AC129" s="2656">
        <v>140</v>
      </c>
      <c r="AD129" s="2648">
        <v>13.62</v>
      </c>
      <c r="AE129" s="2662">
        <v>9.9399999999999992E-3</v>
      </c>
      <c r="AF129" s="2657">
        <v>0.255</v>
      </c>
      <c r="AG129" s="2653">
        <v>0.2</v>
      </c>
      <c r="AH129" s="2657">
        <v>0.19500000000000001</v>
      </c>
      <c r="AI129" s="2647">
        <v>4603726343565</v>
      </c>
      <c r="AJ129" s="2648">
        <v>5.12</v>
      </c>
      <c r="AK129" s="2651" t="s">
        <v>2154</v>
      </c>
      <c r="AL129" s="2651" t="s">
        <v>2986</v>
      </c>
      <c r="AM129" s="2652">
        <v>419.75</v>
      </c>
      <c r="AN129" s="2652">
        <v>5.22</v>
      </c>
    </row>
    <row r="130" spans="1:40" ht="11.1" customHeight="1">
      <c r="A130" s="2646" t="s">
        <v>5610</v>
      </c>
      <c r="B130" s="2646" t="s">
        <v>5610</v>
      </c>
      <c r="C130" s="2646" t="s">
        <v>623</v>
      </c>
      <c r="D130" s="2646" t="s">
        <v>5602</v>
      </c>
      <c r="E130" s="2647">
        <v>7412200000</v>
      </c>
      <c r="F130" s="2646" t="s">
        <v>2990</v>
      </c>
      <c r="G130" s="2646" t="s">
        <v>428</v>
      </c>
      <c r="H130" s="2646" t="s">
        <v>2995</v>
      </c>
      <c r="I130" s="2646" t="s">
        <v>6533</v>
      </c>
      <c r="J130" s="2646"/>
      <c r="K130" s="2646"/>
      <c r="L130" s="2657">
        <v>7.1999999999999995E-2</v>
      </c>
      <c r="M130" s="2658">
        <v>7.1000000000000005E-5</v>
      </c>
      <c r="N130" s="2649">
        <v>1.95E-2</v>
      </c>
      <c r="O130" s="2657">
        <v>4.4999999999999998E-2</v>
      </c>
      <c r="P130" s="2657">
        <v>4.2000000000000003E-2</v>
      </c>
      <c r="Q130" s="2656">
        <v>40</v>
      </c>
      <c r="R130" s="2650"/>
      <c r="S130" s="2650"/>
      <c r="T130" s="2646" t="s">
        <v>2987</v>
      </c>
      <c r="U130" s="2647">
        <v>4673739404621</v>
      </c>
      <c r="V130" s="2656">
        <v>5</v>
      </c>
      <c r="W130" s="2648">
        <v>0.38</v>
      </c>
      <c r="X130" s="2658">
        <v>3.5500000000000001E-4</v>
      </c>
      <c r="Y130" s="2650"/>
      <c r="Z130" s="2650"/>
      <c r="AA130" s="2650"/>
      <c r="AB130" s="2647">
        <v>4673739405819</v>
      </c>
      <c r="AC130" s="2656">
        <v>140</v>
      </c>
      <c r="AD130" s="2648">
        <v>10.56</v>
      </c>
      <c r="AE130" s="2662">
        <v>9.9399999999999992E-3</v>
      </c>
      <c r="AF130" s="2657">
        <v>0.255</v>
      </c>
      <c r="AG130" s="2653">
        <v>0.2</v>
      </c>
      <c r="AH130" s="2657">
        <v>0.19500000000000001</v>
      </c>
      <c r="AI130" s="2647">
        <v>4603726343541</v>
      </c>
      <c r="AJ130" s="2648">
        <v>3.86</v>
      </c>
      <c r="AK130" s="2651" t="s">
        <v>2154</v>
      </c>
      <c r="AL130" s="2651" t="s">
        <v>2986</v>
      </c>
      <c r="AM130" s="2663">
        <v>317.39999999999998</v>
      </c>
      <c r="AN130" s="2652">
        <v>3.94</v>
      </c>
    </row>
    <row r="131" spans="1:40" ht="11.1" customHeight="1">
      <c r="A131" s="2646" t="s">
        <v>5609</v>
      </c>
      <c r="B131" s="2646" t="s">
        <v>5609</v>
      </c>
      <c r="C131" s="2646" t="s">
        <v>623</v>
      </c>
      <c r="D131" s="2646" t="s">
        <v>5602</v>
      </c>
      <c r="E131" s="2647">
        <v>7412200000</v>
      </c>
      <c r="F131" s="2646" t="s">
        <v>2990</v>
      </c>
      <c r="G131" s="2646" t="s">
        <v>431</v>
      </c>
      <c r="H131" s="2646" t="s">
        <v>2995</v>
      </c>
      <c r="I131" s="2646" t="s">
        <v>6533</v>
      </c>
      <c r="J131" s="2646"/>
      <c r="K131" s="2646"/>
      <c r="L131" s="2648">
        <v>0.14000000000000001</v>
      </c>
      <c r="M131" s="2658">
        <v>8.7000000000000001E-5</v>
      </c>
      <c r="N131" s="2649">
        <v>2.0500000000000001E-2</v>
      </c>
      <c r="O131" s="2649">
        <v>5.1499999999999997E-2</v>
      </c>
      <c r="P131" s="2657">
        <v>4.8000000000000001E-2</v>
      </c>
      <c r="Q131" s="2656">
        <v>40</v>
      </c>
      <c r="R131" s="2650"/>
      <c r="S131" s="2650"/>
      <c r="T131" s="2646" t="s">
        <v>2987</v>
      </c>
      <c r="U131" s="2647">
        <v>4673739404638</v>
      </c>
      <c r="V131" s="2656">
        <v>5</v>
      </c>
      <c r="W131" s="2648">
        <v>0.72</v>
      </c>
      <c r="X131" s="2658">
        <v>4.35E-4</v>
      </c>
      <c r="Y131" s="2650"/>
      <c r="Z131" s="2650"/>
      <c r="AA131" s="2650"/>
      <c r="AB131" s="2647">
        <v>4673739405826</v>
      </c>
      <c r="AC131" s="2656">
        <v>115</v>
      </c>
      <c r="AD131" s="2648">
        <v>17.87</v>
      </c>
      <c r="AE131" s="2658">
        <v>1.0005E-2</v>
      </c>
      <c r="AF131" s="2657">
        <v>0.255</v>
      </c>
      <c r="AG131" s="2653">
        <v>0.2</v>
      </c>
      <c r="AH131" s="2657">
        <v>0.19500000000000001</v>
      </c>
      <c r="AI131" s="2647">
        <v>4603726343572</v>
      </c>
      <c r="AJ131" s="2648">
        <v>9.02</v>
      </c>
      <c r="AK131" s="2651" t="s">
        <v>2154</v>
      </c>
      <c r="AL131" s="2651" t="s">
        <v>2986</v>
      </c>
      <c r="AM131" s="2652">
        <v>739.45</v>
      </c>
      <c r="AN131" s="2652">
        <v>9.1999999999999993</v>
      </c>
    </row>
    <row r="132" spans="1:40" ht="11.1" customHeight="1">
      <c r="A132" s="2646" t="s">
        <v>5608</v>
      </c>
      <c r="B132" s="2646" t="s">
        <v>5608</v>
      </c>
      <c r="C132" s="2646" t="s">
        <v>623</v>
      </c>
      <c r="D132" s="2646" t="s">
        <v>5602</v>
      </c>
      <c r="E132" s="2647">
        <v>7412200000</v>
      </c>
      <c r="F132" s="2646" t="s">
        <v>2990</v>
      </c>
      <c r="G132" s="2646" t="s">
        <v>432</v>
      </c>
      <c r="H132" s="2646" t="s">
        <v>2995</v>
      </c>
      <c r="I132" s="2646" t="s">
        <v>6533</v>
      </c>
      <c r="J132" s="2646"/>
      <c r="K132" s="2646"/>
      <c r="L132" s="2648">
        <v>0.12</v>
      </c>
      <c r="M132" s="2658">
        <v>8.7000000000000001E-5</v>
      </c>
      <c r="N132" s="2649">
        <v>2.0500000000000001E-2</v>
      </c>
      <c r="O132" s="2649">
        <v>5.1499999999999997E-2</v>
      </c>
      <c r="P132" s="2657">
        <v>4.8000000000000001E-2</v>
      </c>
      <c r="Q132" s="2656">
        <v>40</v>
      </c>
      <c r="R132" s="2650"/>
      <c r="S132" s="2650"/>
      <c r="T132" s="2646" t="s">
        <v>2987</v>
      </c>
      <c r="U132" s="2647">
        <v>4673739404645</v>
      </c>
      <c r="V132" s="2656">
        <v>5</v>
      </c>
      <c r="W132" s="2648">
        <v>0.62</v>
      </c>
      <c r="X132" s="2658">
        <v>4.35E-4</v>
      </c>
      <c r="Y132" s="2650"/>
      <c r="Z132" s="2650"/>
      <c r="AA132" s="2650"/>
      <c r="AB132" s="2647">
        <v>4673739405833</v>
      </c>
      <c r="AC132" s="2656">
        <v>115</v>
      </c>
      <c r="AD132" s="2648">
        <v>14.16</v>
      </c>
      <c r="AE132" s="2658">
        <v>1.0005E-2</v>
      </c>
      <c r="AF132" s="2657">
        <v>0.255</v>
      </c>
      <c r="AG132" s="2653">
        <v>0.2</v>
      </c>
      <c r="AH132" s="2657">
        <v>0.19500000000000001</v>
      </c>
      <c r="AI132" s="2647">
        <v>4603726343589</v>
      </c>
      <c r="AJ132" s="2648">
        <v>7.61</v>
      </c>
      <c r="AK132" s="2651" t="s">
        <v>2154</v>
      </c>
      <c r="AL132" s="2651" t="s">
        <v>2986</v>
      </c>
      <c r="AM132" s="2652">
        <v>624.45000000000005</v>
      </c>
      <c r="AN132" s="2652">
        <v>7.76</v>
      </c>
    </row>
    <row r="133" spans="1:40" ht="11.1" customHeight="1">
      <c r="A133" s="2646" t="s">
        <v>5607</v>
      </c>
      <c r="B133" s="2646" t="s">
        <v>5607</v>
      </c>
      <c r="C133" s="2646" t="s">
        <v>623</v>
      </c>
      <c r="D133" s="2646" t="s">
        <v>5602</v>
      </c>
      <c r="E133" s="2647">
        <v>7412200000</v>
      </c>
      <c r="F133" s="2646" t="s">
        <v>2990</v>
      </c>
      <c r="G133" s="2646" t="s">
        <v>433</v>
      </c>
      <c r="H133" s="2646" t="s">
        <v>2995</v>
      </c>
      <c r="I133" s="2646" t="s">
        <v>6533</v>
      </c>
      <c r="J133" s="2646"/>
      <c r="K133" s="2646"/>
      <c r="L133" s="2657">
        <v>7.0999999999999994E-2</v>
      </c>
      <c r="M133" s="2658">
        <v>8.7000000000000001E-5</v>
      </c>
      <c r="N133" s="2649">
        <v>2.0500000000000001E-2</v>
      </c>
      <c r="O133" s="2649">
        <v>5.1499999999999997E-2</v>
      </c>
      <c r="P133" s="2657">
        <v>4.8000000000000001E-2</v>
      </c>
      <c r="Q133" s="2656">
        <v>40</v>
      </c>
      <c r="R133" s="2650"/>
      <c r="S133" s="2650"/>
      <c r="T133" s="2646" t="s">
        <v>2987</v>
      </c>
      <c r="U133" s="2647">
        <v>4673739404652</v>
      </c>
      <c r="V133" s="2656">
        <v>5</v>
      </c>
      <c r="W133" s="2648">
        <v>0.37</v>
      </c>
      <c r="X133" s="2658">
        <v>4.35E-4</v>
      </c>
      <c r="Y133" s="2650"/>
      <c r="Z133" s="2650"/>
      <c r="AA133" s="2650"/>
      <c r="AB133" s="2647">
        <v>4673739405840</v>
      </c>
      <c r="AC133" s="2656">
        <v>115</v>
      </c>
      <c r="AD133" s="2648">
        <v>8.66</v>
      </c>
      <c r="AE133" s="2658">
        <v>1.0005E-2</v>
      </c>
      <c r="AF133" s="2657">
        <v>0.255</v>
      </c>
      <c r="AG133" s="2653">
        <v>0.2</v>
      </c>
      <c r="AH133" s="2657">
        <v>0.19500000000000001</v>
      </c>
      <c r="AI133" s="2647">
        <v>4603726343596</v>
      </c>
      <c r="AJ133" s="2648">
        <v>3.84</v>
      </c>
      <c r="AK133" s="2651" t="s">
        <v>2154</v>
      </c>
      <c r="AL133" s="2651" t="s">
        <v>2986</v>
      </c>
      <c r="AM133" s="2663">
        <v>315.10000000000002</v>
      </c>
      <c r="AN133" s="2652">
        <v>3.92</v>
      </c>
    </row>
    <row r="134" spans="1:40" ht="11.1" customHeight="1">
      <c r="A134" s="2646" t="s">
        <v>5606</v>
      </c>
      <c r="B134" s="2646" t="s">
        <v>5606</v>
      </c>
      <c r="C134" s="2646" t="s">
        <v>623</v>
      </c>
      <c r="D134" s="2646" t="s">
        <v>5602</v>
      </c>
      <c r="E134" s="2647">
        <v>7412200000</v>
      </c>
      <c r="F134" s="2646" t="s">
        <v>2990</v>
      </c>
      <c r="G134" s="2646" t="s">
        <v>434</v>
      </c>
      <c r="H134" s="2646" t="s">
        <v>2995</v>
      </c>
      <c r="I134" s="2646" t="s">
        <v>6533</v>
      </c>
      <c r="J134" s="2646"/>
      <c r="K134" s="2646"/>
      <c r="L134" s="2657">
        <v>0.22900000000000001</v>
      </c>
      <c r="M134" s="2658">
        <v>1.6699999999999999E-4</v>
      </c>
      <c r="N134" s="2649">
        <v>2.5499999999999998E-2</v>
      </c>
      <c r="O134" s="2649">
        <v>6.4500000000000002E-2</v>
      </c>
      <c r="P134" s="2648">
        <v>0.06</v>
      </c>
      <c r="Q134" s="2656">
        <v>40</v>
      </c>
      <c r="R134" s="2650"/>
      <c r="S134" s="2650"/>
      <c r="T134" s="2646" t="s">
        <v>2987</v>
      </c>
      <c r="U134" s="2647">
        <v>4673739404669</v>
      </c>
      <c r="V134" s="2656">
        <v>1</v>
      </c>
      <c r="W134" s="2648">
        <v>0.24</v>
      </c>
      <c r="X134" s="2658">
        <v>1.6699999999999999E-4</v>
      </c>
      <c r="Y134" s="2650"/>
      <c r="Z134" s="2650"/>
      <c r="AA134" s="2650"/>
      <c r="AB134" s="2647">
        <v>4673739405857</v>
      </c>
      <c r="AC134" s="2656">
        <v>60</v>
      </c>
      <c r="AD134" s="2648">
        <v>14.02</v>
      </c>
      <c r="AE134" s="2662">
        <v>1.0019999999999999E-2</v>
      </c>
      <c r="AF134" s="2657">
        <v>0.255</v>
      </c>
      <c r="AG134" s="2653">
        <v>0.2</v>
      </c>
      <c r="AH134" s="2657">
        <v>0.19500000000000001</v>
      </c>
      <c r="AI134" s="2647">
        <v>4603726343602</v>
      </c>
      <c r="AJ134" s="2656">
        <v>12</v>
      </c>
      <c r="AK134" s="2651" t="s">
        <v>2154</v>
      </c>
      <c r="AL134" s="2651" t="s">
        <v>2986</v>
      </c>
      <c r="AM134" s="2652">
        <v>983.25</v>
      </c>
      <c r="AN134" s="2652">
        <v>12.24</v>
      </c>
    </row>
    <row r="135" spans="1:40" ht="11.1" customHeight="1">
      <c r="A135" s="2646" t="s">
        <v>5605</v>
      </c>
      <c r="B135" s="2646" t="s">
        <v>5605</v>
      </c>
      <c r="C135" s="2646" t="s">
        <v>623</v>
      </c>
      <c r="D135" s="2646" t="s">
        <v>5602</v>
      </c>
      <c r="E135" s="2647">
        <v>7412200000</v>
      </c>
      <c r="F135" s="2646" t="s">
        <v>2990</v>
      </c>
      <c r="G135" s="2646" t="s">
        <v>435</v>
      </c>
      <c r="H135" s="2646" t="s">
        <v>2995</v>
      </c>
      <c r="I135" s="2646" t="s">
        <v>6533</v>
      </c>
      <c r="J135" s="2646"/>
      <c r="K135" s="2646"/>
      <c r="L135" s="2657">
        <v>0.214</v>
      </c>
      <c r="M135" s="2658">
        <v>1.6699999999999999E-4</v>
      </c>
      <c r="N135" s="2649">
        <v>2.5499999999999998E-2</v>
      </c>
      <c r="O135" s="2649">
        <v>6.4500000000000002E-2</v>
      </c>
      <c r="P135" s="2648">
        <v>0.06</v>
      </c>
      <c r="Q135" s="2656">
        <v>40</v>
      </c>
      <c r="R135" s="2650"/>
      <c r="S135" s="2650"/>
      <c r="T135" s="2646" t="s">
        <v>2987</v>
      </c>
      <c r="U135" s="2647">
        <v>4673739404676</v>
      </c>
      <c r="V135" s="2656">
        <v>1</v>
      </c>
      <c r="W135" s="2648">
        <v>0.23</v>
      </c>
      <c r="X135" s="2658">
        <v>1.6699999999999999E-4</v>
      </c>
      <c r="Y135" s="2650"/>
      <c r="Z135" s="2650"/>
      <c r="AA135" s="2650"/>
      <c r="AB135" s="2647">
        <v>4673739405864</v>
      </c>
      <c r="AC135" s="2656">
        <v>60</v>
      </c>
      <c r="AD135" s="2648">
        <v>13.04</v>
      </c>
      <c r="AE135" s="2662">
        <v>1.0019999999999999E-2</v>
      </c>
      <c r="AF135" s="2657">
        <v>0.255</v>
      </c>
      <c r="AG135" s="2653">
        <v>0.2</v>
      </c>
      <c r="AH135" s="2657">
        <v>0.19500000000000001</v>
      </c>
      <c r="AI135" s="2647">
        <v>4603726343619</v>
      </c>
      <c r="AJ135" s="2653">
        <v>13.5</v>
      </c>
      <c r="AK135" s="2651" t="s">
        <v>2154</v>
      </c>
      <c r="AL135" s="2651" t="s">
        <v>2986</v>
      </c>
      <c r="AM135" s="2664">
        <v>1106.3</v>
      </c>
      <c r="AN135" s="2652">
        <v>13.77</v>
      </c>
    </row>
    <row r="136" spans="1:40" ht="11.1" customHeight="1">
      <c r="A136" s="2646" t="s">
        <v>5604</v>
      </c>
      <c r="B136" s="2646" t="s">
        <v>5604</v>
      </c>
      <c r="C136" s="2646" t="s">
        <v>623</v>
      </c>
      <c r="D136" s="2646" t="s">
        <v>5602</v>
      </c>
      <c r="E136" s="2647">
        <v>7412200000</v>
      </c>
      <c r="F136" s="2646" t="s">
        <v>2990</v>
      </c>
      <c r="G136" s="2646" t="s">
        <v>436</v>
      </c>
      <c r="H136" s="2646" t="s">
        <v>2995</v>
      </c>
      <c r="I136" s="2646" t="s">
        <v>6533</v>
      </c>
      <c r="J136" s="2646"/>
      <c r="K136" s="2646"/>
      <c r="L136" s="2657">
        <v>0.21299999999999999</v>
      </c>
      <c r="M136" s="2658">
        <v>1.6699999999999999E-4</v>
      </c>
      <c r="N136" s="2649">
        <v>2.5499999999999998E-2</v>
      </c>
      <c r="O136" s="2649">
        <v>6.4500000000000002E-2</v>
      </c>
      <c r="P136" s="2648">
        <v>0.06</v>
      </c>
      <c r="Q136" s="2656">
        <v>40</v>
      </c>
      <c r="R136" s="2650"/>
      <c r="S136" s="2650"/>
      <c r="T136" s="2646" t="s">
        <v>2987</v>
      </c>
      <c r="U136" s="2647">
        <v>4673739404683</v>
      </c>
      <c r="V136" s="2656">
        <v>1</v>
      </c>
      <c r="W136" s="2648">
        <v>0.23</v>
      </c>
      <c r="X136" s="2658">
        <v>1.6699999999999999E-4</v>
      </c>
      <c r="Y136" s="2650"/>
      <c r="Z136" s="2650"/>
      <c r="AA136" s="2650"/>
      <c r="AB136" s="2647">
        <v>4673739405871</v>
      </c>
      <c r="AC136" s="2656">
        <v>60</v>
      </c>
      <c r="AD136" s="2648">
        <v>13.19</v>
      </c>
      <c r="AE136" s="2662">
        <v>1.0019999999999999E-2</v>
      </c>
      <c r="AF136" s="2657">
        <v>0.255</v>
      </c>
      <c r="AG136" s="2653">
        <v>0.2</v>
      </c>
      <c r="AH136" s="2657">
        <v>0.19500000000000001</v>
      </c>
      <c r="AI136" s="2647">
        <v>4603726343626</v>
      </c>
      <c r="AJ136" s="2648">
        <v>11.38</v>
      </c>
      <c r="AK136" s="2651" t="s">
        <v>2154</v>
      </c>
      <c r="AL136" s="2651" t="s">
        <v>2986</v>
      </c>
      <c r="AM136" s="2652">
        <v>932.65</v>
      </c>
      <c r="AN136" s="2652">
        <v>11.61</v>
      </c>
    </row>
    <row r="137" spans="1:40" ht="11.1" customHeight="1">
      <c r="A137" s="2646" t="s">
        <v>5603</v>
      </c>
      <c r="B137" s="2646" t="s">
        <v>5603</v>
      </c>
      <c r="C137" s="2646" t="s">
        <v>623</v>
      </c>
      <c r="D137" s="2646" t="s">
        <v>5602</v>
      </c>
      <c r="E137" s="2647">
        <v>7412200000</v>
      </c>
      <c r="F137" s="2646" t="s">
        <v>2990</v>
      </c>
      <c r="G137" s="2646" t="s">
        <v>437</v>
      </c>
      <c r="H137" s="2646" t="s">
        <v>2995</v>
      </c>
      <c r="I137" s="2646" t="s">
        <v>6533</v>
      </c>
      <c r="J137" s="2646"/>
      <c r="K137" s="2646"/>
      <c r="L137" s="2657">
        <v>0.16900000000000001</v>
      </c>
      <c r="M137" s="2658">
        <v>1.6699999999999999E-4</v>
      </c>
      <c r="N137" s="2649">
        <v>2.5499999999999998E-2</v>
      </c>
      <c r="O137" s="2649">
        <v>6.4500000000000002E-2</v>
      </c>
      <c r="P137" s="2648">
        <v>0.06</v>
      </c>
      <c r="Q137" s="2656">
        <v>40</v>
      </c>
      <c r="R137" s="2650"/>
      <c r="S137" s="2650"/>
      <c r="T137" s="2646" t="s">
        <v>2987</v>
      </c>
      <c r="U137" s="2647">
        <v>4673739404690</v>
      </c>
      <c r="V137" s="2656">
        <v>1</v>
      </c>
      <c r="W137" s="2648">
        <v>0.18</v>
      </c>
      <c r="X137" s="2658">
        <v>1.6699999999999999E-4</v>
      </c>
      <c r="Y137" s="2650"/>
      <c r="Z137" s="2650"/>
      <c r="AA137" s="2650"/>
      <c r="AB137" s="2647">
        <v>4673739405888</v>
      </c>
      <c r="AC137" s="2656">
        <v>60</v>
      </c>
      <c r="AD137" s="2648">
        <v>10.54</v>
      </c>
      <c r="AE137" s="2662">
        <v>1.0019999999999999E-2</v>
      </c>
      <c r="AF137" s="2657">
        <v>0.255</v>
      </c>
      <c r="AG137" s="2653">
        <v>0.2</v>
      </c>
      <c r="AH137" s="2657">
        <v>0.19500000000000001</v>
      </c>
      <c r="AI137" s="2647">
        <v>4603726343633</v>
      </c>
      <c r="AJ137" s="2653">
        <v>8.5</v>
      </c>
      <c r="AK137" s="2651" t="s">
        <v>2154</v>
      </c>
      <c r="AL137" s="2651" t="s">
        <v>2986</v>
      </c>
      <c r="AM137" s="2663">
        <v>696.9</v>
      </c>
      <c r="AN137" s="2652">
        <v>8.67</v>
      </c>
    </row>
    <row r="138" spans="1:40" ht="11.1" customHeight="1">
      <c r="A138" s="2646" t="s">
        <v>5601</v>
      </c>
      <c r="B138" s="2646" t="s">
        <v>5601</v>
      </c>
      <c r="C138" s="2646" t="s">
        <v>623</v>
      </c>
      <c r="D138" s="2646" t="s">
        <v>5595</v>
      </c>
      <c r="E138" s="2647">
        <v>7412200000</v>
      </c>
      <c r="F138" s="2646" t="s">
        <v>2990</v>
      </c>
      <c r="G138" s="2646" t="s">
        <v>468</v>
      </c>
      <c r="H138" s="2646" t="s">
        <v>2995</v>
      </c>
      <c r="I138" s="2646" t="s">
        <v>6533</v>
      </c>
      <c r="J138" s="2646" t="s">
        <v>6534</v>
      </c>
      <c r="K138" s="2646"/>
      <c r="L138" s="2649">
        <v>1.8700000000000001E-2</v>
      </c>
      <c r="M138" s="2658">
        <v>1.8E-5</v>
      </c>
      <c r="N138" s="2649">
        <v>1.35E-2</v>
      </c>
      <c r="O138" s="2657">
        <v>2.1999999999999999E-2</v>
      </c>
      <c r="P138" s="2649">
        <v>2.4500000000000001E-2</v>
      </c>
      <c r="Q138" s="2656">
        <v>40</v>
      </c>
      <c r="R138" s="2650"/>
      <c r="S138" s="2650"/>
      <c r="T138" s="2646" t="s">
        <v>2987</v>
      </c>
      <c r="U138" s="2647">
        <v>4673739404706</v>
      </c>
      <c r="V138" s="2656">
        <v>10</v>
      </c>
      <c r="W138" s="2653">
        <v>0.2</v>
      </c>
      <c r="X138" s="2662">
        <v>1.8000000000000001E-4</v>
      </c>
      <c r="Y138" s="2650"/>
      <c r="Z138" s="2650"/>
      <c r="AA138" s="2650"/>
      <c r="AB138" s="2647">
        <v>4673739405895</v>
      </c>
      <c r="AC138" s="2656">
        <v>550</v>
      </c>
      <c r="AD138" s="2656">
        <v>11</v>
      </c>
      <c r="AE138" s="2649">
        <v>9.9000000000000008E-3</v>
      </c>
      <c r="AF138" s="2657">
        <v>0.255</v>
      </c>
      <c r="AG138" s="2653">
        <v>0.2</v>
      </c>
      <c r="AH138" s="2657">
        <v>0.19500000000000001</v>
      </c>
      <c r="AI138" s="2647">
        <v>4603726343640</v>
      </c>
      <c r="AJ138" s="2648">
        <v>0.98</v>
      </c>
      <c r="AK138" s="2651" t="s">
        <v>2154</v>
      </c>
      <c r="AL138" s="2651" t="s">
        <v>2986</v>
      </c>
      <c r="AM138" s="2652">
        <v>80.39</v>
      </c>
      <c r="AN138" s="2652">
        <v>1</v>
      </c>
    </row>
    <row r="139" spans="1:40" ht="11.1" customHeight="1">
      <c r="A139" s="2646" t="s">
        <v>5600</v>
      </c>
      <c r="B139" s="2646" t="s">
        <v>5600</v>
      </c>
      <c r="C139" s="2646" t="s">
        <v>623</v>
      </c>
      <c r="D139" s="2646" t="s">
        <v>5595</v>
      </c>
      <c r="E139" s="2647">
        <v>7412200000</v>
      </c>
      <c r="F139" s="2646" t="s">
        <v>2990</v>
      </c>
      <c r="G139" s="2646" t="s">
        <v>469</v>
      </c>
      <c r="H139" s="2646" t="s">
        <v>2995</v>
      </c>
      <c r="I139" s="2646" t="s">
        <v>6533</v>
      </c>
      <c r="J139" s="2646" t="s">
        <v>6535</v>
      </c>
      <c r="K139" s="2646"/>
      <c r="L139" s="2649">
        <v>2.92E-2</v>
      </c>
      <c r="M139" s="2658">
        <v>2.9E-5</v>
      </c>
      <c r="N139" s="2657">
        <v>1.4999999999999999E-2</v>
      </c>
      <c r="O139" s="2657">
        <v>2.7E-2</v>
      </c>
      <c r="P139" s="2649">
        <v>3.0499999999999999E-2</v>
      </c>
      <c r="Q139" s="2656">
        <v>40</v>
      </c>
      <c r="R139" s="2650"/>
      <c r="S139" s="2650"/>
      <c r="T139" s="2646" t="s">
        <v>2987</v>
      </c>
      <c r="U139" s="2647">
        <v>4673739404713</v>
      </c>
      <c r="V139" s="2656">
        <v>10</v>
      </c>
      <c r="W139" s="2648">
        <v>0.31</v>
      </c>
      <c r="X139" s="2662">
        <v>2.9E-4</v>
      </c>
      <c r="Y139" s="2650"/>
      <c r="Z139" s="2650"/>
      <c r="AA139" s="2650"/>
      <c r="AB139" s="2647">
        <v>4673739405901</v>
      </c>
      <c r="AC139" s="2656">
        <v>350</v>
      </c>
      <c r="AD139" s="2648">
        <v>10.46</v>
      </c>
      <c r="AE139" s="2662">
        <v>1.0149999999999999E-2</v>
      </c>
      <c r="AF139" s="2657">
        <v>0.255</v>
      </c>
      <c r="AG139" s="2653">
        <v>0.2</v>
      </c>
      <c r="AH139" s="2657">
        <v>0.19500000000000001</v>
      </c>
      <c r="AI139" s="2647">
        <v>4603726343657</v>
      </c>
      <c r="AJ139" s="2648">
        <v>1.57</v>
      </c>
      <c r="AK139" s="2651" t="s">
        <v>2154</v>
      </c>
      <c r="AL139" s="2651" t="s">
        <v>2986</v>
      </c>
      <c r="AM139" s="2663">
        <v>128.80000000000001</v>
      </c>
      <c r="AN139" s="2652">
        <v>1.6</v>
      </c>
    </row>
    <row r="140" spans="1:40" ht="11.1" customHeight="1">
      <c r="A140" s="2646" t="s">
        <v>5599</v>
      </c>
      <c r="B140" s="2646" t="s">
        <v>5599</v>
      </c>
      <c r="C140" s="2646" t="s">
        <v>623</v>
      </c>
      <c r="D140" s="2646" t="s">
        <v>5595</v>
      </c>
      <c r="E140" s="2647">
        <v>7412200000</v>
      </c>
      <c r="F140" s="2646" t="s">
        <v>2990</v>
      </c>
      <c r="G140" s="2646" t="s">
        <v>470</v>
      </c>
      <c r="H140" s="2646" t="s">
        <v>2995</v>
      </c>
      <c r="I140" s="2646" t="s">
        <v>6533</v>
      </c>
      <c r="J140" s="2647">
        <v>1</v>
      </c>
      <c r="K140" s="2646"/>
      <c r="L140" s="2648">
        <v>0.05</v>
      </c>
      <c r="M140" s="2658">
        <v>4.5000000000000003E-5</v>
      </c>
      <c r="N140" s="2657">
        <v>1.7000000000000001E-2</v>
      </c>
      <c r="O140" s="2657">
        <v>3.4000000000000002E-2</v>
      </c>
      <c r="P140" s="2649">
        <v>3.6499999999999998E-2</v>
      </c>
      <c r="Q140" s="2656">
        <v>40</v>
      </c>
      <c r="R140" s="2650"/>
      <c r="S140" s="2650"/>
      <c r="T140" s="2646" t="s">
        <v>2987</v>
      </c>
      <c r="U140" s="2647">
        <v>4673739404720</v>
      </c>
      <c r="V140" s="2656">
        <v>5</v>
      </c>
      <c r="W140" s="2648">
        <v>0.26</v>
      </c>
      <c r="X140" s="2658">
        <v>2.2499999999999999E-4</v>
      </c>
      <c r="Y140" s="2650"/>
      <c r="Z140" s="2650"/>
      <c r="AA140" s="2650"/>
      <c r="AB140" s="2647">
        <v>4673739405918</v>
      </c>
      <c r="AC140" s="2656">
        <v>220</v>
      </c>
      <c r="AD140" s="2648">
        <v>11.32</v>
      </c>
      <c r="AE140" s="2649">
        <v>9.9000000000000008E-3</v>
      </c>
      <c r="AF140" s="2657">
        <v>0.255</v>
      </c>
      <c r="AG140" s="2653">
        <v>0.2</v>
      </c>
      <c r="AH140" s="2657">
        <v>0.19500000000000001</v>
      </c>
      <c r="AI140" s="2647">
        <v>4603726343664</v>
      </c>
      <c r="AJ140" s="2648">
        <v>3.03</v>
      </c>
      <c r="AK140" s="2651" t="s">
        <v>2154</v>
      </c>
      <c r="AL140" s="2651" t="s">
        <v>2986</v>
      </c>
      <c r="AM140" s="2663">
        <v>248.4</v>
      </c>
      <c r="AN140" s="2652">
        <v>3.09</v>
      </c>
    </row>
    <row r="141" spans="1:40" ht="11.1" customHeight="1">
      <c r="A141" s="2646" t="s">
        <v>5598</v>
      </c>
      <c r="B141" s="2646" t="s">
        <v>5598</v>
      </c>
      <c r="C141" s="2646" t="s">
        <v>623</v>
      </c>
      <c r="D141" s="2646" t="s">
        <v>5595</v>
      </c>
      <c r="E141" s="2647">
        <v>7412200000</v>
      </c>
      <c r="F141" s="2646" t="s">
        <v>2990</v>
      </c>
      <c r="G141" s="2646" t="s">
        <v>471</v>
      </c>
      <c r="H141" s="2646" t="s">
        <v>2995</v>
      </c>
      <c r="I141" s="2646" t="s">
        <v>6533</v>
      </c>
      <c r="J141" s="2646" t="s">
        <v>6536</v>
      </c>
      <c r="K141" s="2646"/>
      <c r="L141" s="2657">
        <v>7.8E-2</v>
      </c>
      <c r="M141" s="2662">
        <v>8.0000000000000007E-5</v>
      </c>
      <c r="N141" s="2657">
        <v>1.9E-2</v>
      </c>
      <c r="O141" s="2657">
        <v>4.2000000000000003E-2</v>
      </c>
      <c r="P141" s="2657">
        <v>4.4999999999999998E-2</v>
      </c>
      <c r="Q141" s="2656">
        <v>40</v>
      </c>
      <c r="R141" s="2650"/>
      <c r="S141" s="2650"/>
      <c r="T141" s="2646" t="s">
        <v>2987</v>
      </c>
      <c r="U141" s="2647">
        <v>4673739404737</v>
      </c>
      <c r="V141" s="2656">
        <v>5</v>
      </c>
      <c r="W141" s="2648">
        <v>0.41</v>
      </c>
      <c r="X141" s="2649">
        <v>4.0000000000000002E-4</v>
      </c>
      <c r="Y141" s="2650"/>
      <c r="Z141" s="2650"/>
      <c r="AA141" s="2650"/>
      <c r="AB141" s="2647">
        <v>4673739405925</v>
      </c>
      <c r="AC141" s="2656">
        <v>125</v>
      </c>
      <c r="AD141" s="2648">
        <v>10.19</v>
      </c>
      <c r="AE141" s="2648">
        <v>0.01</v>
      </c>
      <c r="AF141" s="2657">
        <v>0.255</v>
      </c>
      <c r="AG141" s="2653">
        <v>0.2</v>
      </c>
      <c r="AH141" s="2657">
        <v>0.19500000000000001</v>
      </c>
      <c r="AI141" s="2647">
        <v>4603726343671</v>
      </c>
      <c r="AJ141" s="2648">
        <v>5.85</v>
      </c>
      <c r="AK141" s="2651" t="s">
        <v>2154</v>
      </c>
      <c r="AL141" s="2651" t="s">
        <v>2986</v>
      </c>
      <c r="AM141" s="2652">
        <v>479.55</v>
      </c>
      <c r="AN141" s="2652">
        <v>5.97</v>
      </c>
    </row>
    <row r="142" spans="1:40" ht="11.1" customHeight="1">
      <c r="A142" s="2646" t="s">
        <v>5597</v>
      </c>
      <c r="B142" s="2646" t="s">
        <v>5597</v>
      </c>
      <c r="C142" s="2646" t="s">
        <v>623</v>
      </c>
      <c r="D142" s="2646" t="s">
        <v>5595</v>
      </c>
      <c r="E142" s="2647">
        <v>7412200000</v>
      </c>
      <c r="F142" s="2646" t="s">
        <v>2990</v>
      </c>
      <c r="G142" s="2646" t="s">
        <v>751</v>
      </c>
      <c r="H142" s="2646" t="s">
        <v>2995</v>
      </c>
      <c r="I142" s="2646" t="s">
        <v>6533</v>
      </c>
      <c r="J142" s="2646" t="s">
        <v>6537</v>
      </c>
      <c r="K142" s="2646"/>
      <c r="L142" s="2649">
        <v>0.1234</v>
      </c>
      <c r="M142" s="2658">
        <v>1.18E-4</v>
      </c>
      <c r="N142" s="2649">
        <v>2.1499999999999998E-2</v>
      </c>
      <c r="O142" s="2657">
        <v>4.8000000000000001E-2</v>
      </c>
      <c r="P142" s="2649">
        <v>5.1499999999999997E-2</v>
      </c>
      <c r="Q142" s="2656">
        <v>40</v>
      </c>
      <c r="R142" s="2650"/>
      <c r="S142" s="2650"/>
      <c r="T142" s="2646" t="s">
        <v>2987</v>
      </c>
      <c r="U142" s="2647">
        <v>4673739404744</v>
      </c>
      <c r="V142" s="2656">
        <v>5</v>
      </c>
      <c r="W142" s="2648">
        <v>0.64</v>
      </c>
      <c r="X142" s="2662">
        <v>5.9000000000000003E-4</v>
      </c>
      <c r="Y142" s="2650"/>
      <c r="Z142" s="2650"/>
      <c r="AA142" s="2650"/>
      <c r="AB142" s="2647">
        <v>4673739405932</v>
      </c>
      <c r="AC142" s="2656">
        <v>85</v>
      </c>
      <c r="AD142" s="2648">
        <v>10.62</v>
      </c>
      <c r="AE142" s="2662">
        <v>1.0030000000000001E-2</v>
      </c>
      <c r="AF142" s="2657">
        <v>0.255</v>
      </c>
      <c r="AG142" s="2653">
        <v>0.2</v>
      </c>
      <c r="AH142" s="2657">
        <v>0.19500000000000001</v>
      </c>
      <c r="AI142" s="2647">
        <v>4603726344579</v>
      </c>
      <c r="AJ142" s="2648">
        <v>6.03</v>
      </c>
      <c r="AK142" s="2651" t="s">
        <v>2154</v>
      </c>
      <c r="AL142" s="2651" t="s">
        <v>2986</v>
      </c>
      <c r="AM142" s="2663">
        <v>494.5</v>
      </c>
      <c r="AN142" s="2652">
        <v>6.15</v>
      </c>
    </row>
    <row r="143" spans="1:40" ht="11.1" customHeight="1">
      <c r="A143" s="2646" t="s">
        <v>5596</v>
      </c>
      <c r="B143" s="2646" t="s">
        <v>5596</v>
      </c>
      <c r="C143" s="2646" t="s">
        <v>623</v>
      </c>
      <c r="D143" s="2646" t="s">
        <v>5595</v>
      </c>
      <c r="E143" s="2647">
        <v>7412200000</v>
      </c>
      <c r="F143" s="2646" t="s">
        <v>2990</v>
      </c>
      <c r="G143" s="2646" t="s">
        <v>752</v>
      </c>
      <c r="H143" s="2646" t="s">
        <v>2995</v>
      </c>
      <c r="I143" s="2646" t="s">
        <v>6533</v>
      </c>
      <c r="J143" s="2647">
        <v>2</v>
      </c>
      <c r="K143" s="2646"/>
      <c r="L143" s="2657">
        <v>0.19700000000000001</v>
      </c>
      <c r="M143" s="2658">
        <v>1.6699999999999999E-4</v>
      </c>
      <c r="N143" s="2657">
        <v>2.4E-2</v>
      </c>
      <c r="O143" s="2648">
        <v>0.06</v>
      </c>
      <c r="P143" s="2649">
        <v>6.4500000000000002E-2</v>
      </c>
      <c r="Q143" s="2656">
        <v>40</v>
      </c>
      <c r="R143" s="2650"/>
      <c r="S143" s="2650"/>
      <c r="T143" s="2646" t="s">
        <v>2987</v>
      </c>
      <c r="U143" s="2647">
        <v>4673739404751</v>
      </c>
      <c r="V143" s="2656">
        <v>1</v>
      </c>
      <c r="W143" s="2648">
        <v>0.21</v>
      </c>
      <c r="X143" s="2658">
        <v>1.6699999999999999E-4</v>
      </c>
      <c r="Y143" s="2650"/>
      <c r="Z143" s="2650"/>
      <c r="AA143" s="2650"/>
      <c r="AB143" s="2647">
        <v>4673739405949</v>
      </c>
      <c r="AC143" s="2656">
        <v>60</v>
      </c>
      <c r="AD143" s="2648">
        <v>11.46</v>
      </c>
      <c r="AE143" s="2662">
        <v>1.0019999999999999E-2</v>
      </c>
      <c r="AF143" s="2657">
        <v>0.255</v>
      </c>
      <c r="AG143" s="2653">
        <v>0.2</v>
      </c>
      <c r="AH143" s="2657">
        <v>0.19500000000000001</v>
      </c>
      <c r="AI143" s="2647">
        <v>4603726344586</v>
      </c>
      <c r="AJ143" s="2648">
        <v>11.28</v>
      </c>
      <c r="AK143" s="2651" t="s">
        <v>2154</v>
      </c>
      <c r="AL143" s="2651" t="s">
        <v>2986</v>
      </c>
      <c r="AM143" s="2663">
        <v>924.6</v>
      </c>
      <c r="AN143" s="2652">
        <v>11.51</v>
      </c>
    </row>
    <row r="144" spans="1:40" ht="11.1" customHeight="1">
      <c r="A144" s="2646" t="s">
        <v>5594</v>
      </c>
      <c r="B144" s="2646" t="s">
        <v>5594</v>
      </c>
      <c r="C144" s="2646" t="s">
        <v>623</v>
      </c>
      <c r="D144" s="2646" t="s">
        <v>5586</v>
      </c>
      <c r="E144" s="2647">
        <v>7412200000</v>
      </c>
      <c r="F144" s="2646" t="s">
        <v>2990</v>
      </c>
      <c r="G144" s="2646" t="s">
        <v>472</v>
      </c>
      <c r="H144" s="2646" t="s">
        <v>2995</v>
      </c>
      <c r="I144" s="2646" t="s">
        <v>6533</v>
      </c>
      <c r="J144" s="2646" t="s">
        <v>6534</v>
      </c>
      <c r="K144" s="2646"/>
      <c r="L144" s="2649">
        <v>1.8700000000000001E-2</v>
      </c>
      <c r="M144" s="2658">
        <v>1.4E-5</v>
      </c>
      <c r="N144" s="2648">
        <v>0.01</v>
      </c>
      <c r="O144" s="2649">
        <v>2.6200000000000001E-2</v>
      </c>
      <c r="P144" s="2649">
        <v>2.35E-2</v>
      </c>
      <c r="Q144" s="2656">
        <v>40</v>
      </c>
      <c r="R144" s="2650"/>
      <c r="S144" s="2650"/>
      <c r="T144" s="2646" t="s">
        <v>2987</v>
      </c>
      <c r="U144" s="2647">
        <v>4673739404768</v>
      </c>
      <c r="V144" s="2656">
        <v>10</v>
      </c>
      <c r="W144" s="2653">
        <v>0.2</v>
      </c>
      <c r="X144" s="2662">
        <v>1.3999999999999999E-4</v>
      </c>
      <c r="Y144" s="2650"/>
      <c r="Z144" s="2650"/>
      <c r="AA144" s="2650"/>
      <c r="AB144" s="2647">
        <v>4673739405956</v>
      </c>
      <c r="AC144" s="2656">
        <v>700</v>
      </c>
      <c r="AD144" s="2648">
        <v>13.44</v>
      </c>
      <c r="AE144" s="2649">
        <v>9.7999999999999997E-3</v>
      </c>
      <c r="AF144" s="2657">
        <v>0.255</v>
      </c>
      <c r="AG144" s="2653">
        <v>0.2</v>
      </c>
      <c r="AH144" s="2657">
        <v>0.19500000000000001</v>
      </c>
      <c r="AI144" s="2647">
        <v>4603726343688</v>
      </c>
      <c r="AJ144" s="2648">
        <v>0.86</v>
      </c>
      <c r="AK144" s="2651" t="s">
        <v>2154</v>
      </c>
      <c r="AL144" s="2651" t="s">
        <v>2986</v>
      </c>
      <c r="AM144" s="2663">
        <v>70.5</v>
      </c>
      <c r="AN144" s="2652">
        <v>0.88</v>
      </c>
    </row>
    <row r="145" spans="1:40" ht="11.1" customHeight="1">
      <c r="A145" s="2646" t="s">
        <v>5593</v>
      </c>
      <c r="B145" s="2646" t="s">
        <v>5593</v>
      </c>
      <c r="C145" s="2646" t="s">
        <v>623</v>
      </c>
      <c r="D145" s="2646" t="s">
        <v>5586</v>
      </c>
      <c r="E145" s="2647">
        <v>7412200000</v>
      </c>
      <c r="F145" s="2646" t="s">
        <v>2990</v>
      </c>
      <c r="G145" s="2646" t="s">
        <v>473</v>
      </c>
      <c r="H145" s="2646" t="s">
        <v>2995</v>
      </c>
      <c r="I145" s="2646" t="s">
        <v>6533</v>
      </c>
      <c r="J145" s="2646" t="s">
        <v>6535</v>
      </c>
      <c r="K145" s="2646"/>
      <c r="L145" s="2649">
        <v>3.0099999999999998E-2</v>
      </c>
      <c r="M145" s="2658">
        <v>2.5000000000000001E-5</v>
      </c>
      <c r="N145" s="2657">
        <v>1.2E-2</v>
      </c>
      <c r="O145" s="2649">
        <v>3.1800000000000002E-2</v>
      </c>
      <c r="P145" s="2649">
        <v>2.9499999999999998E-2</v>
      </c>
      <c r="Q145" s="2656">
        <v>40</v>
      </c>
      <c r="R145" s="2650"/>
      <c r="S145" s="2650"/>
      <c r="T145" s="2646" t="s">
        <v>2987</v>
      </c>
      <c r="U145" s="2647">
        <v>4673739404775</v>
      </c>
      <c r="V145" s="2656">
        <v>10</v>
      </c>
      <c r="W145" s="2648">
        <v>0.32</v>
      </c>
      <c r="X145" s="2662">
        <v>2.5000000000000001E-4</v>
      </c>
      <c r="Y145" s="2650"/>
      <c r="Z145" s="2650"/>
      <c r="AA145" s="2650"/>
      <c r="AB145" s="2647">
        <v>4673739405963</v>
      </c>
      <c r="AC145" s="2656">
        <v>400</v>
      </c>
      <c r="AD145" s="2648">
        <v>12.17</v>
      </c>
      <c r="AE145" s="2648">
        <v>0.01</v>
      </c>
      <c r="AF145" s="2657">
        <v>0.255</v>
      </c>
      <c r="AG145" s="2653">
        <v>0.2</v>
      </c>
      <c r="AH145" s="2657">
        <v>0.19500000000000001</v>
      </c>
      <c r="AI145" s="2647">
        <v>4603726343701</v>
      </c>
      <c r="AJ145" s="2648">
        <v>1.53</v>
      </c>
      <c r="AK145" s="2651" t="s">
        <v>2154</v>
      </c>
      <c r="AL145" s="2651" t="s">
        <v>2986</v>
      </c>
      <c r="AM145" s="2663">
        <v>126.5</v>
      </c>
      <c r="AN145" s="2652">
        <v>1.56</v>
      </c>
    </row>
    <row r="146" spans="1:40" ht="11.1" customHeight="1">
      <c r="A146" s="2646" t="s">
        <v>5592</v>
      </c>
      <c r="B146" s="2646" t="s">
        <v>5592</v>
      </c>
      <c r="C146" s="2646" t="s">
        <v>623</v>
      </c>
      <c r="D146" s="2646" t="s">
        <v>5586</v>
      </c>
      <c r="E146" s="2647">
        <v>7412200000</v>
      </c>
      <c r="F146" s="2646" t="s">
        <v>2990</v>
      </c>
      <c r="G146" s="2646" t="s">
        <v>474</v>
      </c>
      <c r="H146" s="2646" t="s">
        <v>2995</v>
      </c>
      <c r="I146" s="2646" t="s">
        <v>6533</v>
      </c>
      <c r="J146" s="2646" t="s">
        <v>6534</v>
      </c>
      <c r="K146" s="2646"/>
      <c r="L146" s="2649">
        <v>2.35E-2</v>
      </c>
      <c r="M146" s="2658">
        <v>1.5E-5</v>
      </c>
      <c r="N146" s="2657">
        <v>1.2E-2</v>
      </c>
      <c r="O146" s="2657">
        <v>2.7E-2</v>
      </c>
      <c r="P146" s="2657">
        <v>2.4E-2</v>
      </c>
      <c r="Q146" s="2656">
        <v>40</v>
      </c>
      <c r="R146" s="2650"/>
      <c r="S146" s="2650"/>
      <c r="T146" s="2646" t="s">
        <v>2987</v>
      </c>
      <c r="U146" s="2647">
        <v>4673739404782</v>
      </c>
      <c r="V146" s="2656">
        <v>10</v>
      </c>
      <c r="W146" s="2648">
        <v>0.25</v>
      </c>
      <c r="X146" s="2662">
        <v>1.4999999999999999E-4</v>
      </c>
      <c r="Y146" s="2650"/>
      <c r="Z146" s="2650"/>
      <c r="AA146" s="2650"/>
      <c r="AB146" s="2647">
        <v>4673739405970</v>
      </c>
      <c r="AC146" s="2656">
        <v>670</v>
      </c>
      <c r="AD146" s="2648">
        <v>15.76</v>
      </c>
      <c r="AE146" s="2662">
        <v>1.005E-2</v>
      </c>
      <c r="AF146" s="2657">
        <v>0.255</v>
      </c>
      <c r="AG146" s="2653">
        <v>0.2</v>
      </c>
      <c r="AH146" s="2657">
        <v>0.19500000000000001</v>
      </c>
      <c r="AI146" s="2647">
        <v>4603726343695</v>
      </c>
      <c r="AJ146" s="2648">
        <v>0.89</v>
      </c>
      <c r="AK146" s="2651" t="s">
        <v>2154</v>
      </c>
      <c r="AL146" s="2651" t="s">
        <v>2986</v>
      </c>
      <c r="AM146" s="2652">
        <v>73.260000000000005</v>
      </c>
      <c r="AN146" s="2652">
        <v>0.91</v>
      </c>
    </row>
    <row r="147" spans="1:40" ht="11.1" customHeight="1">
      <c r="A147" s="2646" t="s">
        <v>5591</v>
      </c>
      <c r="B147" s="2646" t="s">
        <v>5591</v>
      </c>
      <c r="C147" s="2646" t="s">
        <v>623</v>
      </c>
      <c r="D147" s="2646" t="s">
        <v>5586</v>
      </c>
      <c r="E147" s="2647">
        <v>7412200000</v>
      </c>
      <c r="F147" s="2646" t="s">
        <v>2990</v>
      </c>
      <c r="G147" s="2646" t="s">
        <v>475</v>
      </c>
      <c r="H147" s="2646" t="s">
        <v>2995</v>
      </c>
      <c r="I147" s="2646" t="s">
        <v>6533</v>
      </c>
      <c r="J147" s="2646" t="s">
        <v>6535</v>
      </c>
      <c r="K147" s="2646"/>
      <c r="L147" s="2649">
        <v>3.5799999999999998E-2</v>
      </c>
      <c r="M147" s="2658">
        <v>2.5999999999999998E-5</v>
      </c>
      <c r="N147" s="2649">
        <v>1.35E-2</v>
      </c>
      <c r="O147" s="2657">
        <v>3.3000000000000002E-2</v>
      </c>
      <c r="P147" s="2649">
        <v>2.9499999999999998E-2</v>
      </c>
      <c r="Q147" s="2656">
        <v>40</v>
      </c>
      <c r="R147" s="2650"/>
      <c r="S147" s="2650"/>
      <c r="T147" s="2646" t="s">
        <v>2987</v>
      </c>
      <c r="U147" s="2647">
        <v>4673739404799</v>
      </c>
      <c r="V147" s="2656">
        <v>10</v>
      </c>
      <c r="W147" s="2648">
        <v>0.37</v>
      </c>
      <c r="X147" s="2662">
        <v>2.5999999999999998E-4</v>
      </c>
      <c r="Y147" s="2650"/>
      <c r="Z147" s="2650"/>
      <c r="AA147" s="2650"/>
      <c r="AB147" s="2647">
        <v>4673739405987</v>
      </c>
      <c r="AC147" s="2656">
        <v>380</v>
      </c>
      <c r="AD147" s="2653">
        <v>14.1</v>
      </c>
      <c r="AE147" s="2662">
        <v>9.8799999999999999E-3</v>
      </c>
      <c r="AF147" s="2657">
        <v>0.255</v>
      </c>
      <c r="AG147" s="2653">
        <v>0.2</v>
      </c>
      <c r="AH147" s="2657">
        <v>0.19500000000000001</v>
      </c>
      <c r="AI147" s="2647">
        <v>4603726343718</v>
      </c>
      <c r="AJ147" s="2648">
        <v>1.58</v>
      </c>
      <c r="AK147" s="2651" t="s">
        <v>2154</v>
      </c>
      <c r="AL147" s="2651" t="s">
        <v>2986</v>
      </c>
      <c r="AM147" s="2652">
        <v>129.94999999999999</v>
      </c>
      <c r="AN147" s="2652">
        <v>1.61</v>
      </c>
    </row>
    <row r="148" spans="1:40" ht="11.1" customHeight="1">
      <c r="A148" s="2646" t="s">
        <v>5590</v>
      </c>
      <c r="B148" s="2646" t="s">
        <v>5590</v>
      </c>
      <c r="C148" s="2646" t="s">
        <v>623</v>
      </c>
      <c r="D148" s="2646" t="s">
        <v>5586</v>
      </c>
      <c r="E148" s="2647">
        <v>7412200000</v>
      </c>
      <c r="F148" s="2646" t="s">
        <v>2990</v>
      </c>
      <c r="G148" s="2646" t="s">
        <v>476</v>
      </c>
      <c r="H148" s="2646" t="s">
        <v>2995</v>
      </c>
      <c r="I148" s="2646" t="s">
        <v>6533</v>
      </c>
      <c r="J148" s="2647">
        <v>1</v>
      </c>
      <c r="K148" s="2646"/>
      <c r="L148" s="2649">
        <v>5.8400000000000001E-2</v>
      </c>
      <c r="M148" s="2662">
        <v>5.0000000000000002E-5</v>
      </c>
      <c r="N148" s="2657">
        <v>1.4999999999999999E-2</v>
      </c>
      <c r="O148" s="2657">
        <v>3.9E-2</v>
      </c>
      <c r="P148" s="2649">
        <v>3.6499999999999998E-2</v>
      </c>
      <c r="Q148" s="2656">
        <v>40</v>
      </c>
      <c r="R148" s="2650"/>
      <c r="S148" s="2650"/>
      <c r="T148" s="2646" t="s">
        <v>2987</v>
      </c>
      <c r="U148" s="2647">
        <v>4673739404805</v>
      </c>
      <c r="V148" s="2656">
        <v>5</v>
      </c>
      <c r="W148" s="2648">
        <v>0.31</v>
      </c>
      <c r="X148" s="2662">
        <v>2.5000000000000001E-4</v>
      </c>
      <c r="Y148" s="2650"/>
      <c r="Z148" s="2650"/>
      <c r="AA148" s="2650"/>
      <c r="AB148" s="2647">
        <v>4673739405994</v>
      </c>
      <c r="AC148" s="2656">
        <v>200</v>
      </c>
      <c r="AD148" s="2648">
        <v>11.79</v>
      </c>
      <c r="AE148" s="2648">
        <v>0.01</v>
      </c>
      <c r="AF148" s="2657">
        <v>0.255</v>
      </c>
      <c r="AG148" s="2653">
        <v>0.2</v>
      </c>
      <c r="AH148" s="2657">
        <v>0.19500000000000001</v>
      </c>
      <c r="AI148" s="2647">
        <v>4603726343725</v>
      </c>
      <c r="AJ148" s="2648">
        <v>2.15</v>
      </c>
      <c r="AK148" s="2651" t="s">
        <v>2154</v>
      </c>
      <c r="AL148" s="2651" t="s">
        <v>2986</v>
      </c>
      <c r="AM148" s="2663">
        <v>177.1</v>
      </c>
      <c r="AN148" s="2652">
        <v>2.19</v>
      </c>
    </row>
    <row r="149" spans="1:40" ht="11.1" customHeight="1">
      <c r="A149" s="2646" t="s">
        <v>5589</v>
      </c>
      <c r="B149" s="2646" t="s">
        <v>5589</v>
      </c>
      <c r="C149" s="2646" t="s">
        <v>623</v>
      </c>
      <c r="D149" s="2646" t="s">
        <v>5586</v>
      </c>
      <c r="E149" s="2647">
        <v>7412200000</v>
      </c>
      <c r="F149" s="2646" t="s">
        <v>2990</v>
      </c>
      <c r="G149" s="2646" t="s">
        <v>477</v>
      </c>
      <c r="H149" s="2646" t="s">
        <v>2995</v>
      </c>
      <c r="I149" s="2646" t="s">
        <v>6533</v>
      </c>
      <c r="J149" s="2646" t="s">
        <v>6536</v>
      </c>
      <c r="K149" s="2646"/>
      <c r="L149" s="2657">
        <v>7.3999999999999996E-2</v>
      </c>
      <c r="M149" s="2658">
        <v>6.7000000000000002E-5</v>
      </c>
      <c r="N149" s="2657">
        <v>1.4999999999999999E-2</v>
      </c>
      <c r="O149" s="2649">
        <v>4.8500000000000001E-2</v>
      </c>
      <c r="P149" s="2649">
        <v>4.5499999999999999E-2</v>
      </c>
      <c r="Q149" s="2656">
        <v>40</v>
      </c>
      <c r="R149" s="2650"/>
      <c r="S149" s="2650"/>
      <c r="T149" s="2646" t="s">
        <v>2987</v>
      </c>
      <c r="U149" s="2647">
        <v>4673739404812</v>
      </c>
      <c r="V149" s="2656">
        <v>5</v>
      </c>
      <c r="W149" s="2648">
        <v>0.39</v>
      </c>
      <c r="X149" s="2658">
        <v>3.3500000000000001E-4</v>
      </c>
      <c r="Y149" s="2650"/>
      <c r="Z149" s="2650"/>
      <c r="AA149" s="2650"/>
      <c r="AB149" s="2647">
        <v>4673739406007</v>
      </c>
      <c r="AC149" s="2656">
        <v>150</v>
      </c>
      <c r="AD149" s="2648">
        <v>11.46</v>
      </c>
      <c r="AE149" s="2662">
        <v>1.005E-2</v>
      </c>
      <c r="AF149" s="2657">
        <v>0.255</v>
      </c>
      <c r="AG149" s="2653">
        <v>0.2</v>
      </c>
      <c r="AH149" s="2657">
        <v>0.19500000000000001</v>
      </c>
      <c r="AI149" s="2647">
        <v>4603726343732</v>
      </c>
      <c r="AJ149" s="2648">
        <v>4.59</v>
      </c>
      <c r="AK149" s="2651" t="s">
        <v>2154</v>
      </c>
      <c r="AL149" s="2651" t="s">
        <v>2986</v>
      </c>
      <c r="AM149" s="2652">
        <v>376.05</v>
      </c>
      <c r="AN149" s="2652">
        <v>4.68</v>
      </c>
    </row>
    <row r="150" spans="1:40" ht="11.1" customHeight="1">
      <c r="A150" s="2646" t="s">
        <v>5588</v>
      </c>
      <c r="B150" s="2646" t="s">
        <v>5588</v>
      </c>
      <c r="C150" s="2646" t="s">
        <v>623</v>
      </c>
      <c r="D150" s="2646" t="s">
        <v>5586</v>
      </c>
      <c r="E150" s="2647">
        <v>7412200000</v>
      </c>
      <c r="F150" s="2646" t="s">
        <v>2990</v>
      </c>
      <c r="G150" s="2646" t="s">
        <v>478</v>
      </c>
      <c r="H150" s="2646" t="s">
        <v>2995</v>
      </c>
      <c r="I150" s="2646" t="s">
        <v>6533</v>
      </c>
      <c r="J150" s="2646" t="s">
        <v>6537</v>
      </c>
      <c r="K150" s="2646"/>
      <c r="L150" s="2649">
        <v>0.1062</v>
      </c>
      <c r="M150" s="2658">
        <v>9.1000000000000003E-5</v>
      </c>
      <c r="N150" s="2657">
        <v>1.6E-2</v>
      </c>
      <c r="O150" s="2649">
        <v>5.5800000000000002E-2</v>
      </c>
      <c r="P150" s="2649">
        <v>5.2400000000000002E-2</v>
      </c>
      <c r="Q150" s="2656">
        <v>40</v>
      </c>
      <c r="R150" s="2650"/>
      <c r="S150" s="2650"/>
      <c r="T150" s="2646" t="s">
        <v>2987</v>
      </c>
      <c r="U150" s="2647">
        <v>4673739404829</v>
      </c>
      <c r="V150" s="2656">
        <v>5</v>
      </c>
      <c r="W150" s="2648">
        <v>0.55000000000000004</v>
      </c>
      <c r="X150" s="2658">
        <v>4.55E-4</v>
      </c>
      <c r="Y150" s="2650"/>
      <c r="Z150" s="2650"/>
      <c r="AA150" s="2650"/>
      <c r="AB150" s="2647">
        <v>4673739406014</v>
      </c>
      <c r="AC150" s="2656">
        <v>110</v>
      </c>
      <c r="AD150" s="2648">
        <v>11.94</v>
      </c>
      <c r="AE150" s="2662">
        <v>1.001E-2</v>
      </c>
      <c r="AF150" s="2657">
        <v>0.255</v>
      </c>
      <c r="AG150" s="2653">
        <v>0.2</v>
      </c>
      <c r="AH150" s="2657">
        <v>0.19500000000000001</v>
      </c>
      <c r="AI150" s="2647">
        <v>4603726343749</v>
      </c>
      <c r="AJ150" s="2648">
        <v>6.07</v>
      </c>
      <c r="AK150" s="2651" t="s">
        <v>2154</v>
      </c>
      <c r="AL150" s="2651" t="s">
        <v>2986</v>
      </c>
      <c r="AM150" s="2652">
        <v>497.95</v>
      </c>
      <c r="AN150" s="2652">
        <v>6.19</v>
      </c>
    </row>
    <row r="151" spans="1:40" ht="11.1" customHeight="1">
      <c r="A151" s="2646" t="s">
        <v>5587</v>
      </c>
      <c r="B151" s="2646" t="s">
        <v>5587</v>
      </c>
      <c r="C151" s="2646" t="s">
        <v>623</v>
      </c>
      <c r="D151" s="2646" t="s">
        <v>5586</v>
      </c>
      <c r="E151" s="2647">
        <v>7412200000</v>
      </c>
      <c r="F151" s="2646" t="s">
        <v>2990</v>
      </c>
      <c r="G151" s="2646" t="s">
        <v>479</v>
      </c>
      <c r="H151" s="2646" t="s">
        <v>2995</v>
      </c>
      <c r="I151" s="2646" t="s">
        <v>6533</v>
      </c>
      <c r="J151" s="2647">
        <v>2</v>
      </c>
      <c r="K151" s="2646"/>
      <c r="L151" s="2657">
        <v>0.158</v>
      </c>
      <c r="M151" s="2658">
        <v>1.6699999999999999E-4</v>
      </c>
      <c r="N151" s="2657">
        <v>1.6E-2</v>
      </c>
      <c r="O151" s="2649">
        <v>6.8500000000000005E-2</v>
      </c>
      <c r="P151" s="2657">
        <v>6.4000000000000001E-2</v>
      </c>
      <c r="Q151" s="2656">
        <v>40</v>
      </c>
      <c r="R151" s="2650"/>
      <c r="S151" s="2650"/>
      <c r="T151" s="2646" t="s">
        <v>2987</v>
      </c>
      <c r="U151" s="2647">
        <v>4673739404836</v>
      </c>
      <c r="V151" s="2656">
        <v>1</v>
      </c>
      <c r="W151" s="2648">
        <v>0.17</v>
      </c>
      <c r="X151" s="2658">
        <v>1.6699999999999999E-4</v>
      </c>
      <c r="Y151" s="2650"/>
      <c r="Z151" s="2650"/>
      <c r="AA151" s="2650"/>
      <c r="AB151" s="2647">
        <v>4673739406021</v>
      </c>
      <c r="AC151" s="2656">
        <v>60</v>
      </c>
      <c r="AD151" s="2648">
        <v>9.6300000000000008</v>
      </c>
      <c r="AE151" s="2662">
        <v>1.0019999999999999E-2</v>
      </c>
      <c r="AF151" s="2657">
        <v>0.255</v>
      </c>
      <c r="AG151" s="2653">
        <v>0.2</v>
      </c>
      <c r="AH151" s="2657">
        <v>0.19500000000000001</v>
      </c>
      <c r="AI151" s="2647">
        <v>4603726343756</v>
      </c>
      <c r="AJ151" s="2648">
        <v>9.67</v>
      </c>
      <c r="AK151" s="2651" t="s">
        <v>2154</v>
      </c>
      <c r="AL151" s="2651" t="s">
        <v>2986</v>
      </c>
      <c r="AM151" s="2652">
        <v>792.35</v>
      </c>
      <c r="AN151" s="2652">
        <v>9.86</v>
      </c>
    </row>
    <row r="152" spans="1:40" ht="11.1" customHeight="1">
      <c r="A152" s="2646" t="s">
        <v>5585</v>
      </c>
      <c r="B152" s="2646" t="s">
        <v>5585</v>
      </c>
      <c r="C152" s="2646" t="s">
        <v>623</v>
      </c>
      <c r="D152" s="2646" t="s">
        <v>5578</v>
      </c>
      <c r="E152" s="2647">
        <v>7412200000</v>
      </c>
      <c r="F152" s="2646" t="s">
        <v>2990</v>
      </c>
      <c r="G152" s="2646" t="s">
        <v>495</v>
      </c>
      <c r="H152" s="2646" t="s">
        <v>2995</v>
      </c>
      <c r="I152" s="2646" t="s">
        <v>6533</v>
      </c>
      <c r="J152" s="2646"/>
      <c r="K152" s="2646"/>
      <c r="L152" s="2649">
        <v>2.8299999999999999E-2</v>
      </c>
      <c r="M152" s="2658">
        <v>2.5000000000000001E-5</v>
      </c>
      <c r="N152" s="2648">
        <v>0.02</v>
      </c>
      <c r="O152" s="2657">
        <v>2.5000000000000001E-2</v>
      </c>
      <c r="P152" s="2657">
        <v>2.5000000000000001E-2</v>
      </c>
      <c r="Q152" s="2656">
        <v>40</v>
      </c>
      <c r="R152" s="2650"/>
      <c r="S152" s="2650"/>
      <c r="T152" s="2646" t="s">
        <v>2987</v>
      </c>
      <c r="U152" s="2647">
        <v>4673739404843</v>
      </c>
      <c r="V152" s="2656">
        <v>10</v>
      </c>
      <c r="W152" s="2653">
        <v>0.3</v>
      </c>
      <c r="X152" s="2662">
        <v>2.5000000000000001E-4</v>
      </c>
      <c r="Y152" s="2650"/>
      <c r="Z152" s="2650"/>
      <c r="AA152" s="2650"/>
      <c r="AB152" s="2647">
        <v>4673739406038</v>
      </c>
      <c r="AC152" s="2656">
        <v>400</v>
      </c>
      <c r="AD152" s="2648">
        <v>11.54</v>
      </c>
      <c r="AE152" s="2648">
        <v>0.01</v>
      </c>
      <c r="AF152" s="2657">
        <v>0.255</v>
      </c>
      <c r="AG152" s="2653">
        <v>0.2</v>
      </c>
      <c r="AH152" s="2657">
        <v>0.19500000000000001</v>
      </c>
      <c r="AI152" s="2647">
        <v>4603726343244</v>
      </c>
      <c r="AJ152" s="2653">
        <v>1.2</v>
      </c>
      <c r="AK152" s="2651" t="s">
        <v>2154</v>
      </c>
      <c r="AL152" s="2651" t="s">
        <v>2986</v>
      </c>
      <c r="AM152" s="2652">
        <v>98.44</v>
      </c>
      <c r="AN152" s="2652">
        <v>1.22</v>
      </c>
    </row>
    <row r="153" spans="1:40" ht="11.1" customHeight="1">
      <c r="A153" s="2646" t="s">
        <v>5584</v>
      </c>
      <c r="B153" s="2646" t="s">
        <v>5584</v>
      </c>
      <c r="C153" s="2646" t="s">
        <v>623</v>
      </c>
      <c r="D153" s="2646" t="s">
        <v>5578</v>
      </c>
      <c r="E153" s="2647">
        <v>7412200000</v>
      </c>
      <c r="F153" s="2646" t="s">
        <v>2990</v>
      </c>
      <c r="G153" s="2646" t="s">
        <v>496</v>
      </c>
      <c r="H153" s="2646" t="s">
        <v>2995</v>
      </c>
      <c r="I153" s="2646" t="s">
        <v>6533</v>
      </c>
      <c r="J153" s="2646"/>
      <c r="K153" s="2646"/>
      <c r="L153" s="2649">
        <v>3.61E-2</v>
      </c>
      <c r="M153" s="2658">
        <v>2.9E-5</v>
      </c>
      <c r="N153" s="2657">
        <v>2.5000000000000001E-2</v>
      </c>
      <c r="O153" s="2657">
        <v>2.5000000000000001E-2</v>
      </c>
      <c r="P153" s="2657">
        <v>2.5000000000000001E-2</v>
      </c>
      <c r="Q153" s="2656">
        <v>40</v>
      </c>
      <c r="R153" s="2650"/>
      <c r="S153" s="2650"/>
      <c r="T153" s="2646" t="s">
        <v>2987</v>
      </c>
      <c r="U153" s="2647">
        <v>4673739404850</v>
      </c>
      <c r="V153" s="2656">
        <v>10</v>
      </c>
      <c r="W153" s="2648">
        <v>0.38</v>
      </c>
      <c r="X153" s="2662">
        <v>2.9E-4</v>
      </c>
      <c r="Y153" s="2650"/>
      <c r="Z153" s="2650"/>
      <c r="AA153" s="2650"/>
      <c r="AB153" s="2647">
        <v>4673739406045</v>
      </c>
      <c r="AC153" s="2656">
        <v>350</v>
      </c>
      <c r="AD153" s="2648">
        <v>12.87</v>
      </c>
      <c r="AE153" s="2662">
        <v>1.0149999999999999E-2</v>
      </c>
      <c r="AF153" s="2657">
        <v>0.255</v>
      </c>
      <c r="AG153" s="2653">
        <v>0.2</v>
      </c>
      <c r="AH153" s="2657">
        <v>0.19500000000000001</v>
      </c>
      <c r="AI153" s="2647">
        <v>4603726343251</v>
      </c>
      <c r="AJ153" s="2653">
        <v>1.5</v>
      </c>
      <c r="AK153" s="2651" t="s">
        <v>2154</v>
      </c>
      <c r="AL153" s="2651" t="s">
        <v>2986</v>
      </c>
      <c r="AM153" s="2663">
        <v>124.2</v>
      </c>
      <c r="AN153" s="2652">
        <v>1.53</v>
      </c>
    </row>
    <row r="154" spans="1:40" ht="11.1" customHeight="1">
      <c r="A154" s="2646" t="s">
        <v>5583</v>
      </c>
      <c r="B154" s="2646" t="s">
        <v>5583</v>
      </c>
      <c r="C154" s="2646" t="s">
        <v>623</v>
      </c>
      <c r="D154" s="2646" t="s">
        <v>5578</v>
      </c>
      <c r="E154" s="2647">
        <v>7412200000</v>
      </c>
      <c r="F154" s="2646" t="s">
        <v>2990</v>
      </c>
      <c r="G154" s="2646" t="s">
        <v>497</v>
      </c>
      <c r="H154" s="2646" t="s">
        <v>2995</v>
      </c>
      <c r="I154" s="2646" t="s">
        <v>6533</v>
      </c>
      <c r="J154" s="2646"/>
      <c r="K154" s="2646"/>
      <c r="L154" s="2649">
        <v>4.4699999999999997E-2</v>
      </c>
      <c r="M154" s="2658">
        <v>3.3000000000000003E-5</v>
      </c>
      <c r="N154" s="2648">
        <v>0.03</v>
      </c>
      <c r="O154" s="2657">
        <v>2.5000000000000001E-2</v>
      </c>
      <c r="P154" s="2657">
        <v>2.5000000000000001E-2</v>
      </c>
      <c r="Q154" s="2656">
        <v>40</v>
      </c>
      <c r="R154" s="2650"/>
      <c r="S154" s="2650"/>
      <c r="T154" s="2646" t="s">
        <v>2987</v>
      </c>
      <c r="U154" s="2647">
        <v>4673739404867</v>
      </c>
      <c r="V154" s="2656">
        <v>10</v>
      </c>
      <c r="W154" s="2648">
        <v>0.46</v>
      </c>
      <c r="X154" s="2662">
        <v>3.3E-4</v>
      </c>
      <c r="Y154" s="2650"/>
      <c r="Z154" s="2650"/>
      <c r="AA154" s="2650"/>
      <c r="AB154" s="2647">
        <v>4673739406052</v>
      </c>
      <c r="AC154" s="2656">
        <v>300</v>
      </c>
      <c r="AD154" s="2648">
        <v>13.62</v>
      </c>
      <c r="AE154" s="2649">
        <v>9.9000000000000008E-3</v>
      </c>
      <c r="AF154" s="2657">
        <v>0.255</v>
      </c>
      <c r="AG154" s="2653">
        <v>0.2</v>
      </c>
      <c r="AH154" s="2657">
        <v>0.19500000000000001</v>
      </c>
      <c r="AI154" s="2647">
        <v>4603726343268</v>
      </c>
      <c r="AJ154" s="2648">
        <v>1.84</v>
      </c>
      <c r="AK154" s="2651" t="s">
        <v>2154</v>
      </c>
      <c r="AL154" s="2651" t="s">
        <v>2986</v>
      </c>
      <c r="AM154" s="2663">
        <v>151.80000000000001</v>
      </c>
      <c r="AN154" s="2652">
        <v>1.88</v>
      </c>
    </row>
    <row r="155" spans="1:40" ht="11.1" customHeight="1">
      <c r="A155" s="2646" t="s">
        <v>5582</v>
      </c>
      <c r="B155" s="2646" t="s">
        <v>5582</v>
      </c>
      <c r="C155" s="2646" t="s">
        <v>623</v>
      </c>
      <c r="D155" s="2646" t="s">
        <v>5578</v>
      </c>
      <c r="E155" s="2647">
        <v>7412200000</v>
      </c>
      <c r="F155" s="2646" t="s">
        <v>2990</v>
      </c>
      <c r="G155" s="2646" t="s">
        <v>498</v>
      </c>
      <c r="H155" s="2646" t="s">
        <v>2995</v>
      </c>
      <c r="I155" s="2646" t="s">
        <v>6533</v>
      </c>
      <c r="J155" s="2646"/>
      <c r="K155" s="2646"/>
      <c r="L155" s="2649">
        <v>5.2699999999999997E-2</v>
      </c>
      <c r="M155" s="2658">
        <v>4.1999999999999998E-5</v>
      </c>
      <c r="N155" s="2657">
        <v>3.5000000000000003E-2</v>
      </c>
      <c r="O155" s="2657">
        <v>2.5000000000000001E-2</v>
      </c>
      <c r="P155" s="2657">
        <v>2.5000000000000001E-2</v>
      </c>
      <c r="Q155" s="2656">
        <v>40</v>
      </c>
      <c r="R155" s="2650"/>
      <c r="S155" s="2650"/>
      <c r="T155" s="2646" t="s">
        <v>2987</v>
      </c>
      <c r="U155" s="2647">
        <v>4673739404874</v>
      </c>
      <c r="V155" s="2656">
        <v>10</v>
      </c>
      <c r="W155" s="2648">
        <v>0.55000000000000004</v>
      </c>
      <c r="X155" s="2662">
        <v>4.2000000000000002E-4</v>
      </c>
      <c r="Y155" s="2650"/>
      <c r="Z155" s="2650"/>
      <c r="AA155" s="2650"/>
      <c r="AB155" s="2647">
        <v>4673739406069</v>
      </c>
      <c r="AC155" s="2656">
        <v>240</v>
      </c>
      <c r="AD155" s="2648">
        <v>12.91</v>
      </c>
      <c r="AE155" s="2662">
        <v>1.008E-2</v>
      </c>
      <c r="AF155" s="2657">
        <v>0.255</v>
      </c>
      <c r="AG155" s="2653">
        <v>0.2</v>
      </c>
      <c r="AH155" s="2657">
        <v>0.19500000000000001</v>
      </c>
      <c r="AI155" s="2647">
        <v>4603726343275</v>
      </c>
      <c r="AJ155" s="2648">
        <v>2.14</v>
      </c>
      <c r="AK155" s="2651" t="s">
        <v>2154</v>
      </c>
      <c r="AL155" s="2651" t="s">
        <v>2986</v>
      </c>
      <c r="AM155" s="2652">
        <v>175.95</v>
      </c>
      <c r="AN155" s="2652">
        <v>2.1800000000000002</v>
      </c>
    </row>
    <row r="156" spans="1:40" ht="11.1" customHeight="1">
      <c r="A156" s="2646" t="s">
        <v>5581</v>
      </c>
      <c r="B156" s="2646" t="s">
        <v>5581</v>
      </c>
      <c r="C156" s="2646" t="s">
        <v>623</v>
      </c>
      <c r="D156" s="2646" t="s">
        <v>5578</v>
      </c>
      <c r="E156" s="2647">
        <v>7412200000</v>
      </c>
      <c r="F156" s="2646" t="s">
        <v>2990</v>
      </c>
      <c r="G156" s="2646" t="s">
        <v>499</v>
      </c>
      <c r="H156" s="2646" t="s">
        <v>2995</v>
      </c>
      <c r="I156" s="2646" t="s">
        <v>6533</v>
      </c>
      <c r="J156" s="2646"/>
      <c r="K156" s="2646"/>
      <c r="L156" s="2649">
        <v>6.1899999999999997E-2</v>
      </c>
      <c r="M156" s="2662">
        <v>5.0000000000000002E-5</v>
      </c>
      <c r="N156" s="2648">
        <v>0.04</v>
      </c>
      <c r="O156" s="2657">
        <v>2.5000000000000001E-2</v>
      </c>
      <c r="P156" s="2657">
        <v>2.5000000000000001E-2</v>
      </c>
      <c r="Q156" s="2656">
        <v>40</v>
      </c>
      <c r="R156" s="2650"/>
      <c r="S156" s="2650"/>
      <c r="T156" s="2646" t="s">
        <v>2987</v>
      </c>
      <c r="U156" s="2647">
        <v>4673739404881</v>
      </c>
      <c r="V156" s="2656">
        <v>10</v>
      </c>
      <c r="W156" s="2648">
        <v>0.64</v>
      </c>
      <c r="X156" s="2649">
        <v>5.0000000000000001E-4</v>
      </c>
      <c r="Y156" s="2650"/>
      <c r="Z156" s="2650"/>
      <c r="AA156" s="2650"/>
      <c r="AB156" s="2647">
        <v>4673739406076</v>
      </c>
      <c r="AC156" s="2656">
        <v>200</v>
      </c>
      <c r="AD156" s="2648">
        <v>12.58</v>
      </c>
      <c r="AE156" s="2648">
        <v>0.01</v>
      </c>
      <c r="AF156" s="2657">
        <v>0.255</v>
      </c>
      <c r="AG156" s="2653">
        <v>0.2</v>
      </c>
      <c r="AH156" s="2657">
        <v>0.19500000000000001</v>
      </c>
      <c r="AI156" s="2647">
        <v>4603726343282</v>
      </c>
      <c r="AJ156" s="2648">
        <v>2.48</v>
      </c>
      <c r="AK156" s="2651" t="s">
        <v>2154</v>
      </c>
      <c r="AL156" s="2651" t="s">
        <v>2986</v>
      </c>
      <c r="AM156" s="2652">
        <v>203.55</v>
      </c>
      <c r="AN156" s="2652">
        <v>2.5299999999999998</v>
      </c>
    </row>
    <row r="157" spans="1:40" ht="11.1" customHeight="1">
      <c r="A157" s="2646" t="s">
        <v>5580</v>
      </c>
      <c r="B157" s="2646" t="s">
        <v>5580</v>
      </c>
      <c r="C157" s="2646" t="s">
        <v>623</v>
      </c>
      <c r="D157" s="2646" t="s">
        <v>5578</v>
      </c>
      <c r="E157" s="2647">
        <v>7412200000</v>
      </c>
      <c r="F157" s="2646" t="s">
        <v>2990</v>
      </c>
      <c r="G157" s="2646" t="s">
        <v>500</v>
      </c>
      <c r="H157" s="2646" t="s">
        <v>2995</v>
      </c>
      <c r="I157" s="2646" t="s">
        <v>6533</v>
      </c>
      <c r="J157" s="2646"/>
      <c r="K157" s="2646"/>
      <c r="L157" s="2649">
        <v>7.6600000000000001E-2</v>
      </c>
      <c r="M157" s="2658">
        <v>6.3E-5</v>
      </c>
      <c r="N157" s="2648">
        <v>0.05</v>
      </c>
      <c r="O157" s="2657">
        <v>2.5000000000000001E-2</v>
      </c>
      <c r="P157" s="2657">
        <v>2.5000000000000001E-2</v>
      </c>
      <c r="Q157" s="2656">
        <v>40</v>
      </c>
      <c r="R157" s="2650"/>
      <c r="S157" s="2650"/>
      <c r="T157" s="2646" t="s">
        <v>2987</v>
      </c>
      <c r="U157" s="2647">
        <v>4673739404898</v>
      </c>
      <c r="V157" s="2656">
        <v>10</v>
      </c>
      <c r="W157" s="2648">
        <v>0.79</v>
      </c>
      <c r="X157" s="2662">
        <v>6.3000000000000003E-4</v>
      </c>
      <c r="Y157" s="2650"/>
      <c r="Z157" s="2650"/>
      <c r="AA157" s="2650"/>
      <c r="AB157" s="2647">
        <v>4673739406083</v>
      </c>
      <c r="AC157" s="2656">
        <v>160</v>
      </c>
      <c r="AD157" s="2648">
        <v>12.42</v>
      </c>
      <c r="AE157" s="2662">
        <v>1.008E-2</v>
      </c>
      <c r="AF157" s="2657">
        <v>0.255</v>
      </c>
      <c r="AG157" s="2653">
        <v>0.2</v>
      </c>
      <c r="AH157" s="2657">
        <v>0.19500000000000001</v>
      </c>
      <c r="AI157" s="2647">
        <v>4603726343299</v>
      </c>
      <c r="AJ157" s="2648">
        <v>3.14</v>
      </c>
      <c r="AK157" s="2651" t="s">
        <v>2154</v>
      </c>
      <c r="AL157" s="2651" t="s">
        <v>2986</v>
      </c>
      <c r="AM157" s="2663">
        <v>257.60000000000002</v>
      </c>
      <c r="AN157" s="2652">
        <v>3.2</v>
      </c>
    </row>
    <row r="158" spans="1:40" ht="11.1" customHeight="1">
      <c r="A158" s="2646" t="s">
        <v>5579</v>
      </c>
      <c r="B158" s="2646" t="s">
        <v>5579</v>
      </c>
      <c r="C158" s="2646" t="s">
        <v>623</v>
      </c>
      <c r="D158" s="2646" t="s">
        <v>5578</v>
      </c>
      <c r="E158" s="2647">
        <v>7412200000</v>
      </c>
      <c r="F158" s="2646" t="s">
        <v>2990</v>
      </c>
      <c r="G158" s="2646" t="s">
        <v>501</v>
      </c>
      <c r="H158" s="2646" t="s">
        <v>2995</v>
      </c>
      <c r="I158" s="2646" t="s">
        <v>6533</v>
      </c>
      <c r="J158" s="2646"/>
      <c r="K158" s="2646"/>
      <c r="L158" s="2649">
        <v>9.3600000000000003E-2</v>
      </c>
      <c r="M158" s="2658">
        <v>7.7000000000000001E-5</v>
      </c>
      <c r="N158" s="2648">
        <v>0.06</v>
      </c>
      <c r="O158" s="2657">
        <v>2.5000000000000001E-2</v>
      </c>
      <c r="P158" s="2657">
        <v>2.5000000000000001E-2</v>
      </c>
      <c r="Q158" s="2656">
        <v>40</v>
      </c>
      <c r="R158" s="2650"/>
      <c r="S158" s="2650"/>
      <c r="T158" s="2646" t="s">
        <v>2987</v>
      </c>
      <c r="U158" s="2647">
        <v>4673739404904</v>
      </c>
      <c r="V158" s="2656">
        <v>5</v>
      </c>
      <c r="W158" s="2648">
        <v>0.49</v>
      </c>
      <c r="X158" s="2658">
        <v>3.8499999999999998E-4</v>
      </c>
      <c r="Y158" s="2650"/>
      <c r="Z158" s="2650"/>
      <c r="AA158" s="2650"/>
      <c r="AB158" s="2647">
        <v>4673739406090</v>
      </c>
      <c r="AC158" s="2656">
        <v>130</v>
      </c>
      <c r="AD158" s="2648">
        <v>12.32</v>
      </c>
      <c r="AE158" s="2662">
        <v>1.001E-2</v>
      </c>
      <c r="AF158" s="2657">
        <v>0.255</v>
      </c>
      <c r="AG158" s="2653">
        <v>0.2</v>
      </c>
      <c r="AH158" s="2657">
        <v>0.19500000000000001</v>
      </c>
      <c r="AI158" s="2647">
        <v>4603726343305</v>
      </c>
      <c r="AJ158" s="2648">
        <v>3.79</v>
      </c>
      <c r="AK158" s="2651" t="s">
        <v>2154</v>
      </c>
      <c r="AL158" s="2651" t="s">
        <v>2986</v>
      </c>
      <c r="AM158" s="2652">
        <v>311.64999999999998</v>
      </c>
      <c r="AN158" s="2652">
        <v>3.87</v>
      </c>
    </row>
    <row r="159" spans="1:40" ht="11.1" customHeight="1">
      <c r="A159" s="2646" t="s">
        <v>5577</v>
      </c>
      <c r="B159" s="2646" t="s">
        <v>5577</v>
      </c>
      <c r="C159" s="2646" t="s">
        <v>623</v>
      </c>
      <c r="D159" s="2646" t="s">
        <v>5571</v>
      </c>
      <c r="E159" s="2647">
        <v>7412200000</v>
      </c>
      <c r="F159" s="2646" t="s">
        <v>2990</v>
      </c>
      <c r="G159" s="2646" t="s">
        <v>880</v>
      </c>
      <c r="H159" s="2646" t="s">
        <v>2995</v>
      </c>
      <c r="I159" s="2646" t="s">
        <v>6533</v>
      </c>
      <c r="J159" s="2646"/>
      <c r="K159" s="2646"/>
      <c r="L159" s="2657">
        <v>0.16400000000000001</v>
      </c>
      <c r="M159" s="2658">
        <v>6.6000000000000005E-5</v>
      </c>
      <c r="N159" s="2653">
        <v>0.1</v>
      </c>
      <c r="O159" s="2649">
        <v>2.1499999999999998E-2</v>
      </c>
      <c r="P159" s="2649">
        <v>2.1499999999999998E-2</v>
      </c>
      <c r="Q159" s="2656">
        <v>40</v>
      </c>
      <c r="R159" s="2650"/>
      <c r="S159" s="2650"/>
      <c r="T159" s="2646" t="s">
        <v>2987</v>
      </c>
      <c r="U159" s="2647">
        <v>4673739406106</v>
      </c>
      <c r="V159" s="2656">
        <v>10</v>
      </c>
      <c r="W159" s="2648">
        <v>1.66</v>
      </c>
      <c r="X159" s="2658">
        <v>6.6299999999999996E-4</v>
      </c>
      <c r="Y159" s="2650"/>
      <c r="Z159" s="2650"/>
      <c r="AA159" s="2650"/>
      <c r="AB159" s="2647">
        <v>4603739361587</v>
      </c>
      <c r="AC159" s="2656">
        <v>150</v>
      </c>
      <c r="AD159" s="2653">
        <v>24.6</v>
      </c>
      <c r="AE159" s="2658">
        <v>9.9450000000000007E-3</v>
      </c>
      <c r="AF159" s="2657">
        <v>0.255</v>
      </c>
      <c r="AG159" s="2653">
        <v>0.2</v>
      </c>
      <c r="AH159" s="2657">
        <v>0.19500000000000001</v>
      </c>
      <c r="AI159" s="2647">
        <v>4603739361655</v>
      </c>
      <c r="AJ159" s="2648">
        <v>6.22</v>
      </c>
      <c r="AK159" s="2651" t="s">
        <v>2154</v>
      </c>
      <c r="AL159" s="2651" t="s">
        <v>2986</v>
      </c>
      <c r="AM159" s="2663">
        <v>510.6</v>
      </c>
      <c r="AN159" s="2652">
        <v>6.34</v>
      </c>
    </row>
    <row r="160" spans="1:40" ht="11.1" customHeight="1">
      <c r="A160" s="2646" t="s">
        <v>5576</v>
      </c>
      <c r="B160" s="2646" t="s">
        <v>5576</v>
      </c>
      <c r="C160" s="2646" t="s">
        <v>623</v>
      </c>
      <c r="D160" s="2646" t="s">
        <v>5571</v>
      </c>
      <c r="E160" s="2647">
        <v>7412200000</v>
      </c>
      <c r="F160" s="2646" t="s">
        <v>2990</v>
      </c>
      <c r="G160" s="2646" t="s">
        <v>881</v>
      </c>
      <c r="H160" s="2646" t="s">
        <v>2995</v>
      </c>
      <c r="I160" s="2646" t="s">
        <v>6533</v>
      </c>
      <c r="J160" s="2646"/>
      <c r="K160" s="2646"/>
      <c r="L160" s="2657">
        <v>0.255</v>
      </c>
      <c r="M160" s="2658">
        <v>9.8999999999999994E-5</v>
      </c>
      <c r="N160" s="2648">
        <v>0.15</v>
      </c>
      <c r="O160" s="2649">
        <v>2.1499999999999998E-2</v>
      </c>
      <c r="P160" s="2649">
        <v>2.1499999999999998E-2</v>
      </c>
      <c r="Q160" s="2656">
        <v>40</v>
      </c>
      <c r="R160" s="2650"/>
      <c r="S160" s="2650"/>
      <c r="T160" s="2646" t="s">
        <v>2987</v>
      </c>
      <c r="U160" s="2647">
        <v>4673739406113</v>
      </c>
      <c r="V160" s="2656">
        <v>10</v>
      </c>
      <c r="W160" s="2648">
        <v>2.58</v>
      </c>
      <c r="X160" s="2658">
        <v>9.9500000000000001E-4</v>
      </c>
      <c r="Y160" s="2650"/>
      <c r="Z160" s="2650"/>
      <c r="AA160" s="2650"/>
      <c r="AB160" s="2647">
        <v>4603739361594</v>
      </c>
      <c r="AC160" s="2656">
        <v>100</v>
      </c>
      <c r="AD160" s="2653">
        <v>25.5</v>
      </c>
      <c r="AE160" s="2658">
        <v>9.9450000000000007E-3</v>
      </c>
      <c r="AF160" s="2657">
        <v>0.255</v>
      </c>
      <c r="AG160" s="2653">
        <v>0.2</v>
      </c>
      <c r="AH160" s="2657">
        <v>0.19500000000000001</v>
      </c>
      <c r="AI160" s="2647">
        <v>4603739361662</v>
      </c>
      <c r="AJ160" s="2648">
        <v>9.7899999999999991</v>
      </c>
      <c r="AK160" s="2651" t="s">
        <v>2154</v>
      </c>
      <c r="AL160" s="2651" t="s">
        <v>2986</v>
      </c>
      <c r="AM160" s="2663">
        <v>802.7</v>
      </c>
      <c r="AN160" s="2652">
        <v>9.99</v>
      </c>
    </row>
    <row r="161" spans="1:40" ht="11.1" customHeight="1">
      <c r="A161" s="2646" t="s">
        <v>5575</v>
      </c>
      <c r="B161" s="2646" t="s">
        <v>5575</v>
      </c>
      <c r="C161" s="2646" t="s">
        <v>623</v>
      </c>
      <c r="D161" s="2646" t="s">
        <v>5571</v>
      </c>
      <c r="E161" s="2647">
        <v>7412200000</v>
      </c>
      <c r="F161" s="2646" t="s">
        <v>2990</v>
      </c>
      <c r="G161" s="2646" t="s">
        <v>882</v>
      </c>
      <c r="H161" s="2646" t="s">
        <v>2995</v>
      </c>
      <c r="I161" s="2646" t="s">
        <v>6533</v>
      </c>
      <c r="J161" s="2646"/>
      <c r="K161" s="2646"/>
      <c r="L161" s="2657">
        <v>0.35499999999999998</v>
      </c>
      <c r="M161" s="2658">
        <v>1.4200000000000001E-4</v>
      </c>
      <c r="N161" s="2653">
        <v>0.2</v>
      </c>
      <c r="O161" s="2649">
        <v>2.1499999999999998E-2</v>
      </c>
      <c r="P161" s="2649">
        <v>2.1499999999999998E-2</v>
      </c>
      <c r="Q161" s="2656">
        <v>40</v>
      </c>
      <c r="R161" s="2650"/>
      <c r="S161" s="2650"/>
      <c r="T161" s="2646" t="s">
        <v>2987</v>
      </c>
      <c r="U161" s="2647">
        <v>4673739406120</v>
      </c>
      <c r="V161" s="2656">
        <v>10</v>
      </c>
      <c r="W161" s="2648">
        <v>3.59</v>
      </c>
      <c r="X161" s="2658">
        <v>1.421E-3</v>
      </c>
      <c r="Y161" s="2650"/>
      <c r="Z161" s="2650"/>
      <c r="AA161" s="2650"/>
      <c r="AB161" s="2647">
        <v>4603739361600</v>
      </c>
      <c r="AC161" s="2656">
        <v>70</v>
      </c>
      <c r="AD161" s="2648">
        <v>24.85</v>
      </c>
      <c r="AE161" s="2658">
        <v>9.9450000000000007E-3</v>
      </c>
      <c r="AF161" s="2657">
        <v>0.255</v>
      </c>
      <c r="AG161" s="2653">
        <v>0.2</v>
      </c>
      <c r="AH161" s="2657">
        <v>0.19500000000000001</v>
      </c>
      <c r="AI161" s="2647">
        <v>4603739361679</v>
      </c>
      <c r="AJ161" s="2648">
        <v>12.62</v>
      </c>
      <c r="AK161" s="2651" t="s">
        <v>2154</v>
      </c>
      <c r="AL161" s="2651" t="s">
        <v>2986</v>
      </c>
      <c r="AM161" s="2660">
        <v>1035</v>
      </c>
      <c r="AN161" s="2652">
        <v>12.87</v>
      </c>
    </row>
    <row r="162" spans="1:40" ht="11.1" customHeight="1">
      <c r="A162" s="2646" t="s">
        <v>5574</v>
      </c>
      <c r="B162" s="2646" t="s">
        <v>5574</v>
      </c>
      <c r="C162" s="2646" t="s">
        <v>623</v>
      </c>
      <c r="D162" s="2646" t="s">
        <v>5571</v>
      </c>
      <c r="E162" s="2647">
        <v>7412200000</v>
      </c>
      <c r="F162" s="2646" t="s">
        <v>2990</v>
      </c>
      <c r="G162" s="2646" t="s">
        <v>883</v>
      </c>
      <c r="H162" s="2646" t="s">
        <v>2995</v>
      </c>
      <c r="I162" s="2646" t="s">
        <v>6533</v>
      </c>
      <c r="J162" s="2646"/>
      <c r="K162" s="2646"/>
      <c r="L162" s="2657">
        <v>0.44600000000000001</v>
      </c>
      <c r="M162" s="2658">
        <v>1.4200000000000001E-4</v>
      </c>
      <c r="N162" s="2648">
        <v>0.25</v>
      </c>
      <c r="O162" s="2649">
        <v>2.1499999999999998E-2</v>
      </c>
      <c r="P162" s="2649">
        <v>2.1499999999999998E-2</v>
      </c>
      <c r="Q162" s="2656">
        <v>40</v>
      </c>
      <c r="R162" s="2650"/>
      <c r="S162" s="2650"/>
      <c r="T162" s="2646" t="s">
        <v>2987</v>
      </c>
      <c r="U162" s="2647">
        <v>4673739406137</v>
      </c>
      <c r="V162" s="2656">
        <v>10</v>
      </c>
      <c r="W162" s="2653">
        <v>4.5</v>
      </c>
      <c r="X162" s="2658">
        <v>1.421E-3</v>
      </c>
      <c r="Y162" s="2650"/>
      <c r="Z162" s="2650"/>
      <c r="AA162" s="2650"/>
      <c r="AB162" s="2647">
        <v>4603739361617</v>
      </c>
      <c r="AC162" s="2656">
        <v>70</v>
      </c>
      <c r="AD162" s="2648">
        <v>31.22</v>
      </c>
      <c r="AE162" s="2658">
        <v>9.9450000000000007E-3</v>
      </c>
      <c r="AF162" s="2657">
        <v>0.255</v>
      </c>
      <c r="AG162" s="2653">
        <v>0.2</v>
      </c>
      <c r="AH162" s="2657">
        <v>0.19500000000000001</v>
      </c>
      <c r="AI162" s="2647">
        <v>4603739361686</v>
      </c>
      <c r="AJ162" s="2648">
        <v>15.85</v>
      </c>
      <c r="AK162" s="2651" t="s">
        <v>2154</v>
      </c>
      <c r="AL162" s="2651" t="s">
        <v>2986</v>
      </c>
      <c r="AM162" s="2664">
        <v>1299.5</v>
      </c>
      <c r="AN162" s="2652">
        <v>16.170000000000002</v>
      </c>
    </row>
    <row r="163" spans="1:40" ht="11.1" customHeight="1">
      <c r="A163" s="2646" t="s">
        <v>5573</v>
      </c>
      <c r="B163" s="2646" t="s">
        <v>5573</v>
      </c>
      <c r="C163" s="2646" t="s">
        <v>623</v>
      </c>
      <c r="D163" s="2646" t="s">
        <v>5571</v>
      </c>
      <c r="E163" s="2647">
        <v>7412200000</v>
      </c>
      <c r="F163" s="2646" t="s">
        <v>2990</v>
      </c>
      <c r="G163" s="2646" t="s">
        <v>878</v>
      </c>
      <c r="H163" s="2646" t="s">
        <v>2995</v>
      </c>
      <c r="I163" s="2646" t="s">
        <v>6533</v>
      </c>
      <c r="J163" s="2646"/>
      <c r="K163" s="2646"/>
      <c r="L163" s="2657">
        <v>9.2999999999999999E-2</v>
      </c>
      <c r="M163" s="2658">
        <v>6.2000000000000003E-5</v>
      </c>
      <c r="N163" s="2648">
        <v>0.06</v>
      </c>
      <c r="O163" s="2649">
        <v>2.1499999999999998E-2</v>
      </c>
      <c r="P163" s="2649">
        <v>2.1499999999999998E-2</v>
      </c>
      <c r="Q163" s="2656">
        <v>40</v>
      </c>
      <c r="R163" s="2650"/>
      <c r="S163" s="2650"/>
      <c r="T163" s="2646" t="s">
        <v>2987</v>
      </c>
      <c r="U163" s="2647">
        <v>4673739406144</v>
      </c>
      <c r="V163" s="2656">
        <v>10</v>
      </c>
      <c r="W163" s="2648">
        <v>0.95</v>
      </c>
      <c r="X163" s="2658">
        <v>6.2200000000000005E-4</v>
      </c>
      <c r="Y163" s="2650"/>
      <c r="Z163" s="2650"/>
      <c r="AA163" s="2650"/>
      <c r="AB163" s="2647">
        <v>4603739361563</v>
      </c>
      <c r="AC163" s="2656">
        <v>160</v>
      </c>
      <c r="AD163" s="2648">
        <v>14.88</v>
      </c>
      <c r="AE163" s="2658">
        <v>9.9450000000000007E-3</v>
      </c>
      <c r="AF163" s="2657">
        <v>0.255</v>
      </c>
      <c r="AG163" s="2653">
        <v>0.2</v>
      </c>
      <c r="AH163" s="2657">
        <v>0.19500000000000001</v>
      </c>
      <c r="AI163" s="2647">
        <v>4603739361631</v>
      </c>
      <c r="AJ163" s="2648">
        <v>3.69</v>
      </c>
      <c r="AK163" s="2651" t="s">
        <v>2154</v>
      </c>
      <c r="AL163" s="2651" t="s">
        <v>2986</v>
      </c>
      <c r="AM163" s="2652">
        <v>302.45</v>
      </c>
      <c r="AN163" s="2652">
        <v>3.76</v>
      </c>
    </row>
    <row r="164" spans="1:40" ht="11.1" customHeight="1">
      <c r="A164" s="2646" t="s">
        <v>5572</v>
      </c>
      <c r="B164" s="2646" t="s">
        <v>5572</v>
      </c>
      <c r="C164" s="2646" t="s">
        <v>623</v>
      </c>
      <c r="D164" s="2646" t="s">
        <v>5571</v>
      </c>
      <c r="E164" s="2647">
        <v>7412200000</v>
      </c>
      <c r="F164" s="2646" t="s">
        <v>2990</v>
      </c>
      <c r="G164" s="2646" t="s">
        <v>879</v>
      </c>
      <c r="H164" s="2646" t="s">
        <v>2995</v>
      </c>
      <c r="I164" s="2646" t="s">
        <v>6533</v>
      </c>
      <c r="J164" s="2646"/>
      <c r="K164" s="2646"/>
      <c r="L164" s="2648">
        <v>0.13</v>
      </c>
      <c r="M164" s="2658">
        <v>7.1000000000000005E-5</v>
      </c>
      <c r="N164" s="2648">
        <v>0.08</v>
      </c>
      <c r="O164" s="2649">
        <v>2.1499999999999998E-2</v>
      </c>
      <c r="P164" s="2649">
        <v>2.1499999999999998E-2</v>
      </c>
      <c r="Q164" s="2656">
        <v>40</v>
      </c>
      <c r="R164" s="2650"/>
      <c r="S164" s="2650"/>
      <c r="T164" s="2646" t="s">
        <v>2987</v>
      </c>
      <c r="U164" s="2647">
        <v>4673739406151</v>
      </c>
      <c r="V164" s="2656">
        <v>10</v>
      </c>
      <c r="W164" s="2648">
        <v>1.32</v>
      </c>
      <c r="X164" s="2662">
        <v>7.1000000000000002E-4</v>
      </c>
      <c r="Y164" s="2650"/>
      <c r="Z164" s="2650"/>
      <c r="AA164" s="2650"/>
      <c r="AB164" s="2647">
        <v>4603739361570</v>
      </c>
      <c r="AC164" s="2656">
        <v>140</v>
      </c>
      <c r="AD164" s="2653">
        <v>18.2</v>
      </c>
      <c r="AE164" s="2658">
        <v>9.9450000000000007E-3</v>
      </c>
      <c r="AF164" s="2657">
        <v>0.255</v>
      </c>
      <c r="AG164" s="2653">
        <v>0.2</v>
      </c>
      <c r="AH164" s="2657">
        <v>0.19500000000000001</v>
      </c>
      <c r="AI164" s="2647">
        <v>4603739361648</v>
      </c>
      <c r="AJ164" s="2648">
        <v>5.13</v>
      </c>
      <c r="AK164" s="2651" t="s">
        <v>2154</v>
      </c>
      <c r="AL164" s="2651" t="s">
        <v>2986</v>
      </c>
      <c r="AM164" s="2663">
        <v>420.9</v>
      </c>
      <c r="AN164" s="2652">
        <v>5.23</v>
      </c>
    </row>
    <row r="165" spans="1:40" ht="11.1" customHeight="1">
      <c r="A165" s="2646" t="s">
        <v>5570</v>
      </c>
      <c r="B165" s="2646" t="s">
        <v>5570</v>
      </c>
      <c r="C165" s="2646" t="s">
        <v>623</v>
      </c>
      <c r="D165" s="2646"/>
      <c r="E165" s="2647">
        <v>7412200000</v>
      </c>
      <c r="F165" s="2646" t="s">
        <v>2990</v>
      </c>
      <c r="G165" s="2646" t="s">
        <v>5569</v>
      </c>
      <c r="H165" s="2646" t="s">
        <v>2988</v>
      </c>
      <c r="I165" s="2646" t="s">
        <v>6533</v>
      </c>
      <c r="J165" s="2646"/>
      <c r="K165" s="2646"/>
      <c r="L165" s="2657">
        <v>2.1999999999999999E-2</v>
      </c>
      <c r="M165" s="2658">
        <v>1.2999999999999999E-5</v>
      </c>
      <c r="N165" s="2650"/>
      <c r="O165" s="2650"/>
      <c r="P165" s="2650"/>
      <c r="Q165" s="2656">
        <v>40</v>
      </c>
      <c r="R165" s="2650"/>
      <c r="S165" s="2650"/>
      <c r="T165" s="2646" t="s">
        <v>2987</v>
      </c>
      <c r="U165" s="2647">
        <v>4673739406168</v>
      </c>
      <c r="V165" s="2656">
        <v>10</v>
      </c>
      <c r="W165" s="2648">
        <v>0.23</v>
      </c>
      <c r="X165" s="2662">
        <v>1.2999999999999999E-4</v>
      </c>
      <c r="Y165" s="2650"/>
      <c r="Z165" s="2650"/>
      <c r="AA165" s="2650"/>
      <c r="AB165" s="2647">
        <v>4673739406991</v>
      </c>
      <c r="AC165" s="2656">
        <v>800</v>
      </c>
      <c r="AD165" s="2653">
        <v>17.600000000000001</v>
      </c>
      <c r="AE165" s="2649">
        <v>1.04E-2</v>
      </c>
      <c r="AF165" s="2650"/>
      <c r="AG165" s="2650"/>
      <c r="AH165" s="2650"/>
      <c r="AI165" s="2647">
        <v>4603726343763</v>
      </c>
      <c r="AJ165" s="2648">
        <v>1.0900000000000001</v>
      </c>
      <c r="AK165" s="2651" t="s">
        <v>2154</v>
      </c>
      <c r="AL165" s="2651" t="s">
        <v>2986</v>
      </c>
      <c r="AM165" s="2652">
        <v>89.36</v>
      </c>
      <c r="AN165" s="2652">
        <v>1.1100000000000001</v>
      </c>
    </row>
    <row r="166" spans="1:40" ht="11.1" customHeight="1">
      <c r="A166" s="2646" t="s">
        <v>5568</v>
      </c>
      <c r="B166" s="2646" t="s">
        <v>5568</v>
      </c>
      <c r="C166" s="2646" t="s">
        <v>623</v>
      </c>
      <c r="D166" s="2646" t="s">
        <v>5555</v>
      </c>
      <c r="E166" s="2647">
        <v>7412200000</v>
      </c>
      <c r="F166" s="2646" t="s">
        <v>2990</v>
      </c>
      <c r="G166" s="2646" t="s">
        <v>443</v>
      </c>
      <c r="H166" s="2646" t="s">
        <v>2995</v>
      </c>
      <c r="I166" s="2646" t="s">
        <v>6533</v>
      </c>
      <c r="J166" s="2646"/>
      <c r="K166" s="2646"/>
      <c r="L166" s="2649">
        <v>2.4799999999999999E-2</v>
      </c>
      <c r="M166" s="2658">
        <v>2.0999999999999999E-5</v>
      </c>
      <c r="N166" s="2648">
        <v>0.02</v>
      </c>
      <c r="O166" s="2657">
        <v>2.5999999999999999E-2</v>
      </c>
      <c r="P166" s="2657">
        <v>2.5999999999999999E-2</v>
      </c>
      <c r="Q166" s="2656">
        <v>40</v>
      </c>
      <c r="R166" s="2650"/>
      <c r="S166" s="2650"/>
      <c r="T166" s="2646" t="s">
        <v>2987</v>
      </c>
      <c r="U166" s="2647">
        <v>4673739406175</v>
      </c>
      <c r="V166" s="2656">
        <v>10</v>
      </c>
      <c r="W166" s="2648">
        <v>0.26</v>
      </c>
      <c r="X166" s="2662">
        <v>2.1000000000000001E-4</v>
      </c>
      <c r="Y166" s="2650"/>
      <c r="Z166" s="2650"/>
      <c r="AA166" s="2650"/>
      <c r="AB166" s="2647">
        <v>4673739407004</v>
      </c>
      <c r="AC166" s="2656">
        <v>480</v>
      </c>
      <c r="AD166" s="2648">
        <v>11.91</v>
      </c>
      <c r="AE166" s="2662">
        <v>1.008E-2</v>
      </c>
      <c r="AF166" s="2657">
        <v>0.255</v>
      </c>
      <c r="AG166" s="2653">
        <v>0.2</v>
      </c>
      <c r="AH166" s="2657">
        <v>0.19500000000000001</v>
      </c>
      <c r="AI166" s="2647">
        <v>4603726343770</v>
      </c>
      <c r="AJ166" s="2648">
        <v>1.19</v>
      </c>
      <c r="AK166" s="2651" t="s">
        <v>2154</v>
      </c>
      <c r="AL166" s="2651" t="s">
        <v>2986</v>
      </c>
      <c r="AM166" s="2652">
        <v>97.29</v>
      </c>
      <c r="AN166" s="2652">
        <v>1.21</v>
      </c>
    </row>
    <row r="167" spans="1:40" ht="11.1" customHeight="1">
      <c r="A167" s="2646" t="s">
        <v>5567</v>
      </c>
      <c r="B167" s="2646" t="s">
        <v>5567</v>
      </c>
      <c r="C167" s="2646" t="s">
        <v>623</v>
      </c>
      <c r="D167" s="2646" t="s">
        <v>5555</v>
      </c>
      <c r="E167" s="2647">
        <v>7412200000</v>
      </c>
      <c r="F167" s="2646" t="s">
        <v>2990</v>
      </c>
      <c r="G167" s="2646" t="s">
        <v>444</v>
      </c>
      <c r="H167" s="2646" t="s">
        <v>2995</v>
      </c>
      <c r="I167" s="2646" t="s">
        <v>6533</v>
      </c>
      <c r="J167" s="2646"/>
      <c r="K167" s="2646"/>
      <c r="L167" s="2657">
        <v>2.5999999999999999E-2</v>
      </c>
      <c r="M167" s="2658">
        <v>2.1999999999999999E-5</v>
      </c>
      <c r="N167" s="2648">
        <v>0.02</v>
      </c>
      <c r="O167" s="2657">
        <v>2.5999999999999999E-2</v>
      </c>
      <c r="P167" s="2657">
        <v>2.5999999999999999E-2</v>
      </c>
      <c r="Q167" s="2656">
        <v>40</v>
      </c>
      <c r="R167" s="2650"/>
      <c r="S167" s="2650"/>
      <c r="T167" s="2646" t="s">
        <v>2987</v>
      </c>
      <c r="U167" s="2647">
        <v>4673739406182</v>
      </c>
      <c r="V167" s="2656">
        <v>10</v>
      </c>
      <c r="W167" s="2648">
        <v>0.27</v>
      </c>
      <c r="X167" s="2662">
        <v>2.2000000000000001E-4</v>
      </c>
      <c r="Y167" s="2650"/>
      <c r="Z167" s="2650"/>
      <c r="AA167" s="2650"/>
      <c r="AB167" s="2647">
        <v>4673739407011</v>
      </c>
      <c r="AC167" s="2656">
        <v>450</v>
      </c>
      <c r="AD167" s="2648">
        <v>12.03</v>
      </c>
      <c r="AE167" s="2649">
        <v>9.9000000000000008E-3</v>
      </c>
      <c r="AF167" s="2657">
        <v>0.255</v>
      </c>
      <c r="AG167" s="2653">
        <v>0.2</v>
      </c>
      <c r="AH167" s="2657">
        <v>0.19500000000000001</v>
      </c>
      <c r="AI167" s="2647">
        <v>4603726343787</v>
      </c>
      <c r="AJ167" s="2648">
        <v>1.19</v>
      </c>
      <c r="AK167" s="2651" t="s">
        <v>2154</v>
      </c>
      <c r="AL167" s="2651" t="s">
        <v>2986</v>
      </c>
      <c r="AM167" s="2652">
        <v>97.29</v>
      </c>
      <c r="AN167" s="2652">
        <v>1.21</v>
      </c>
    </row>
    <row r="168" spans="1:40" ht="11.1" customHeight="1">
      <c r="A168" s="2646" t="s">
        <v>5566</v>
      </c>
      <c r="B168" s="2646" t="s">
        <v>5566</v>
      </c>
      <c r="C168" s="2646" t="s">
        <v>623</v>
      </c>
      <c r="D168" s="2646" t="s">
        <v>5555</v>
      </c>
      <c r="E168" s="2647">
        <v>7412200000</v>
      </c>
      <c r="F168" s="2646" t="s">
        <v>2990</v>
      </c>
      <c r="G168" s="2646" t="s">
        <v>445</v>
      </c>
      <c r="H168" s="2646" t="s">
        <v>2995</v>
      </c>
      <c r="I168" s="2646" t="s">
        <v>6533</v>
      </c>
      <c r="J168" s="2646"/>
      <c r="K168" s="2646"/>
      <c r="L168" s="2657">
        <v>4.7E-2</v>
      </c>
      <c r="M168" s="2658">
        <v>3.6000000000000001E-5</v>
      </c>
      <c r="N168" s="2657">
        <v>2.5000000000000001E-2</v>
      </c>
      <c r="O168" s="2657">
        <v>3.2000000000000001E-2</v>
      </c>
      <c r="P168" s="2657">
        <v>3.2000000000000001E-2</v>
      </c>
      <c r="Q168" s="2656">
        <v>40</v>
      </c>
      <c r="R168" s="2650"/>
      <c r="S168" s="2650"/>
      <c r="T168" s="2646" t="s">
        <v>2987</v>
      </c>
      <c r="U168" s="2647">
        <v>4673739406199</v>
      </c>
      <c r="V168" s="2656">
        <v>10</v>
      </c>
      <c r="W168" s="2648">
        <v>0.49</v>
      </c>
      <c r="X168" s="2662">
        <v>3.6000000000000002E-4</v>
      </c>
      <c r="Y168" s="2650"/>
      <c r="Z168" s="2650"/>
      <c r="AA168" s="2650"/>
      <c r="AB168" s="2647">
        <v>4673739407028</v>
      </c>
      <c r="AC168" s="2656">
        <v>280</v>
      </c>
      <c r="AD168" s="2653">
        <v>13.6</v>
      </c>
      <c r="AE168" s="2662">
        <v>1.008E-2</v>
      </c>
      <c r="AF168" s="2657">
        <v>0.255</v>
      </c>
      <c r="AG168" s="2653">
        <v>0.2</v>
      </c>
      <c r="AH168" s="2657">
        <v>0.19500000000000001</v>
      </c>
      <c r="AI168" s="2647">
        <v>4603726343794</v>
      </c>
      <c r="AJ168" s="2648">
        <v>2.34</v>
      </c>
      <c r="AK168" s="2651" t="s">
        <v>2154</v>
      </c>
      <c r="AL168" s="2651" t="s">
        <v>2986</v>
      </c>
      <c r="AM168" s="2652">
        <v>192.05</v>
      </c>
      <c r="AN168" s="2652">
        <v>2.39</v>
      </c>
    </row>
    <row r="169" spans="1:40" ht="11.1" customHeight="1">
      <c r="A169" s="2646" t="s">
        <v>5565</v>
      </c>
      <c r="B169" s="2646" t="s">
        <v>5565</v>
      </c>
      <c r="C169" s="2646" t="s">
        <v>623</v>
      </c>
      <c r="D169" s="2646" t="s">
        <v>5555</v>
      </c>
      <c r="E169" s="2647">
        <v>7412200000</v>
      </c>
      <c r="F169" s="2646" t="s">
        <v>2990</v>
      </c>
      <c r="G169" s="2646" t="s">
        <v>446</v>
      </c>
      <c r="H169" s="2646" t="s">
        <v>2995</v>
      </c>
      <c r="I169" s="2646" t="s">
        <v>6533</v>
      </c>
      <c r="J169" s="2646"/>
      <c r="K169" s="2646"/>
      <c r="L169" s="2649">
        <v>6.4500000000000002E-2</v>
      </c>
      <c r="M169" s="2662">
        <v>5.0000000000000002E-5</v>
      </c>
      <c r="N169" s="2657">
        <v>2.7E-2</v>
      </c>
      <c r="O169" s="2657">
        <v>3.9E-2</v>
      </c>
      <c r="P169" s="2657">
        <v>3.9E-2</v>
      </c>
      <c r="Q169" s="2656">
        <v>40</v>
      </c>
      <c r="R169" s="2650"/>
      <c r="S169" s="2650"/>
      <c r="T169" s="2646" t="s">
        <v>2987</v>
      </c>
      <c r="U169" s="2647">
        <v>4673739406205</v>
      </c>
      <c r="V169" s="2656">
        <v>10</v>
      </c>
      <c r="W169" s="2648">
        <v>0.67</v>
      </c>
      <c r="X169" s="2649">
        <v>5.0000000000000001E-4</v>
      </c>
      <c r="Y169" s="2650"/>
      <c r="Z169" s="2650"/>
      <c r="AA169" s="2650"/>
      <c r="AB169" s="2647">
        <v>4673739407035</v>
      </c>
      <c r="AC169" s="2656">
        <v>200</v>
      </c>
      <c r="AD169" s="2648">
        <v>13.01</v>
      </c>
      <c r="AE169" s="2648">
        <v>0.01</v>
      </c>
      <c r="AF169" s="2657">
        <v>0.255</v>
      </c>
      <c r="AG169" s="2653">
        <v>0.2</v>
      </c>
      <c r="AH169" s="2657">
        <v>0.19500000000000001</v>
      </c>
      <c r="AI169" s="2647">
        <v>4603726343800</v>
      </c>
      <c r="AJ169" s="2648">
        <v>2.68</v>
      </c>
      <c r="AK169" s="2651" t="s">
        <v>2154</v>
      </c>
      <c r="AL169" s="2651" t="s">
        <v>2986</v>
      </c>
      <c r="AM169" s="2652">
        <v>219.65</v>
      </c>
      <c r="AN169" s="2652">
        <v>2.73</v>
      </c>
    </row>
    <row r="170" spans="1:40" ht="11.1" customHeight="1">
      <c r="A170" s="2646" t="s">
        <v>5564</v>
      </c>
      <c r="B170" s="2646" t="s">
        <v>5564</v>
      </c>
      <c r="C170" s="2646" t="s">
        <v>623</v>
      </c>
      <c r="D170" s="2646" t="s">
        <v>5555</v>
      </c>
      <c r="E170" s="2647">
        <v>7412200000</v>
      </c>
      <c r="F170" s="2646" t="s">
        <v>2990</v>
      </c>
      <c r="G170" s="2646" t="s">
        <v>447</v>
      </c>
      <c r="H170" s="2646" t="s">
        <v>2995</v>
      </c>
      <c r="I170" s="2646" t="s">
        <v>6533</v>
      </c>
      <c r="J170" s="2646"/>
      <c r="K170" s="2646"/>
      <c r="L170" s="2657">
        <v>6.8000000000000005E-2</v>
      </c>
      <c r="M170" s="2658">
        <v>6.3E-5</v>
      </c>
      <c r="N170" s="2657">
        <v>2.8000000000000001E-2</v>
      </c>
      <c r="O170" s="2657">
        <v>3.9E-2</v>
      </c>
      <c r="P170" s="2657">
        <v>3.9E-2</v>
      </c>
      <c r="Q170" s="2656">
        <v>40</v>
      </c>
      <c r="R170" s="2650"/>
      <c r="S170" s="2650"/>
      <c r="T170" s="2646" t="s">
        <v>2987</v>
      </c>
      <c r="U170" s="2647">
        <v>4673739406212</v>
      </c>
      <c r="V170" s="2656">
        <v>5</v>
      </c>
      <c r="W170" s="2648">
        <v>0.36</v>
      </c>
      <c r="X170" s="2658">
        <v>3.1500000000000001E-4</v>
      </c>
      <c r="Y170" s="2650"/>
      <c r="Z170" s="2650"/>
      <c r="AA170" s="2650"/>
      <c r="AB170" s="2647">
        <v>4673739407042</v>
      </c>
      <c r="AC170" s="2656">
        <v>160</v>
      </c>
      <c r="AD170" s="2648">
        <v>11.21</v>
      </c>
      <c r="AE170" s="2662">
        <v>1.008E-2</v>
      </c>
      <c r="AF170" s="2657">
        <v>0.255</v>
      </c>
      <c r="AG170" s="2653">
        <v>0.2</v>
      </c>
      <c r="AH170" s="2657">
        <v>0.19500000000000001</v>
      </c>
      <c r="AI170" s="2647">
        <v>4603726343817</v>
      </c>
      <c r="AJ170" s="2648">
        <v>2.81</v>
      </c>
      <c r="AK170" s="2651" t="s">
        <v>2154</v>
      </c>
      <c r="AL170" s="2651" t="s">
        <v>2986</v>
      </c>
      <c r="AM170" s="2659">
        <v>230</v>
      </c>
      <c r="AN170" s="2652">
        <v>2.87</v>
      </c>
    </row>
    <row r="171" spans="1:40" ht="11.1" customHeight="1">
      <c r="A171" s="2646" t="s">
        <v>5563</v>
      </c>
      <c r="B171" s="2646" t="s">
        <v>5563</v>
      </c>
      <c r="C171" s="2646" t="s">
        <v>623</v>
      </c>
      <c r="D171" s="2646" t="s">
        <v>5555</v>
      </c>
      <c r="E171" s="2647">
        <v>7412200000</v>
      </c>
      <c r="F171" s="2646" t="s">
        <v>2990</v>
      </c>
      <c r="G171" s="2646" t="s">
        <v>448</v>
      </c>
      <c r="H171" s="2646" t="s">
        <v>2995</v>
      </c>
      <c r="I171" s="2646" t="s">
        <v>6533</v>
      </c>
      <c r="J171" s="2646"/>
      <c r="K171" s="2646"/>
      <c r="L171" s="2657">
        <v>0.11700000000000001</v>
      </c>
      <c r="M171" s="2658">
        <v>9.5000000000000005E-5</v>
      </c>
      <c r="N171" s="2648">
        <v>0.03</v>
      </c>
      <c r="O171" s="2649">
        <v>4.9500000000000002E-2</v>
      </c>
      <c r="P171" s="2649">
        <v>4.9500000000000002E-2</v>
      </c>
      <c r="Q171" s="2656">
        <v>40</v>
      </c>
      <c r="R171" s="2650"/>
      <c r="S171" s="2650"/>
      <c r="T171" s="2646" t="s">
        <v>2987</v>
      </c>
      <c r="U171" s="2647">
        <v>4673739406229</v>
      </c>
      <c r="V171" s="2656">
        <v>5</v>
      </c>
      <c r="W171" s="2653">
        <v>0.6</v>
      </c>
      <c r="X171" s="2658">
        <v>4.75E-4</v>
      </c>
      <c r="Y171" s="2650"/>
      <c r="Z171" s="2650"/>
      <c r="AA171" s="2650"/>
      <c r="AB171" s="2647">
        <v>4673739407059</v>
      </c>
      <c r="AC171" s="2656">
        <v>105</v>
      </c>
      <c r="AD171" s="2648">
        <v>12.45</v>
      </c>
      <c r="AE171" s="2658">
        <v>9.9749999999999995E-3</v>
      </c>
      <c r="AF171" s="2657">
        <v>0.255</v>
      </c>
      <c r="AG171" s="2653">
        <v>0.2</v>
      </c>
      <c r="AH171" s="2657">
        <v>0.19500000000000001</v>
      </c>
      <c r="AI171" s="2647">
        <v>4603726343824</v>
      </c>
      <c r="AJ171" s="2648">
        <v>5.23</v>
      </c>
      <c r="AK171" s="2651" t="s">
        <v>2154</v>
      </c>
      <c r="AL171" s="2651" t="s">
        <v>2986</v>
      </c>
      <c r="AM171" s="2652">
        <v>428.95</v>
      </c>
      <c r="AN171" s="2652">
        <v>5.33</v>
      </c>
    </row>
    <row r="172" spans="1:40" ht="11.1" customHeight="1">
      <c r="A172" s="2646" t="s">
        <v>5562</v>
      </c>
      <c r="B172" s="2646" t="s">
        <v>5562</v>
      </c>
      <c r="C172" s="2646" t="s">
        <v>623</v>
      </c>
      <c r="D172" s="2646" t="s">
        <v>5555</v>
      </c>
      <c r="E172" s="2647">
        <v>7412200000</v>
      </c>
      <c r="F172" s="2646" t="s">
        <v>2990</v>
      </c>
      <c r="G172" s="2646" t="s">
        <v>449</v>
      </c>
      <c r="H172" s="2646" t="s">
        <v>2995</v>
      </c>
      <c r="I172" s="2646" t="s">
        <v>6533</v>
      </c>
      <c r="J172" s="2646"/>
      <c r="K172" s="2646"/>
      <c r="L172" s="2657">
        <v>0.115</v>
      </c>
      <c r="M172" s="2658">
        <v>9.5000000000000005E-5</v>
      </c>
      <c r="N172" s="2657">
        <v>3.1E-2</v>
      </c>
      <c r="O172" s="2649">
        <v>4.9500000000000002E-2</v>
      </c>
      <c r="P172" s="2649">
        <v>4.9500000000000002E-2</v>
      </c>
      <c r="Q172" s="2656">
        <v>40</v>
      </c>
      <c r="R172" s="2650"/>
      <c r="S172" s="2650"/>
      <c r="T172" s="2646" t="s">
        <v>2987</v>
      </c>
      <c r="U172" s="2647">
        <v>4673739406236</v>
      </c>
      <c r="V172" s="2656">
        <v>5</v>
      </c>
      <c r="W172" s="2648">
        <v>0.59</v>
      </c>
      <c r="X172" s="2658">
        <v>4.75E-4</v>
      </c>
      <c r="Y172" s="2650"/>
      <c r="Z172" s="2650"/>
      <c r="AA172" s="2650"/>
      <c r="AB172" s="2647">
        <v>4673739407066</v>
      </c>
      <c r="AC172" s="2656">
        <v>105</v>
      </c>
      <c r="AD172" s="2648">
        <v>12.68</v>
      </c>
      <c r="AE172" s="2658">
        <v>9.9749999999999995E-3</v>
      </c>
      <c r="AF172" s="2657">
        <v>0.255</v>
      </c>
      <c r="AG172" s="2653">
        <v>0.2</v>
      </c>
      <c r="AH172" s="2657">
        <v>0.19500000000000001</v>
      </c>
      <c r="AI172" s="2647">
        <v>4603726343831</v>
      </c>
      <c r="AJ172" s="2648">
        <v>5.67</v>
      </c>
      <c r="AK172" s="2651" t="s">
        <v>2154</v>
      </c>
      <c r="AL172" s="2651" t="s">
        <v>2986</v>
      </c>
      <c r="AM172" s="2663">
        <v>464.6</v>
      </c>
      <c r="AN172" s="2652">
        <v>5.78</v>
      </c>
    </row>
    <row r="173" spans="1:40" ht="11.1" customHeight="1">
      <c r="A173" s="2646" t="s">
        <v>5561</v>
      </c>
      <c r="B173" s="2646" t="s">
        <v>5561</v>
      </c>
      <c r="C173" s="2646" t="s">
        <v>623</v>
      </c>
      <c r="D173" s="2646" t="s">
        <v>5555</v>
      </c>
      <c r="E173" s="2647">
        <v>7412200000</v>
      </c>
      <c r="F173" s="2646" t="s">
        <v>2990</v>
      </c>
      <c r="G173" s="2646" t="s">
        <v>450</v>
      </c>
      <c r="H173" s="2646" t="s">
        <v>2995</v>
      </c>
      <c r="I173" s="2646" t="s">
        <v>6533</v>
      </c>
      <c r="J173" s="2646"/>
      <c r="K173" s="2646"/>
      <c r="L173" s="2649">
        <v>0.12540000000000001</v>
      </c>
      <c r="M173" s="2658">
        <v>9.5000000000000005E-5</v>
      </c>
      <c r="N173" s="2657">
        <v>3.1E-2</v>
      </c>
      <c r="O173" s="2649">
        <v>4.9500000000000002E-2</v>
      </c>
      <c r="P173" s="2649">
        <v>4.9500000000000002E-2</v>
      </c>
      <c r="Q173" s="2656">
        <v>40</v>
      </c>
      <c r="R173" s="2650"/>
      <c r="S173" s="2650"/>
      <c r="T173" s="2646" t="s">
        <v>2987</v>
      </c>
      <c r="U173" s="2647">
        <v>4673739406243</v>
      </c>
      <c r="V173" s="2656">
        <v>5</v>
      </c>
      <c r="W173" s="2648">
        <v>0.65</v>
      </c>
      <c r="X173" s="2658">
        <v>4.75E-4</v>
      </c>
      <c r="Y173" s="2650"/>
      <c r="Z173" s="2650"/>
      <c r="AA173" s="2650"/>
      <c r="AB173" s="2647">
        <v>4673739407073</v>
      </c>
      <c r="AC173" s="2656">
        <v>105</v>
      </c>
      <c r="AD173" s="2648">
        <v>13.65</v>
      </c>
      <c r="AE173" s="2658">
        <v>9.9749999999999995E-3</v>
      </c>
      <c r="AF173" s="2657">
        <v>0.255</v>
      </c>
      <c r="AG173" s="2653">
        <v>0.2</v>
      </c>
      <c r="AH173" s="2657">
        <v>0.19500000000000001</v>
      </c>
      <c r="AI173" s="2647">
        <v>4603726343848</v>
      </c>
      <c r="AJ173" s="2648">
        <v>5.78</v>
      </c>
      <c r="AK173" s="2651" t="s">
        <v>2154</v>
      </c>
      <c r="AL173" s="2651" t="s">
        <v>2986</v>
      </c>
      <c r="AM173" s="2663">
        <v>473.8</v>
      </c>
      <c r="AN173" s="2652">
        <v>5.9</v>
      </c>
    </row>
    <row r="174" spans="1:40" ht="11.1" customHeight="1">
      <c r="A174" s="2646" t="s">
        <v>5560</v>
      </c>
      <c r="B174" s="2646" t="s">
        <v>5560</v>
      </c>
      <c r="C174" s="2646" t="s">
        <v>623</v>
      </c>
      <c r="D174" s="2646" t="s">
        <v>5555</v>
      </c>
      <c r="E174" s="2647">
        <v>7412200000</v>
      </c>
      <c r="F174" s="2646" t="s">
        <v>2990</v>
      </c>
      <c r="G174" s="2646" t="s">
        <v>533</v>
      </c>
      <c r="H174" s="2646" t="s">
        <v>2995</v>
      </c>
      <c r="I174" s="2646" t="s">
        <v>6533</v>
      </c>
      <c r="J174" s="2646"/>
      <c r="K174" s="2646"/>
      <c r="L174" s="2657">
        <v>0.14399999999999999</v>
      </c>
      <c r="M174" s="2658">
        <v>1.3300000000000001E-4</v>
      </c>
      <c r="N174" s="2657">
        <v>3.4000000000000002E-2</v>
      </c>
      <c r="O174" s="2649">
        <v>5.5500000000000001E-2</v>
      </c>
      <c r="P174" s="2649">
        <v>5.5500000000000001E-2</v>
      </c>
      <c r="Q174" s="2656">
        <v>40</v>
      </c>
      <c r="R174" s="2650"/>
      <c r="S174" s="2650"/>
      <c r="T174" s="2646" t="s">
        <v>2987</v>
      </c>
      <c r="U174" s="2647">
        <v>4673739406250</v>
      </c>
      <c r="V174" s="2656">
        <v>5</v>
      </c>
      <c r="W174" s="2648">
        <v>0.74</v>
      </c>
      <c r="X174" s="2658">
        <v>6.6500000000000001E-4</v>
      </c>
      <c r="Y174" s="2650"/>
      <c r="Z174" s="2650"/>
      <c r="AA174" s="2650"/>
      <c r="AB174" s="2647">
        <v>4673739407080</v>
      </c>
      <c r="AC174" s="2656">
        <v>75</v>
      </c>
      <c r="AD174" s="2648">
        <v>11.15</v>
      </c>
      <c r="AE174" s="2658">
        <v>9.9749999999999995E-3</v>
      </c>
      <c r="AF174" s="2657">
        <v>0.255</v>
      </c>
      <c r="AG174" s="2653">
        <v>0.2</v>
      </c>
      <c r="AH174" s="2657">
        <v>0.19500000000000001</v>
      </c>
      <c r="AI174" s="2647">
        <v>4603726344395</v>
      </c>
      <c r="AJ174" s="2648">
        <v>8.08</v>
      </c>
      <c r="AK174" s="2651" t="s">
        <v>2154</v>
      </c>
      <c r="AL174" s="2651" t="s">
        <v>2986</v>
      </c>
      <c r="AM174" s="2652">
        <v>663.55</v>
      </c>
      <c r="AN174" s="2652">
        <v>8.24</v>
      </c>
    </row>
    <row r="175" spans="1:40" ht="11.1" customHeight="1">
      <c r="A175" s="2646" t="s">
        <v>5559</v>
      </c>
      <c r="B175" s="2646" t="s">
        <v>5559</v>
      </c>
      <c r="C175" s="2646" t="s">
        <v>623</v>
      </c>
      <c r="D175" s="2646" t="s">
        <v>5555</v>
      </c>
      <c r="E175" s="2647">
        <v>7412200000</v>
      </c>
      <c r="F175" s="2646" t="s">
        <v>2990</v>
      </c>
      <c r="G175" s="2646" t="s">
        <v>451</v>
      </c>
      <c r="H175" s="2646" t="s">
        <v>2995</v>
      </c>
      <c r="I175" s="2646" t="s">
        <v>6533</v>
      </c>
      <c r="J175" s="2646"/>
      <c r="K175" s="2646"/>
      <c r="L175" s="2649">
        <v>0.14879999999999999</v>
      </c>
      <c r="M175" s="2658">
        <v>1.4300000000000001E-4</v>
      </c>
      <c r="N175" s="2657">
        <v>3.5999999999999997E-2</v>
      </c>
      <c r="O175" s="2649">
        <v>5.5500000000000001E-2</v>
      </c>
      <c r="P175" s="2649">
        <v>5.5500000000000001E-2</v>
      </c>
      <c r="Q175" s="2656">
        <v>40</v>
      </c>
      <c r="R175" s="2650"/>
      <c r="S175" s="2650"/>
      <c r="T175" s="2646" t="s">
        <v>2987</v>
      </c>
      <c r="U175" s="2647">
        <v>4673739406267</v>
      </c>
      <c r="V175" s="2656">
        <v>5</v>
      </c>
      <c r="W175" s="2648">
        <v>0.77</v>
      </c>
      <c r="X175" s="2658">
        <v>7.1500000000000003E-4</v>
      </c>
      <c r="Y175" s="2650"/>
      <c r="Z175" s="2650"/>
      <c r="AA175" s="2650"/>
      <c r="AB175" s="2647">
        <v>4673739407097</v>
      </c>
      <c r="AC175" s="2656">
        <v>70</v>
      </c>
      <c r="AD175" s="2653">
        <v>10.6</v>
      </c>
      <c r="AE175" s="2662">
        <v>1.001E-2</v>
      </c>
      <c r="AF175" s="2657">
        <v>0.255</v>
      </c>
      <c r="AG175" s="2653">
        <v>0.2</v>
      </c>
      <c r="AH175" s="2657">
        <v>0.19500000000000001</v>
      </c>
      <c r="AI175" s="2647">
        <v>4603726343855</v>
      </c>
      <c r="AJ175" s="2648">
        <v>7.98</v>
      </c>
      <c r="AK175" s="2651" t="s">
        <v>2154</v>
      </c>
      <c r="AL175" s="2651" t="s">
        <v>2986</v>
      </c>
      <c r="AM175" s="2652">
        <v>654.35</v>
      </c>
      <c r="AN175" s="2652">
        <v>8.14</v>
      </c>
    </row>
    <row r="176" spans="1:40" ht="11.1" customHeight="1">
      <c r="A176" s="2646" t="s">
        <v>5558</v>
      </c>
      <c r="B176" s="2646" t="s">
        <v>5558</v>
      </c>
      <c r="C176" s="2646" t="s">
        <v>623</v>
      </c>
      <c r="D176" s="2646" t="s">
        <v>5555</v>
      </c>
      <c r="E176" s="2647">
        <v>7412200000</v>
      </c>
      <c r="F176" s="2646" t="s">
        <v>2990</v>
      </c>
      <c r="G176" s="2646" t="s">
        <v>452</v>
      </c>
      <c r="H176" s="2646" t="s">
        <v>2995</v>
      </c>
      <c r="I176" s="2646" t="s">
        <v>6533</v>
      </c>
      <c r="J176" s="2646"/>
      <c r="K176" s="2646"/>
      <c r="L176" s="2657">
        <v>0.224</v>
      </c>
      <c r="M176" s="2662">
        <v>2.5000000000000001E-4</v>
      </c>
      <c r="N176" s="2657">
        <v>3.7999999999999999E-2</v>
      </c>
      <c r="O176" s="2657">
        <v>6.8000000000000005E-2</v>
      </c>
      <c r="P176" s="2657">
        <v>6.8000000000000005E-2</v>
      </c>
      <c r="Q176" s="2656">
        <v>40</v>
      </c>
      <c r="R176" s="2650"/>
      <c r="S176" s="2650"/>
      <c r="T176" s="2646" t="s">
        <v>2987</v>
      </c>
      <c r="U176" s="2647">
        <v>4673739406274</v>
      </c>
      <c r="V176" s="2656">
        <v>1</v>
      </c>
      <c r="W176" s="2648">
        <v>0.24</v>
      </c>
      <c r="X176" s="2662">
        <v>2.5000000000000001E-4</v>
      </c>
      <c r="Y176" s="2650"/>
      <c r="Z176" s="2650"/>
      <c r="AA176" s="2650"/>
      <c r="AB176" s="2647">
        <v>4673739407103</v>
      </c>
      <c r="AC176" s="2656">
        <v>40</v>
      </c>
      <c r="AD176" s="2648">
        <v>9.26</v>
      </c>
      <c r="AE176" s="2648">
        <v>0.01</v>
      </c>
      <c r="AF176" s="2657">
        <v>0.255</v>
      </c>
      <c r="AG176" s="2653">
        <v>0.2</v>
      </c>
      <c r="AH176" s="2657">
        <v>0.19500000000000001</v>
      </c>
      <c r="AI176" s="2647">
        <v>4603726343862</v>
      </c>
      <c r="AJ176" s="2648">
        <v>10.79</v>
      </c>
      <c r="AK176" s="2651" t="s">
        <v>2154</v>
      </c>
      <c r="AL176" s="2651" t="s">
        <v>2986</v>
      </c>
      <c r="AM176" s="2652">
        <v>884.35</v>
      </c>
      <c r="AN176" s="2652">
        <v>11.01</v>
      </c>
    </row>
    <row r="177" spans="1:40" ht="11.1" customHeight="1">
      <c r="A177" s="2646" t="s">
        <v>5557</v>
      </c>
      <c r="B177" s="2646" t="s">
        <v>5557</v>
      </c>
      <c r="C177" s="2646" t="s">
        <v>623</v>
      </c>
      <c r="D177" s="2646" t="s">
        <v>5555</v>
      </c>
      <c r="E177" s="2647">
        <v>7412200000</v>
      </c>
      <c r="F177" s="2646" t="s">
        <v>2990</v>
      </c>
      <c r="G177" s="2646" t="s">
        <v>453</v>
      </c>
      <c r="H177" s="2646" t="s">
        <v>2995</v>
      </c>
      <c r="I177" s="2646" t="s">
        <v>6533</v>
      </c>
      <c r="J177" s="2646"/>
      <c r="K177" s="2646"/>
      <c r="L177" s="2657">
        <v>0.22800000000000001</v>
      </c>
      <c r="M177" s="2658">
        <v>3.3300000000000002E-4</v>
      </c>
      <c r="N177" s="2648">
        <v>0.04</v>
      </c>
      <c r="O177" s="2657">
        <v>6.8000000000000005E-2</v>
      </c>
      <c r="P177" s="2657">
        <v>6.8000000000000005E-2</v>
      </c>
      <c r="Q177" s="2656">
        <v>40</v>
      </c>
      <c r="R177" s="2650"/>
      <c r="S177" s="2650"/>
      <c r="T177" s="2646" t="s">
        <v>2987</v>
      </c>
      <c r="U177" s="2647">
        <v>4673739406281</v>
      </c>
      <c r="V177" s="2656">
        <v>1</v>
      </c>
      <c r="W177" s="2648">
        <v>0.24</v>
      </c>
      <c r="X177" s="2658">
        <v>3.3300000000000002E-4</v>
      </c>
      <c r="Y177" s="2650"/>
      <c r="Z177" s="2650"/>
      <c r="AA177" s="2650"/>
      <c r="AB177" s="2647">
        <v>4673739407110</v>
      </c>
      <c r="AC177" s="2656">
        <v>30</v>
      </c>
      <c r="AD177" s="2648">
        <v>6.96</v>
      </c>
      <c r="AE177" s="2662">
        <v>9.9900000000000006E-3</v>
      </c>
      <c r="AF177" s="2657">
        <v>0.255</v>
      </c>
      <c r="AG177" s="2653">
        <v>0.2</v>
      </c>
      <c r="AH177" s="2657">
        <v>0.19500000000000001</v>
      </c>
      <c r="AI177" s="2647">
        <v>4603726343879</v>
      </c>
      <c r="AJ177" s="2648">
        <v>11.37</v>
      </c>
      <c r="AK177" s="2651" t="s">
        <v>2154</v>
      </c>
      <c r="AL177" s="2651" t="s">
        <v>2986</v>
      </c>
      <c r="AM177" s="2652">
        <v>932.65</v>
      </c>
      <c r="AN177" s="2652">
        <v>11.6</v>
      </c>
    </row>
    <row r="178" spans="1:40" ht="11.1" customHeight="1">
      <c r="A178" s="2646" t="s">
        <v>5556</v>
      </c>
      <c r="B178" s="2646" t="s">
        <v>5556</v>
      </c>
      <c r="C178" s="2646" t="s">
        <v>623</v>
      </c>
      <c r="D178" s="2646" t="s">
        <v>5555</v>
      </c>
      <c r="E178" s="2647">
        <v>7412200000</v>
      </c>
      <c r="F178" s="2646" t="s">
        <v>2990</v>
      </c>
      <c r="G178" s="2646" t="s">
        <v>466</v>
      </c>
      <c r="H178" s="2646" t="s">
        <v>2995</v>
      </c>
      <c r="I178" s="2646" t="s">
        <v>6533</v>
      </c>
      <c r="J178" s="2646"/>
      <c r="K178" s="2646"/>
      <c r="L178" s="2657">
        <v>0.23400000000000001</v>
      </c>
      <c r="M178" s="2658">
        <v>3.3300000000000002E-4</v>
      </c>
      <c r="N178" s="2649">
        <v>4.0500000000000001E-2</v>
      </c>
      <c r="O178" s="2657">
        <v>6.8000000000000005E-2</v>
      </c>
      <c r="P178" s="2657">
        <v>6.8000000000000005E-2</v>
      </c>
      <c r="Q178" s="2656">
        <v>40</v>
      </c>
      <c r="R178" s="2650"/>
      <c r="S178" s="2650"/>
      <c r="T178" s="2646" t="s">
        <v>2987</v>
      </c>
      <c r="U178" s="2647">
        <v>4673739406298</v>
      </c>
      <c r="V178" s="2656">
        <v>1</v>
      </c>
      <c r="W178" s="2648">
        <v>0.25</v>
      </c>
      <c r="X178" s="2658">
        <v>3.3300000000000002E-4</v>
      </c>
      <c r="Y178" s="2650"/>
      <c r="Z178" s="2650"/>
      <c r="AA178" s="2650"/>
      <c r="AB178" s="2647">
        <v>4673739407127</v>
      </c>
      <c r="AC178" s="2656">
        <v>30</v>
      </c>
      <c r="AD178" s="2653">
        <v>6.9</v>
      </c>
      <c r="AE178" s="2662">
        <v>9.9900000000000006E-3</v>
      </c>
      <c r="AF178" s="2657">
        <v>0.255</v>
      </c>
      <c r="AG178" s="2653">
        <v>0.2</v>
      </c>
      <c r="AH178" s="2657">
        <v>0.19500000000000001</v>
      </c>
      <c r="AI178" s="2647">
        <v>4603726343886</v>
      </c>
      <c r="AJ178" s="2648">
        <v>10.62</v>
      </c>
      <c r="AK178" s="2651" t="s">
        <v>2154</v>
      </c>
      <c r="AL178" s="2651" t="s">
        <v>2986</v>
      </c>
      <c r="AM178" s="2652">
        <v>870.55</v>
      </c>
      <c r="AN178" s="2652">
        <v>10.83</v>
      </c>
    </row>
    <row r="179" spans="1:40" ht="11.1" customHeight="1">
      <c r="A179" s="2646" t="s">
        <v>5554</v>
      </c>
      <c r="B179" s="2646" t="s">
        <v>5554</v>
      </c>
      <c r="C179" s="2646" t="s">
        <v>623</v>
      </c>
      <c r="D179" s="2646" t="s">
        <v>5545</v>
      </c>
      <c r="E179" s="2647">
        <v>7412200000</v>
      </c>
      <c r="F179" s="2646" t="s">
        <v>2990</v>
      </c>
      <c r="G179" s="2646" t="s">
        <v>543</v>
      </c>
      <c r="H179" s="2646" t="s">
        <v>2995</v>
      </c>
      <c r="I179" s="2646" t="s">
        <v>6533</v>
      </c>
      <c r="J179" s="2646"/>
      <c r="K179" s="2646"/>
      <c r="L179" s="2649">
        <v>3.32E-2</v>
      </c>
      <c r="M179" s="2662">
        <v>3.0000000000000001E-5</v>
      </c>
      <c r="N179" s="2657">
        <v>4.2000000000000003E-2</v>
      </c>
      <c r="O179" s="2657">
        <v>2.5000000000000001E-2</v>
      </c>
      <c r="P179" s="2657">
        <v>2.1999999999999999E-2</v>
      </c>
      <c r="Q179" s="2656">
        <v>40</v>
      </c>
      <c r="R179" s="2650"/>
      <c r="S179" s="2650"/>
      <c r="T179" s="2646" t="s">
        <v>2987</v>
      </c>
      <c r="U179" s="2647">
        <v>4673739406304</v>
      </c>
      <c r="V179" s="2656">
        <v>10</v>
      </c>
      <c r="W179" s="2648">
        <v>0.35</v>
      </c>
      <c r="X179" s="2649">
        <v>2.9999999999999997E-4</v>
      </c>
      <c r="Y179" s="2650"/>
      <c r="Z179" s="2650"/>
      <c r="AA179" s="2650"/>
      <c r="AB179" s="2647">
        <v>4673739407134</v>
      </c>
      <c r="AC179" s="2656">
        <v>330</v>
      </c>
      <c r="AD179" s="2648">
        <v>11.11</v>
      </c>
      <c r="AE179" s="2649">
        <v>9.9000000000000008E-3</v>
      </c>
      <c r="AF179" s="2657">
        <v>0.255</v>
      </c>
      <c r="AG179" s="2653">
        <v>0.2</v>
      </c>
      <c r="AH179" s="2657">
        <v>0.19500000000000001</v>
      </c>
      <c r="AI179" s="2647">
        <v>4603726344258</v>
      </c>
      <c r="AJ179" s="2648">
        <v>1.39</v>
      </c>
      <c r="AK179" s="2651" t="s">
        <v>2154</v>
      </c>
      <c r="AL179" s="2651" t="s">
        <v>2986</v>
      </c>
      <c r="AM179" s="2659">
        <v>115</v>
      </c>
      <c r="AN179" s="2652">
        <v>1.42</v>
      </c>
    </row>
    <row r="180" spans="1:40" ht="11.1" customHeight="1">
      <c r="A180" s="2646" t="s">
        <v>5553</v>
      </c>
      <c r="B180" s="2646" t="s">
        <v>5553</v>
      </c>
      <c r="C180" s="2646" t="s">
        <v>623</v>
      </c>
      <c r="D180" s="2646" t="s">
        <v>5545</v>
      </c>
      <c r="E180" s="2647">
        <v>7412200000</v>
      </c>
      <c r="F180" s="2646" t="s">
        <v>2990</v>
      </c>
      <c r="G180" s="2646" t="s">
        <v>544</v>
      </c>
      <c r="H180" s="2646" t="s">
        <v>2995</v>
      </c>
      <c r="I180" s="2646" t="s">
        <v>6533</v>
      </c>
      <c r="J180" s="2646"/>
      <c r="K180" s="2646"/>
      <c r="L180" s="2657">
        <v>3.9E-2</v>
      </c>
      <c r="M180" s="2658">
        <v>3.3000000000000003E-5</v>
      </c>
      <c r="N180" s="2649">
        <v>4.3499999999999997E-2</v>
      </c>
      <c r="O180" s="2657">
        <v>2.5000000000000001E-2</v>
      </c>
      <c r="P180" s="2657">
        <v>2.1999999999999999E-2</v>
      </c>
      <c r="Q180" s="2656">
        <v>40</v>
      </c>
      <c r="R180" s="2650"/>
      <c r="S180" s="2650"/>
      <c r="T180" s="2646" t="s">
        <v>2987</v>
      </c>
      <c r="U180" s="2647">
        <v>4673739406311</v>
      </c>
      <c r="V180" s="2656">
        <v>10</v>
      </c>
      <c r="W180" s="2648">
        <v>0.41</v>
      </c>
      <c r="X180" s="2662">
        <v>3.3E-4</v>
      </c>
      <c r="Y180" s="2650"/>
      <c r="Z180" s="2650"/>
      <c r="AA180" s="2650"/>
      <c r="AB180" s="2647">
        <v>4673739407141</v>
      </c>
      <c r="AC180" s="2656">
        <v>300</v>
      </c>
      <c r="AD180" s="2648">
        <v>12.03</v>
      </c>
      <c r="AE180" s="2649">
        <v>9.9000000000000008E-3</v>
      </c>
      <c r="AF180" s="2657">
        <v>0.255</v>
      </c>
      <c r="AG180" s="2653">
        <v>0.2</v>
      </c>
      <c r="AH180" s="2657">
        <v>0.19500000000000001</v>
      </c>
      <c r="AI180" s="2647">
        <v>4603726344265</v>
      </c>
      <c r="AJ180" s="2648">
        <v>1.51</v>
      </c>
      <c r="AK180" s="2651" t="s">
        <v>2154</v>
      </c>
      <c r="AL180" s="2651" t="s">
        <v>2986</v>
      </c>
      <c r="AM180" s="2663">
        <v>124.2</v>
      </c>
      <c r="AN180" s="2652">
        <v>1.54</v>
      </c>
    </row>
    <row r="181" spans="1:40" ht="11.1" customHeight="1">
      <c r="A181" s="2646" t="s">
        <v>5552</v>
      </c>
      <c r="B181" s="2646" t="s">
        <v>5552</v>
      </c>
      <c r="C181" s="2646" t="s">
        <v>623</v>
      </c>
      <c r="D181" s="2646" t="s">
        <v>5545</v>
      </c>
      <c r="E181" s="2647">
        <v>7412200000</v>
      </c>
      <c r="F181" s="2646" t="s">
        <v>2990</v>
      </c>
      <c r="G181" s="2646" t="s">
        <v>545</v>
      </c>
      <c r="H181" s="2646" t="s">
        <v>2995</v>
      </c>
      <c r="I181" s="2646" t="s">
        <v>6533</v>
      </c>
      <c r="J181" s="2646"/>
      <c r="K181" s="2646"/>
      <c r="L181" s="2657">
        <v>4.4999999999999998E-2</v>
      </c>
      <c r="M181" s="2658">
        <v>3.6000000000000001E-5</v>
      </c>
      <c r="N181" s="2657">
        <v>4.7E-2</v>
      </c>
      <c r="O181" s="2657">
        <v>2.5000000000000001E-2</v>
      </c>
      <c r="P181" s="2657">
        <v>2.1999999999999999E-2</v>
      </c>
      <c r="Q181" s="2656">
        <v>40</v>
      </c>
      <c r="R181" s="2650"/>
      <c r="S181" s="2650"/>
      <c r="T181" s="2646" t="s">
        <v>2987</v>
      </c>
      <c r="U181" s="2647">
        <v>4673739406328</v>
      </c>
      <c r="V181" s="2656">
        <v>10</v>
      </c>
      <c r="W181" s="2648">
        <v>0.47</v>
      </c>
      <c r="X181" s="2662">
        <v>3.6000000000000002E-4</v>
      </c>
      <c r="Y181" s="2650"/>
      <c r="Z181" s="2650"/>
      <c r="AA181" s="2650"/>
      <c r="AB181" s="2647">
        <v>4673739407158</v>
      </c>
      <c r="AC181" s="2656">
        <v>280</v>
      </c>
      <c r="AD181" s="2648">
        <v>12.87</v>
      </c>
      <c r="AE181" s="2662">
        <v>1.008E-2</v>
      </c>
      <c r="AF181" s="2657">
        <v>0.255</v>
      </c>
      <c r="AG181" s="2653">
        <v>0.2</v>
      </c>
      <c r="AH181" s="2657">
        <v>0.19500000000000001</v>
      </c>
      <c r="AI181" s="2647">
        <v>4603726344272</v>
      </c>
      <c r="AJ181" s="2648">
        <v>1.72</v>
      </c>
      <c r="AK181" s="2651" t="s">
        <v>2154</v>
      </c>
      <c r="AL181" s="2651" t="s">
        <v>2986</v>
      </c>
      <c r="AM181" s="2652">
        <v>141.44999999999999</v>
      </c>
      <c r="AN181" s="2652">
        <v>1.75</v>
      </c>
    </row>
    <row r="182" spans="1:40" ht="11.1" customHeight="1">
      <c r="A182" s="2646" t="s">
        <v>5551</v>
      </c>
      <c r="B182" s="2646" t="s">
        <v>5551</v>
      </c>
      <c r="C182" s="2646" t="s">
        <v>623</v>
      </c>
      <c r="D182" s="2646" t="s">
        <v>5545</v>
      </c>
      <c r="E182" s="2647">
        <v>7412200000</v>
      </c>
      <c r="F182" s="2646" t="s">
        <v>2990</v>
      </c>
      <c r="G182" s="2646" t="s">
        <v>546</v>
      </c>
      <c r="H182" s="2646" t="s">
        <v>2995</v>
      </c>
      <c r="I182" s="2646" t="s">
        <v>6533</v>
      </c>
      <c r="J182" s="2646"/>
      <c r="K182" s="2646"/>
      <c r="L182" s="2649">
        <v>4.7500000000000001E-2</v>
      </c>
      <c r="M182" s="2658">
        <v>4.1999999999999998E-5</v>
      </c>
      <c r="N182" s="2657">
        <v>4.9000000000000002E-2</v>
      </c>
      <c r="O182" s="2657">
        <v>2.5000000000000001E-2</v>
      </c>
      <c r="P182" s="2657">
        <v>2.1999999999999999E-2</v>
      </c>
      <c r="Q182" s="2656">
        <v>40</v>
      </c>
      <c r="R182" s="2650"/>
      <c r="S182" s="2650"/>
      <c r="T182" s="2646" t="s">
        <v>2987</v>
      </c>
      <c r="U182" s="2647">
        <v>4673739406335</v>
      </c>
      <c r="V182" s="2656">
        <v>10</v>
      </c>
      <c r="W182" s="2648">
        <v>0.49</v>
      </c>
      <c r="X182" s="2662">
        <v>4.2000000000000002E-4</v>
      </c>
      <c r="Y182" s="2650"/>
      <c r="Z182" s="2650"/>
      <c r="AA182" s="2650"/>
      <c r="AB182" s="2647">
        <v>4673739407165</v>
      </c>
      <c r="AC182" s="2656">
        <v>240</v>
      </c>
      <c r="AD182" s="2648">
        <v>11.52</v>
      </c>
      <c r="AE182" s="2662">
        <v>1.008E-2</v>
      </c>
      <c r="AF182" s="2657">
        <v>0.255</v>
      </c>
      <c r="AG182" s="2653">
        <v>0.2</v>
      </c>
      <c r="AH182" s="2657">
        <v>0.19500000000000001</v>
      </c>
      <c r="AI182" s="2647">
        <v>4603726344289</v>
      </c>
      <c r="AJ182" s="2648">
        <v>1.81</v>
      </c>
      <c r="AK182" s="2651" t="s">
        <v>2154</v>
      </c>
      <c r="AL182" s="2651" t="s">
        <v>2986</v>
      </c>
      <c r="AM182" s="2652">
        <v>148.35</v>
      </c>
      <c r="AN182" s="2652">
        <v>1.85</v>
      </c>
    </row>
    <row r="183" spans="1:40" ht="11.1" customHeight="1">
      <c r="A183" s="2646" t="s">
        <v>5550</v>
      </c>
      <c r="B183" s="2646" t="s">
        <v>5550</v>
      </c>
      <c r="C183" s="2646" t="s">
        <v>623</v>
      </c>
      <c r="D183" s="2646" t="s">
        <v>5545</v>
      </c>
      <c r="E183" s="2647">
        <v>7412200000</v>
      </c>
      <c r="F183" s="2646" t="s">
        <v>2990</v>
      </c>
      <c r="G183" s="2646" t="s">
        <v>547</v>
      </c>
      <c r="H183" s="2646" t="s">
        <v>2995</v>
      </c>
      <c r="I183" s="2646" t="s">
        <v>6533</v>
      </c>
      <c r="J183" s="2646"/>
      <c r="K183" s="2646"/>
      <c r="L183" s="2649">
        <v>4.6600000000000003E-2</v>
      </c>
      <c r="M183" s="2658">
        <v>4.3000000000000002E-5</v>
      </c>
      <c r="N183" s="2657">
        <v>4.9000000000000002E-2</v>
      </c>
      <c r="O183" s="2657">
        <v>2.5000000000000001E-2</v>
      </c>
      <c r="P183" s="2657">
        <v>2.1999999999999999E-2</v>
      </c>
      <c r="Q183" s="2656">
        <v>40</v>
      </c>
      <c r="R183" s="2650"/>
      <c r="S183" s="2650"/>
      <c r="T183" s="2646" t="s">
        <v>2987</v>
      </c>
      <c r="U183" s="2647">
        <v>4673739406342</v>
      </c>
      <c r="V183" s="2656">
        <v>10</v>
      </c>
      <c r="W183" s="2648">
        <v>0.48</v>
      </c>
      <c r="X183" s="2662">
        <v>4.2999999999999999E-4</v>
      </c>
      <c r="Y183" s="2650"/>
      <c r="Z183" s="2650"/>
      <c r="AA183" s="2650"/>
      <c r="AB183" s="2647">
        <v>4673739407172</v>
      </c>
      <c r="AC183" s="2656">
        <v>230</v>
      </c>
      <c r="AD183" s="2653">
        <v>11.5</v>
      </c>
      <c r="AE183" s="2662">
        <v>9.8899999999999995E-3</v>
      </c>
      <c r="AF183" s="2657">
        <v>0.255</v>
      </c>
      <c r="AG183" s="2653">
        <v>0.2</v>
      </c>
      <c r="AH183" s="2657">
        <v>0.19500000000000001</v>
      </c>
      <c r="AI183" s="2647">
        <v>4603726344296</v>
      </c>
      <c r="AJ183" s="2648">
        <v>1.87</v>
      </c>
      <c r="AK183" s="2651" t="s">
        <v>2154</v>
      </c>
      <c r="AL183" s="2651" t="s">
        <v>2986</v>
      </c>
      <c r="AM183" s="2663">
        <v>154.1</v>
      </c>
      <c r="AN183" s="2652">
        <v>1.91</v>
      </c>
    </row>
    <row r="184" spans="1:40" ht="11.1" customHeight="1">
      <c r="A184" s="2646" t="s">
        <v>5549</v>
      </c>
      <c r="B184" s="2646" t="s">
        <v>5549</v>
      </c>
      <c r="C184" s="2646" t="s">
        <v>623</v>
      </c>
      <c r="D184" s="2646" t="s">
        <v>5545</v>
      </c>
      <c r="E184" s="2647">
        <v>7412200000</v>
      </c>
      <c r="F184" s="2646" t="s">
        <v>2990</v>
      </c>
      <c r="G184" s="2646" t="s">
        <v>548</v>
      </c>
      <c r="H184" s="2646" t="s">
        <v>2995</v>
      </c>
      <c r="I184" s="2646" t="s">
        <v>6533</v>
      </c>
      <c r="J184" s="2646"/>
      <c r="K184" s="2646"/>
      <c r="L184" s="2649">
        <v>6.2799999999999995E-2</v>
      </c>
      <c r="M184" s="2658">
        <v>5.3000000000000001E-5</v>
      </c>
      <c r="N184" s="2649">
        <v>5.3499999999999999E-2</v>
      </c>
      <c r="O184" s="2657">
        <v>2.5000000000000001E-2</v>
      </c>
      <c r="P184" s="2657">
        <v>2.1999999999999999E-2</v>
      </c>
      <c r="Q184" s="2656">
        <v>40</v>
      </c>
      <c r="R184" s="2650"/>
      <c r="S184" s="2650"/>
      <c r="T184" s="2646" t="s">
        <v>2987</v>
      </c>
      <c r="U184" s="2647">
        <v>4673739406359</v>
      </c>
      <c r="V184" s="2656">
        <v>10</v>
      </c>
      <c r="W184" s="2648">
        <v>0.65</v>
      </c>
      <c r="X184" s="2662">
        <v>5.2999999999999998E-4</v>
      </c>
      <c r="Y184" s="2650"/>
      <c r="Z184" s="2650"/>
      <c r="AA184" s="2650"/>
      <c r="AB184" s="2647">
        <v>4673739407189</v>
      </c>
      <c r="AC184" s="2656">
        <v>190</v>
      </c>
      <c r="AD184" s="2648">
        <v>12.78</v>
      </c>
      <c r="AE184" s="2662">
        <v>1.0070000000000001E-2</v>
      </c>
      <c r="AF184" s="2657">
        <v>0.255</v>
      </c>
      <c r="AG184" s="2653">
        <v>0.2</v>
      </c>
      <c r="AH184" s="2657">
        <v>0.19500000000000001</v>
      </c>
      <c r="AI184" s="2647">
        <v>4603726344302</v>
      </c>
      <c r="AJ184" s="2648">
        <v>2.17</v>
      </c>
      <c r="AK184" s="2651" t="s">
        <v>2154</v>
      </c>
      <c r="AL184" s="2651" t="s">
        <v>2986</v>
      </c>
      <c r="AM184" s="2652">
        <v>178.25</v>
      </c>
      <c r="AN184" s="2652">
        <v>2.21</v>
      </c>
    </row>
    <row r="185" spans="1:40" ht="11.1" customHeight="1">
      <c r="A185" s="2646" t="s">
        <v>5548</v>
      </c>
      <c r="B185" s="2646" t="s">
        <v>5548</v>
      </c>
      <c r="C185" s="2646" t="s">
        <v>623</v>
      </c>
      <c r="D185" s="2646" t="s">
        <v>5545</v>
      </c>
      <c r="E185" s="2647">
        <v>7412200000</v>
      </c>
      <c r="F185" s="2646" t="s">
        <v>2990</v>
      </c>
      <c r="G185" s="2646" t="s">
        <v>549</v>
      </c>
      <c r="H185" s="2646" t="s">
        <v>2995</v>
      </c>
      <c r="I185" s="2646" t="s">
        <v>6533</v>
      </c>
      <c r="J185" s="2646"/>
      <c r="K185" s="2646"/>
      <c r="L185" s="2657">
        <v>6.6000000000000003E-2</v>
      </c>
      <c r="M185" s="2658">
        <v>7.1000000000000005E-5</v>
      </c>
      <c r="N185" s="2657">
        <v>5.3999999999999999E-2</v>
      </c>
      <c r="O185" s="2648">
        <v>0.03</v>
      </c>
      <c r="P185" s="2657">
        <v>2.7E-2</v>
      </c>
      <c r="Q185" s="2656">
        <v>40</v>
      </c>
      <c r="R185" s="2650"/>
      <c r="S185" s="2650"/>
      <c r="T185" s="2646" t="s">
        <v>2987</v>
      </c>
      <c r="U185" s="2647">
        <v>4673739406366</v>
      </c>
      <c r="V185" s="2656">
        <v>10</v>
      </c>
      <c r="W185" s="2648">
        <v>0.68</v>
      </c>
      <c r="X185" s="2662">
        <v>7.1000000000000002E-4</v>
      </c>
      <c r="Y185" s="2650"/>
      <c r="Z185" s="2650"/>
      <c r="AA185" s="2650"/>
      <c r="AB185" s="2647">
        <v>4673739407196</v>
      </c>
      <c r="AC185" s="2656">
        <v>140</v>
      </c>
      <c r="AD185" s="2648">
        <v>9.66</v>
      </c>
      <c r="AE185" s="2662">
        <v>9.9399999999999992E-3</v>
      </c>
      <c r="AF185" s="2657">
        <v>0.255</v>
      </c>
      <c r="AG185" s="2653">
        <v>0.2</v>
      </c>
      <c r="AH185" s="2657">
        <v>0.19500000000000001</v>
      </c>
      <c r="AI185" s="2647">
        <v>4603726344319</v>
      </c>
      <c r="AJ185" s="2648">
        <v>2.63</v>
      </c>
      <c r="AK185" s="2651" t="s">
        <v>2154</v>
      </c>
      <c r="AL185" s="2651" t="s">
        <v>2986</v>
      </c>
      <c r="AM185" s="2663">
        <v>216.2</v>
      </c>
      <c r="AN185" s="2652">
        <v>2.68</v>
      </c>
    </row>
    <row r="186" spans="1:40" ht="11.1" customHeight="1">
      <c r="A186" s="2646" t="s">
        <v>5547</v>
      </c>
      <c r="B186" s="2646" t="s">
        <v>5547</v>
      </c>
      <c r="C186" s="2646" t="s">
        <v>623</v>
      </c>
      <c r="D186" s="2646" t="s">
        <v>5545</v>
      </c>
      <c r="E186" s="2647">
        <v>7412200000</v>
      </c>
      <c r="F186" s="2646" t="s">
        <v>2990</v>
      </c>
      <c r="G186" s="2646" t="s">
        <v>753</v>
      </c>
      <c r="H186" s="2646" t="s">
        <v>2995</v>
      </c>
      <c r="I186" s="2646" t="s">
        <v>6533</v>
      </c>
      <c r="J186" s="2646"/>
      <c r="K186" s="2646"/>
      <c r="L186" s="2649">
        <v>7.8700000000000006E-2</v>
      </c>
      <c r="M186" s="2658">
        <v>8.2999999999999998E-5</v>
      </c>
      <c r="N186" s="2649">
        <v>5.5500000000000001E-2</v>
      </c>
      <c r="O186" s="2648">
        <v>0.03</v>
      </c>
      <c r="P186" s="2657">
        <v>2.7E-2</v>
      </c>
      <c r="Q186" s="2656">
        <v>40</v>
      </c>
      <c r="R186" s="2650"/>
      <c r="S186" s="2650"/>
      <c r="T186" s="2646" t="s">
        <v>2987</v>
      </c>
      <c r="U186" s="2647">
        <v>4673739406373</v>
      </c>
      <c r="V186" s="2656">
        <v>10</v>
      </c>
      <c r="W186" s="2648">
        <v>0.81</v>
      </c>
      <c r="X186" s="2662">
        <v>8.3000000000000001E-4</v>
      </c>
      <c r="Y186" s="2650"/>
      <c r="Z186" s="2650"/>
      <c r="AA186" s="2650"/>
      <c r="AB186" s="2647">
        <v>4673739407202</v>
      </c>
      <c r="AC186" s="2656">
        <v>120</v>
      </c>
      <c r="AD186" s="2648">
        <v>9.6300000000000008</v>
      </c>
      <c r="AE186" s="2662">
        <v>9.9600000000000001E-3</v>
      </c>
      <c r="AF186" s="2657">
        <v>0.255</v>
      </c>
      <c r="AG186" s="2653">
        <v>0.2</v>
      </c>
      <c r="AH186" s="2657">
        <v>0.19500000000000001</v>
      </c>
      <c r="AI186" s="2647">
        <v>4603726344760</v>
      </c>
      <c r="AJ186" s="2648">
        <v>3.26</v>
      </c>
      <c r="AK186" s="2651" t="s">
        <v>2154</v>
      </c>
      <c r="AL186" s="2651" t="s">
        <v>2986</v>
      </c>
      <c r="AM186" s="2652">
        <v>267.95</v>
      </c>
      <c r="AN186" s="2652">
        <v>3.33</v>
      </c>
    </row>
    <row r="187" spans="1:40" ht="11.1" customHeight="1">
      <c r="A187" s="2646" t="s">
        <v>5546</v>
      </c>
      <c r="B187" s="2646" t="s">
        <v>5546</v>
      </c>
      <c r="C187" s="2646" t="s">
        <v>623</v>
      </c>
      <c r="D187" s="2646" t="s">
        <v>5545</v>
      </c>
      <c r="E187" s="2647">
        <v>7412200000</v>
      </c>
      <c r="F187" s="2646" t="s">
        <v>2990</v>
      </c>
      <c r="G187" s="2646" t="s">
        <v>754</v>
      </c>
      <c r="H187" s="2646" t="s">
        <v>2995</v>
      </c>
      <c r="I187" s="2646" t="s">
        <v>6533</v>
      </c>
      <c r="J187" s="2646"/>
      <c r="K187" s="2646"/>
      <c r="L187" s="2649">
        <v>0.1012</v>
      </c>
      <c r="M187" s="2649">
        <v>1E-4</v>
      </c>
      <c r="N187" s="2657">
        <v>5.6000000000000001E-2</v>
      </c>
      <c r="O187" s="2649">
        <v>3.6499999999999998E-2</v>
      </c>
      <c r="P187" s="2657">
        <v>3.4000000000000002E-2</v>
      </c>
      <c r="Q187" s="2656">
        <v>40</v>
      </c>
      <c r="R187" s="2650"/>
      <c r="S187" s="2650"/>
      <c r="T187" s="2646" t="s">
        <v>2987</v>
      </c>
      <c r="U187" s="2647">
        <v>4673739406380</v>
      </c>
      <c r="V187" s="2656">
        <v>5</v>
      </c>
      <c r="W187" s="2648">
        <v>0.53</v>
      </c>
      <c r="X187" s="2649">
        <v>5.0000000000000001E-4</v>
      </c>
      <c r="Y187" s="2650"/>
      <c r="Z187" s="2650"/>
      <c r="AA187" s="2650"/>
      <c r="AB187" s="2647">
        <v>4673739407219</v>
      </c>
      <c r="AC187" s="2656">
        <v>100</v>
      </c>
      <c r="AD187" s="2653">
        <v>10.3</v>
      </c>
      <c r="AE187" s="2648">
        <v>0.01</v>
      </c>
      <c r="AF187" s="2657">
        <v>0.255</v>
      </c>
      <c r="AG187" s="2653">
        <v>0.2</v>
      </c>
      <c r="AH187" s="2657">
        <v>0.19500000000000001</v>
      </c>
      <c r="AI187" s="2647">
        <v>4603726344777</v>
      </c>
      <c r="AJ187" s="2648">
        <v>4.68</v>
      </c>
      <c r="AK187" s="2651" t="s">
        <v>2154</v>
      </c>
      <c r="AL187" s="2651" t="s">
        <v>2986</v>
      </c>
      <c r="AM187" s="2663">
        <v>384.1</v>
      </c>
      <c r="AN187" s="2652">
        <v>4.7699999999999996</v>
      </c>
    </row>
    <row r="188" spans="1:40" ht="11.1" customHeight="1">
      <c r="A188" s="2646" t="s">
        <v>5544</v>
      </c>
      <c r="B188" s="2646" t="s">
        <v>5544</v>
      </c>
      <c r="C188" s="2646" t="s">
        <v>623</v>
      </c>
      <c r="D188" s="2646" t="s">
        <v>5535</v>
      </c>
      <c r="E188" s="2647">
        <v>7412200000</v>
      </c>
      <c r="F188" s="2646" t="s">
        <v>2990</v>
      </c>
      <c r="G188" s="2646" t="s">
        <v>550</v>
      </c>
      <c r="H188" s="2646" t="s">
        <v>2995</v>
      </c>
      <c r="I188" s="2646" t="s">
        <v>6533</v>
      </c>
      <c r="J188" s="2646"/>
      <c r="K188" s="2646"/>
      <c r="L188" s="2649">
        <v>3.7499999999999999E-2</v>
      </c>
      <c r="M188" s="2658">
        <v>3.1000000000000001E-5</v>
      </c>
      <c r="N188" s="2648">
        <v>0.04</v>
      </c>
      <c r="O188" s="2649">
        <v>2.6499999999999999E-2</v>
      </c>
      <c r="P188" s="2657">
        <v>2.4E-2</v>
      </c>
      <c r="Q188" s="2656">
        <v>40</v>
      </c>
      <c r="R188" s="2650"/>
      <c r="S188" s="2650"/>
      <c r="T188" s="2646" t="s">
        <v>2987</v>
      </c>
      <c r="U188" s="2647">
        <v>4673739406397</v>
      </c>
      <c r="V188" s="2656">
        <v>10</v>
      </c>
      <c r="W188" s="2648">
        <v>0.39</v>
      </c>
      <c r="X188" s="2662">
        <v>3.1E-4</v>
      </c>
      <c r="Y188" s="2650"/>
      <c r="Z188" s="2650"/>
      <c r="AA188" s="2650"/>
      <c r="AB188" s="2647">
        <v>4673739407226</v>
      </c>
      <c r="AC188" s="2656">
        <v>320</v>
      </c>
      <c r="AD188" s="2653">
        <v>12.2</v>
      </c>
      <c r="AE188" s="2662">
        <v>9.92E-3</v>
      </c>
      <c r="AF188" s="2657">
        <v>0.255</v>
      </c>
      <c r="AG188" s="2653">
        <v>0.2</v>
      </c>
      <c r="AH188" s="2657">
        <v>0.19500000000000001</v>
      </c>
      <c r="AI188" s="2647">
        <v>4603726344326</v>
      </c>
      <c r="AJ188" s="2653">
        <v>1.6</v>
      </c>
      <c r="AK188" s="2651" t="s">
        <v>2154</v>
      </c>
      <c r="AL188" s="2651" t="s">
        <v>2986</v>
      </c>
      <c r="AM188" s="2663">
        <v>131.1</v>
      </c>
      <c r="AN188" s="2652">
        <v>1.63</v>
      </c>
    </row>
    <row r="189" spans="1:40" ht="11.1" customHeight="1">
      <c r="A189" s="2646" t="s">
        <v>5543</v>
      </c>
      <c r="B189" s="2646" t="s">
        <v>5543</v>
      </c>
      <c r="C189" s="2646" t="s">
        <v>623</v>
      </c>
      <c r="D189" s="2646" t="s">
        <v>5535</v>
      </c>
      <c r="E189" s="2647">
        <v>7412200000</v>
      </c>
      <c r="F189" s="2646" t="s">
        <v>2990</v>
      </c>
      <c r="G189" s="2646" t="s">
        <v>551</v>
      </c>
      <c r="H189" s="2646" t="s">
        <v>2995</v>
      </c>
      <c r="I189" s="2646" t="s">
        <v>6533</v>
      </c>
      <c r="J189" s="2646"/>
      <c r="K189" s="2646"/>
      <c r="L189" s="2657">
        <v>3.6999999999999998E-2</v>
      </c>
      <c r="M189" s="2658">
        <v>3.4E-5</v>
      </c>
      <c r="N189" s="2648">
        <v>0.04</v>
      </c>
      <c r="O189" s="2649">
        <v>2.6499999999999999E-2</v>
      </c>
      <c r="P189" s="2657">
        <v>2.4E-2</v>
      </c>
      <c r="Q189" s="2656">
        <v>40</v>
      </c>
      <c r="R189" s="2650"/>
      <c r="S189" s="2650"/>
      <c r="T189" s="2646" t="s">
        <v>2987</v>
      </c>
      <c r="U189" s="2647">
        <v>4673739406403</v>
      </c>
      <c r="V189" s="2656">
        <v>10</v>
      </c>
      <c r="W189" s="2648">
        <v>0.39</v>
      </c>
      <c r="X189" s="2662">
        <v>3.4000000000000002E-4</v>
      </c>
      <c r="Y189" s="2650"/>
      <c r="Z189" s="2650"/>
      <c r="AA189" s="2650"/>
      <c r="AB189" s="2647">
        <v>4673739407233</v>
      </c>
      <c r="AC189" s="2656">
        <v>290</v>
      </c>
      <c r="AD189" s="2648">
        <v>11.25</v>
      </c>
      <c r="AE189" s="2662">
        <v>9.8600000000000007E-3</v>
      </c>
      <c r="AF189" s="2657">
        <v>0.255</v>
      </c>
      <c r="AG189" s="2653">
        <v>0.2</v>
      </c>
      <c r="AH189" s="2657">
        <v>0.19500000000000001</v>
      </c>
      <c r="AI189" s="2647">
        <v>4603726344333</v>
      </c>
      <c r="AJ189" s="2648">
        <v>1.65</v>
      </c>
      <c r="AK189" s="2651" t="s">
        <v>2154</v>
      </c>
      <c r="AL189" s="2651" t="s">
        <v>2986</v>
      </c>
      <c r="AM189" s="2663">
        <v>135.69999999999999</v>
      </c>
      <c r="AN189" s="2652">
        <v>1.68</v>
      </c>
    </row>
    <row r="190" spans="1:40" ht="11.1" customHeight="1">
      <c r="A190" s="2646" t="s">
        <v>5542</v>
      </c>
      <c r="B190" s="2646" t="s">
        <v>5542</v>
      </c>
      <c r="C190" s="2646" t="s">
        <v>623</v>
      </c>
      <c r="D190" s="2646" t="s">
        <v>5535</v>
      </c>
      <c r="E190" s="2647">
        <v>7412200000</v>
      </c>
      <c r="F190" s="2646" t="s">
        <v>2990</v>
      </c>
      <c r="G190" s="2646" t="s">
        <v>552</v>
      </c>
      <c r="H190" s="2646" t="s">
        <v>2995</v>
      </c>
      <c r="I190" s="2646" t="s">
        <v>6533</v>
      </c>
      <c r="J190" s="2646"/>
      <c r="K190" s="2646"/>
      <c r="L190" s="2649">
        <v>4.5199999999999997E-2</v>
      </c>
      <c r="M190" s="2662">
        <v>4.0000000000000003E-5</v>
      </c>
      <c r="N190" s="2657">
        <v>4.4999999999999998E-2</v>
      </c>
      <c r="O190" s="2649">
        <v>2.6499999999999999E-2</v>
      </c>
      <c r="P190" s="2657">
        <v>2.4E-2</v>
      </c>
      <c r="Q190" s="2656">
        <v>40</v>
      </c>
      <c r="R190" s="2650"/>
      <c r="S190" s="2650"/>
      <c r="T190" s="2646" t="s">
        <v>2987</v>
      </c>
      <c r="U190" s="2647">
        <v>4673739406410</v>
      </c>
      <c r="V190" s="2656">
        <v>10</v>
      </c>
      <c r="W190" s="2648">
        <v>0.47</v>
      </c>
      <c r="X190" s="2649">
        <v>4.0000000000000002E-4</v>
      </c>
      <c r="Y190" s="2650"/>
      <c r="Z190" s="2650"/>
      <c r="AA190" s="2650"/>
      <c r="AB190" s="2647">
        <v>4673739407240</v>
      </c>
      <c r="AC190" s="2656">
        <v>250</v>
      </c>
      <c r="AD190" s="2648">
        <v>11.39</v>
      </c>
      <c r="AE190" s="2648">
        <v>0.01</v>
      </c>
      <c r="AF190" s="2657">
        <v>0.255</v>
      </c>
      <c r="AG190" s="2653">
        <v>0.2</v>
      </c>
      <c r="AH190" s="2657">
        <v>0.19500000000000001</v>
      </c>
      <c r="AI190" s="2647">
        <v>4603726344340</v>
      </c>
      <c r="AJ190" s="2653">
        <v>1.9</v>
      </c>
      <c r="AK190" s="2651" t="s">
        <v>2154</v>
      </c>
      <c r="AL190" s="2651" t="s">
        <v>2986</v>
      </c>
      <c r="AM190" s="2663">
        <v>156.4</v>
      </c>
      <c r="AN190" s="2652">
        <v>1.94</v>
      </c>
    </row>
    <row r="191" spans="1:40" ht="11.1" customHeight="1">
      <c r="A191" s="2646" t="s">
        <v>5541</v>
      </c>
      <c r="B191" s="2646" t="s">
        <v>5541</v>
      </c>
      <c r="C191" s="2646" t="s">
        <v>623</v>
      </c>
      <c r="D191" s="2646" t="s">
        <v>5535</v>
      </c>
      <c r="E191" s="2647">
        <v>7412200000</v>
      </c>
      <c r="F191" s="2646" t="s">
        <v>2990</v>
      </c>
      <c r="G191" s="2646" t="s">
        <v>553</v>
      </c>
      <c r="H191" s="2646" t="s">
        <v>2995</v>
      </c>
      <c r="I191" s="2646" t="s">
        <v>6533</v>
      </c>
      <c r="J191" s="2646"/>
      <c r="K191" s="2646"/>
      <c r="L191" s="2649">
        <v>4.9399999999999999E-2</v>
      </c>
      <c r="M191" s="2658">
        <v>4.1999999999999998E-5</v>
      </c>
      <c r="N191" s="2657">
        <v>4.7E-2</v>
      </c>
      <c r="O191" s="2649">
        <v>2.6499999999999999E-2</v>
      </c>
      <c r="P191" s="2657">
        <v>2.4E-2</v>
      </c>
      <c r="Q191" s="2656">
        <v>40</v>
      </c>
      <c r="R191" s="2650"/>
      <c r="S191" s="2650"/>
      <c r="T191" s="2646" t="s">
        <v>2987</v>
      </c>
      <c r="U191" s="2647">
        <v>4673739406427</v>
      </c>
      <c r="V191" s="2656">
        <v>10</v>
      </c>
      <c r="W191" s="2648">
        <v>0.51</v>
      </c>
      <c r="X191" s="2662">
        <v>4.2000000000000002E-4</v>
      </c>
      <c r="Y191" s="2650"/>
      <c r="Z191" s="2650"/>
      <c r="AA191" s="2650"/>
      <c r="AB191" s="2647">
        <v>4673739407257</v>
      </c>
      <c r="AC191" s="2656">
        <v>240</v>
      </c>
      <c r="AD191" s="2648">
        <v>11.92</v>
      </c>
      <c r="AE191" s="2662">
        <v>1.008E-2</v>
      </c>
      <c r="AF191" s="2657">
        <v>0.255</v>
      </c>
      <c r="AG191" s="2653">
        <v>0.2</v>
      </c>
      <c r="AH191" s="2657">
        <v>0.19500000000000001</v>
      </c>
      <c r="AI191" s="2647">
        <v>4603726344357</v>
      </c>
      <c r="AJ191" s="2648">
        <v>2.02</v>
      </c>
      <c r="AK191" s="2651" t="s">
        <v>2154</v>
      </c>
      <c r="AL191" s="2651" t="s">
        <v>2986</v>
      </c>
      <c r="AM191" s="2663">
        <v>165.6</v>
      </c>
      <c r="AN191" s="2652">
        <v>2.06</v>
      </c>
    </row>
    <row r="192" spans="1:40" ht="11.1" customHeight="1">
      <c r="A192" s="2646" t="s">
        <v>5540</v>
      </c>
      <c r="B192" s="2646" t="s">
        <v>5540</v>
      </c>
      <c r="C192" s="2646" t="s">
        <v>623</v>
      </c>
      <c r="D192" s="2646" t="s">
        <v>5535</v>
      </c>
      <c r="E192" s="2647">
        <v>7412200000</v>
      </c>
      <c r="F192" s="2646" t="s">
        <v>2990</v>
      </c>
      <c r="G192" s="2646" t="s">
        <v>554</v>
      </c>
      <c r="H192" s="2646" t="s">
        <v>2995</v>
      </c>
      <c r="I192" s="2646" t="s">
        <v>6533</v>
      </c>
      <c r="J192" s="2646"/>
      <c r="K192" s="2646"/>
      <c r="L192" s="2657">
        <v>5.0999999999999997E-2</v>
      </c>
      <c r="M192" s="2658">
        <v>4.8000000000000001E-5</v>
      </c>
      <c r="N192" s="2657">
        <v>4.7E-2</v>
      </c>
      <c r="O192" s="2649">
        <v>2.6499999999999999E-2</v>
      </c>
      <c r="P192" s="2657">
        <v>2.4E-2</v>
      </c>
      <c r="Q192" s="2656">
        <v>40</v>
      </c>
      <c r="R192" s="2650"/>
      <c r="S192" s="2650"/>
      <c r="T192" s="2646" t="s">
        <v>2987</v>
      </c>
      <c r="U192" s="2647">
        <v>4673739406434</v>
      </c>
      <c r="V192" s="2656">
        <v>10</v>
      </c>
      <c r="W192" s="2648">
        <v>0.53</v>
      </c>
      <c r="X192" s="2662">
        <v>4.8000000000000001E-4</v>
      </c>
      <c r="Y192" s="2650"/>
      <c r="Z192" s="2650"/>
      <c r="AA192" s="2650"/>
      <c r="AB192" s="2647">
        <v>4673739407264</v>
      </c>
      <c r="AC192" s="2656">
        <v>210</v>
      </c>
      <c r="AD192" s="2648">
        <v>11.21</v>
      </c>
      <c r="AE192" s="2662">
        <v>1.008E-2</v>
      </c>
      <c r="AF192" s="2657">
        <v>0.255</v>
      </c>
      <c r="AG192" s="2653">
        <v>0.2</v>
      </c>
      <c r="AH192" s="2657">
        <v>0.19500000000000001</v>
      </c>
      <c r="AI192" s="2647">
        <v>4603726344364</v>
      </c>
      <c r="AJ192" s="2648">
        <v>2.15</v>
      </c>
      <c r="AK192" s="2651" t="s">
        <v>2154</v>
      </c>
      <c r="AL192" s="2651" t="s">
        <v>2986</v>
      </c>
      <c r="AM192" s="2663">
        <v>177.1</v>
      </c>
      <c r="AN192" s="2652">
        <v>2.19</v>
      </c>
    </row>
    <row r="193" spans="1:40" ht="11.1" customHeight="1">
      <c r="A193" s="2646" t="s">
        <v>5539</v>
      </c>
      <c r="B193" s="2646" t="s">
        <v>5539</v>
      </c>
      <c r="C193" s="2646" t="s">
        <v>623</v>
      </c>
      <c r="D193" s="2646" t="s">
        <v>5535</v>
      </c>
      <c r="E193" s="2647">
        <v>7412200000</v>
      </c>
      <c r="F193" s="2646" t="s">
        <v>2990</v>
      </c>
      <c r="G193" s="2646" t="s">
        <v>555</v>
      </c>
      <c r="H193" s="2646" t="s">
        <v>2995</v>
      </c>
      <c r="I193" s="2646" t="s">
        <v>6533</v>
      </c>
      <c r="J193" s="2646"/>
      <c r="K193" s="2646"/>
      <c r="L193" s="2657">
        <v>5.7000000000000002E-2</v>
      </c>
      <c r="M193" s="2658">
        <v>5.5999999999999999E-5</v>
      </c>
      <c r="N193" s="2649">
        <v>5.1499999999999997E-2</v>
      </c>
      <c r="O193" s="2649">
        <v>2.6499999999999999E-2</v>
      </c>
      <c r="P193" s="2657">
        <v>2.4E-2</v>
      </c>
      <c r="Q193" s="2656">
        <v>40</v>
      </c>
      <c r="R193" s="2650"/>
      <c r="S193" s="2650"/>
      <c r="T193" s="2646" t="s">
        <v>2987</v>
      </c>
      <c r="U193" s="2647">
        <v>4673739406441</v>
      </c>
      <c r="V193" s="2656">
        <v>10</v>
      </c>
      <c r="W193" s="2648">
        <v>0.59</v>
      </c>
      <c r="X193" s="2662">
        <v>5.5999999999999995E-4</v>
      </c>
      <c r="Y193" s="2650"/>
      <c r="Z193" s="2650"/>
      <c r="AA193" s="2650"/>
      <c r="AB193" s="2647">
        <v>4673739407271</v>
      </c>
      <c r="AC193" s="2656">
        <v>180</v>
      </c>
      <c r="AD193" s="2648">
        <v>10.82</v>
      </c>
      <c r="AE193" s="2662">
        <v>1.008E-2</v>
      </c>
      <c r="AF193" s="2657">
        <v>0.255</v>
      </c>
      <c r="AG193" s="2653">
        <v>0.2</v>
      </c>
      <c r="AH193" s="2657">
        <v>0.19500000000000001</v>
      </c>
      <c r="AI193" s="2647">
        <v>4603726344371</v>
      </c>
      <c r="AJ193" s="2653">
        <v>2.5</v>
      </c>
      <c r="AK193" s="2651" t="s">
        <v>2154</v>
      </c>
      <c r="AL193" s="2651" t="s">
        <v>2986</v>
      </c>
      <c r="AM193" s="2652">
        <v>205.85</v>
      </c>
      <c r="AN193" s="2652">
        <v>2.5499999999999998</v>
      </c>
    </row>
    <row r="194" spans="1:40" ht="11.1" customHeight="1">
      <c r="A194" s="2646" t="s">
        <v>5538</v>
      </c>
      <c r="B194" s="2646" t="s">
        <v>5538</v>
      </c>
      <c r="C194" s="2646" t="s">
        <v>623</v>
      </c>
      <c r="D194" s="2646" t="s">
        <v>5535</v>
      </c>
      <c r="E194" s="2647">
        <v>7412200000</v>
      </c>
      <c r="F194" s="2646" t="s">
        <v>2990</v>
      </c>
      <c r="G194" s="2646" t="s">
        <v>556</v>
      </c>
      <c r="H194" s="2646" t="s">
        <v>2995</v>
      </c>
      <c r="I194" s="2646" t="s">
        <v>6533</v>
      </c>
      <c r="J194" s="2646"/>
      <c r="K194" s="2646"/>
      <c r="L194" s="2649">
        <v>7.7799999999999994E-2</v>
      </c>
      <c r="M194" s="2658">
        <v>7.1000000000000005E-5</v>
      </c>
      <c r="N194" s="2657">
        <v>5.3999999999999999E-2</v>
      </c>
      <c r="O194" s="2649">
        <v>3.3500000000000002E-2</v>
      </c>
      <c r="P194" s="2648">
        <v>0.03</v>
      </c>
      <c r="Q194" s="2656">
        <v>40</v>
      </c>
      <c r="R194" s="2650"/>
      <c r="S194" s="2650"/>
      <c r="T194" s="2646" t="s">
        <v>2987</v>
      </c>
      <c r="U194" s="2647">
        <v>4673739406458</v>
      </c>
      <c r="V194" s="2656">
        <v>10</v>
      </c>
      <c r="W194" s="2653">
        <v>0.8</v>
      </c>
      <c r="X194" s="2662">
        <v>7.1000000000000002E-4</v>
      </c>
      <c r="Y194" s="2650"/>
      <c r="Z194" s="2650"/>
      <c r="AA194" s="2650"/>
      <c r="AB194" s="2647">
        <v>4673739407288</v>
      </c>
      <c r="AC194" s="2656">
        <v>140</v>
      </c>
      <c r="AD194" s="2648">
        <v>11.08</v>
      </c>
      <c r="AE194" s="2662">
        <v>9.9399999999999992E-3</v>
      </c>
      <c r="AF194" s="2657">
        <v>0.255</v>
      </c>
      <c r="AG194" s="2653">
        <v>0.2</v>
      </c>
      <c r="AH194" s="2657">
        <v>0.19500000000000001</v>
      </c>
      <c r="AI194" s="2647">
        <v>4603726344388</v>
      </c>
      <c r="AJ194" s="2648">
        <v>3.16</v>
      </c>
      <c r="AK194" s="2651" t="s">
        <v>2154</v>
      </c>
      <c r="AL194" s="2651" t="s">
        <v>2986</v>
      </c>
      <c r="AM194" s="2663">
        <v>259.89999999999998</v>
      </c>
      <c r="AN194" s="2652">
        <v>3.22</v>
      </c>
    </row>
    <row r="195" spans="1:40" ht="11.1" customHeight="1">
      <c r="A195" s="2646" t="s">
        <v>5537</v>
      </c>
      <c r="B195" s="2646" t="s">
        <v>5537</v>
      </c>
      <c r="C195" s="2646" t="s">
        <v>623</v>
      </c>
      <c r="D195" s="2646" t="s">
        <v>5535</v>
      </c>
      <c r="E195" s="2647">
        <v>7412200000</v>
      </c>
      <c r="F195" s="2646" t="s">
        <v>2990</v>
      </c>
      <c r="G195" s="2646" t="s">
        <v>757</v>
      </c>
      <c r="H195" s="2646" t="s">
        <v>2995</v>
      </c>
      <c r="I195" s="2646" t="s">
        <v>6533</v>
      </c>
      <c r="J195" s="2646"/>
      <c r="K195" s="2646"/>
      <c r="L195" s="2657">
        <v>8.6999999999999994E-2</v>
      </c>
      <c r="M195" s="2658">
        <v>8.2999999999999998E-5</v>
      </c>
      <c r="N195" s="2649">
        <v>5.45E-2</v>
      </c>
      <c r="O195" s="2649">
        <v>3.3500000000000002E-2</v>
      </c>
      <c r="P195" s="2648">
        <v>0.03</v>
      </c>
      <c r="Q195" s="2656">
        <v>40</v>
      </c>
      <c r="R195" s="2650"/>
      <c r="S195" s="2650"/>
      <c r="T195" s="2646" t="s">
        <v>2987</v>
      </c>
      <c r="U195" s="2647">
        <v>4673739406465</v>
      </c>
      <c r="V195" s="2656">
        <v>5</v>
      </c>
      <c r="W195" s="2648">
        <v>0.45</v>
      </c>
      <c r="X195" s="2658">
        <v>4.15E-4</v>
      </c>
      <c r="Y195" s="2650"/>
      <c r="Z195" s="2650"/>
      <c r="AA195" s="2650"/>
      <c r="AB195" s="2647">
        <v>4673739407295</v>
      </c>
      <c r="AC195" s="2656">
        <v>120</v>
      </c>
      <c r="AD195" s="2648">
        <v>10.66</v>
      </c>
      <c r="AE195" s="2662">
        <v>9.9600000000000001E-3</v>
      </c>
      <c r="AF195" s="2657">
        <v>0.255</v>
      </c>
      <c r="AG195" s="2653">
        <v>0.2</v>
      </c>
      <c r="AH195" s="2657">
        <v>0.19500000000000001</v>
      </c>
      <c r="AI195" s="2647">
        <v>4603726344784</v>
      </c>
      <c r="AJ195" s="2648">
        <v>3.95</v>
      </c>
      <c r="AK195" s="2651" t="s">
        <v>2154</v>
      </c>
      <c r="AL195" s="2651" t="s">
        <v>2986</v>
      </c>
      <c r="AM195" s="2663">
        <v>324.3</v>
      </c>
      <c r="AN195" s="2652">
        <v>4.03</v>
      </c>
    </row>
    <row r="196" spans="1:40" ht="11.1" customHeight="1">
      <c r="A196" s="2646" t="s">
        <v>5536</v>
      </c>
      <c r="B196" s="2646" t="s">
        <v>5536</v>
      </c>
      <c r="C196" s="2646" t="s">
        <v>623</v>
      </c>
      <c r="D196" s="2646" t="s">
        <v>5535</v>
      </c>
      <c r="E196" s="2647">
        <v>7412200000</v>
      </c>
      <c r="F196" s="2646" t="s">
        <v>2990</v>
      </c>
      <c r="G196" s="2646" t="s">
        <v>758</v>
      </c>
      <c r="H196" s="2646" t="s">
        <v>2995</v>
      </c>
      <c r="I196" s="2646" t="s">
        <v>6533</v>
      </c>
      <c r="J196" s="2646"/>
      <c r="K196" s="2646"/>
      <c r="L196" s="2649">
        <v>0.1202</v>
      </c>
      <c r="M196" s="2658">
        <v>1.11E-4</v>
      </c>
      <c r="N196" s="2649">
        <v>5.5500000000000001E-2</v>
      </c>
      <c r="O196" s="2657">
        <v>3.9E-2</v>
      </c>
      <c r="P196" s="2649">
        <v>3.6499999999999998E-2</v>
      </c>
      <c r="Q196" s="2656">
        <v>40</v>
      </c>
      <c r="R196" s="2650"/>
      <c r="S196" s="2650"/>
      <c r="T196" s="2646" t="s">
        <v>2987</v>
      </c>
      <c r="U196" s="2647">
        <v>4673739406472</v>
      </c>
      <c r="V196" s="2656">
        <v>5</v>
      </c>
      <c r="W196" s="2648">
        <v>0.62</v>
      </c>
      <c r="X196" s="2658">
        <v>5.5500000000000005E-4</v>
      </c>
      <c r="Y196" s="2650"/>
      <c r="Z196" s="2650"/>
      <c r="AA196" s="2650"/>
      <c r="AB196" s="2647">
        <v>4673739407301</v>
      </c>
      <c r="AC196" s="2656">
        <v>90</v>
      </c>
      <c r="AD196" s="2648">
        <v>10.47</v>
      </c>
      <c r="AE196" s="2662">
        <v>9.9900000000000006E-3</v>
      </c>
      <c r="AF196" s="2657">
        <v>0.255</v>
      </c>
      <c r="AG196" s="2653">
        <v>0.2</v>
      </c>
      <c r="AH196" s="2657">
        <v>0.19500000000000001</v>
      </c>
      <c r="AI196" s="2647">
        <v>4603726344791</v>
      </c>
      <c r="AJ196" s="2648">
        <v>5.44</v>
      </c>
      <c r="AK196" s="2651" t="s">
        <v>2154</v>
      </c>
      <c r="AL196" s="2651" t="s">
        <v>2986</v>
      </c>
      <c r="AM196" s="2663">
        <v>446.2</v>
      </c>
      <c r="AN196" s="2652">
        <v>5.55</v>
      </c>
    </row>
    <row r="197" spans="1:40" ht="11.1" customHeight="1">
      <c r="A197" s="2646" t="s">
        <v>5534</v>
      </c>
      <c r="B197" s="2646" t="s">
        <v>5534</v>
      </c>
      <c r="C197" s="2646" t="s">
        <v>623</v>
      </c>
      <c r="D197" s="2646" t="s">
        <v>5532</v>
      </c>
      <c r="E197" s="2647">
        <v>7412200000</v>
      </c>
      <c r="F197" s="2646" t="s">
        <v>2990</v>
      </c>
      <c r="G197" s="2646" t="s">
        <v>482</v>
      </c>
      <c r="H197" s="2646" t="s">
        <v>2995</v>
      </c>
      <c r="I197" s="2646" t="s">
        <v>6533</v>
      </c>
      <c r="J197" s="2646" t="s">
        <v>6534</v>
      </c>
      <c r="K197" s="2646"/>
      <c r="L197" s="2649">
        <v>8.1600000000000006E-2</v>
      </c>
      <c r="M197" s="2658">
        <v>9.1000000000000003E-5</v>
      </c>
      <c r="N197" s="2657">
        <v>4.3999999999999997E-2</v>
      </c>
      <c r="O197" s="2657">
        <v>4.3999999999999997E-2</v>
      </c>
      <c r="P197" s="2657">
        <v>2.5999999999999999E-2</v>
      </c>
      <c r="Q197" s="2656">
        <v>40</v>
      </c>
      <c r="R197" s="2650"/>
      <c r="S197" s="2650"/>
      <c r="T197" s="2646" t="s">
        <v>2987</v>
      </c>
      <c r="U197" s="2647">
        <v>4673739406489</v>
      </c>
      <c r="V197" s="2656">
        <v>10</v>
      </c>
      <c r="W197" s="2648">
        <v>0.84</v>
      </c>
      <c r="X197" s="2662">
        <v>9.1E-4</v>
      </c>
      <c r="Y197" s="2650"/>
      <c r="Z197" s="2650"/>
      <c r="AA197" s="2650"/>
      <c r="AB197" s="2647">
        <v>4673739407318</v>
      </c>
      <c r="AC197" s="2656">
        <v>110</v>
      </c>
      <c r="AD197" s="2648">
        <v>9.16</v>
      </c>
      <c r="AE197" s="2662">
        <v>1.001E-2</v>
      </c>
      <c r="AF197" s="2657">
        <v>0.255</v>
      </c>
      <c r="AG197" s="2653">
        <v>0.2</v>
      </c>
      <c r="AH197" s="2657">
        <v>0.19500000000000001</v>
      </c>
      <c r="AI197" s="2647">
        <v>4603726342827</v>
      </c>
      <c r="AJ197" s="2648">
        <v>3.57</v>
      </c>
      <c r="AK197" s="2651" t="s">
        <v>2154</v>
      </c>
      <c r="AL197" s="2651" t="s">
        <v>2986</v>
      </c>
      <c r="AM197" s="2652">
        <v>293.25</v>
      </c>
      <c r="AN197" s="2652">
        <v>3.64</v>
      </c>
    </row>
    <row r="198" spans="1:40" ht="11.1" customHeight="1">
      <c r="A198" s="2646" t="s">
        <v>5533</v>
      </c>
      <c r="B198" s="2646" t="s">
        <v>5533</v>
      </c>
      <c r="C198" s="2646" t="s">
        <v>623</v>
      </c>
      <c r="D198" s="2646" t="s">
        <v>5532</v>
      </c>
      <c r="E198" s="2647">
        <v>7412200000</v>
      </c>
      <c r="F198" s="2646" t="s">
        <v>2990</v>
      </c>
      <c r="G198" s="2646" t="s">
        <v>483</v>
      </c>
      <c r="H198" s="2646" t="s">
        <v>2995</v>
      </c>
      <c r="I198" s="2646" t="s">
        <v>6533</v>
      </c>
      <c r="J198" s="2646" t="s">
        <v>6535</v>
      </c>
      <c r="K198" s="2646"/>
      <c r="L198" s="2649">
        <v>0.14729999999999999</v>
      </c>
      <c r="M198" s="2658">
        <v>1.6699999999999999E-4</v>
      </c>
      <c r="N198" s="2657">
        <v>5.6000000000000001E-2</v>
      </c>
      <c r="O198" s="2657">
        <v>5.6000000000000001E-2</v>
      </c>
      <c r="P198" s="2657">
        <v>3.2000000000000001E-2</v>
      </c>
      <c r="Q198" s="2656">
        <v>40</v>
      </c>
      <c r="R198" s="2650"/>
      <c r="S198" s="2650"/>
      <c r="T198" s="2646" t="s">
        <v>2987</v>
      </c>
      <c r="U198" s="2647">
        <v>4673739406496</v>
      </c>
      <c r="V198" s="2656">
        <v>10</v>
      </c>
      <c r="W198" s="2648">
        <v>1.52</v>
      </c>
      <c r="X198" s="2662">
        <v>1.67E-3</v>
      </c>
      <c r="Y198" s="2650"/>
      <c r="Z198" s="2650"/>
      <c r="AA198" s="2650"/>
      <c r="AB198" s="2647">
        <v>4673739407325</v>
      </c>
      <c r="AC198" s="2656">
        <v>60</v>
      </c>
      <c r="AD198" s="2648">
        <v>9.09</v>
      </c>
      <c r="AE198" s="2662">
        <v>1.0019999999999999E-2</v>
      </c>
      <c r="AF198" s="2657">
        <v>0.255</v>
      </c>
      <c r="AG198" s="2653">
        <v>0.2</v>
      </c>
      <c r="AH198" s="2657">
        <v>0.19500000000000001</v>
      </c>
      <c r="AI198" s="2647">
        <v>4603726342834</v>
      </c>
      <c r="AJ198" s="2648">
        <v>6.37</v>
      </c>
      <c r="AK198" s="2651" t="s">
        <v>2154</v>
      </c>
      <c r="AL198" s="2651" t="s">
        <v>2986</v>
      </c>
      <c r="AM198" s="2652">
        <v>523.25</v>
      </c>
      <c r="AN198" s="2652">
        <v>6.5</v>
      </c>
    </row>
    <row r="199" spans="1:40" ht="11.1" customHeight="1">
      <c r="A199" s="2646" t="s">
        <v>5531</v>
      </c>
      <c r="B199" s="2646" t="s">
        <v>5531</v>
      </c>
      <c r="C199" s="2646" t="s">
        <v>623</v>
      </c>
      <c r="D199" s="2646" t="s">
        <v>5525</v>
      </c>
      <c r="E199" s="2647">
        <v>7415330000</v>
      </c>
      <c r="F199" s="2646" t="s">
        <v>2990</v>
      </c>
      <c r="G199" s="2646" t="s">
        <v>486</v>
      </c>
      <c r="H199" s="2646" t="s">
        <v>2995</v>
      </c>
      <c r="I199" s="2646" t="s">
        <v>6533</v>
      </c>
      <c r="J199" s="2646" t="s">
        <v>6534</v>
      </c>
      <c r="K199" s="2646"/>
      <c r="L199" s="2657">
        <v>1.2E-2</v>
      </c>
      <c r="M199" s="2658">
        <v>1.2999999999999999E-5</v>
      </c>
      <c r="N199" s="2649">
        <v>6.4999999999999997E-3</v>
      </c>
      <c r="O199" s="2657">
        <v>2.9000000000000001E-2</v>
      </c>
      <c r="P199" s="2657">
        <v>2.9000000000000001E-2</v>
      </c>
      <c r="Q199" s="2656">
        <v>40</v>
      </c>
      <c r="R199" s="2650"/>
      <c r="S199" s="2650"/>
      <c r="T199" s="2646" t="s">
        <v>2987</v>
      </c>
      <c r="U199" s="2647">
        <v>4673739406502</v>
      </c>
      <c r="V199" s="2656">
        <v>10</v>
      </c>
      <c r="W199" s="2648">
        <v>0.13</v>
      </c>
      <c r="X199" s="2662">
        <v>1.2999999999999999E-4</v>
      </c>
      <c r="Y199" s="2650"/>
      <c r="Z199" s="2650"/>
      <c r="AA199" s="2650"/>
      <c r="AB199" s="2647">
        <v>4673739407332</v>
      </c>
      <c r="AC199" s="2656">
        <v>800</v>
      </c>
      <c r="AD199" s="2653">
        <v>9.6</v>
      </c>
      <c r="AE199" s="2649">
        <v>1.04E-2</v>
      </c>
      <c r="AF199" s="2657">
        <v>0.255</v>
      </c>
      <c r="AG199" s="2653">
        <v>0.2</v>
      </c>
      <c r="AH199" s="2657">
        <v>0.19500000000000001</v>
      </c>
      <c r="AI199" s="2647">
        <v>4603726343893</v>
      </c>
      <c r="AJ199" s="2648">
        <v>0.57999999999999996</v>
      </c>
      <c r="AK199" s="2651" t="s">
        <v>2154</v>
      </c>
      <c r="AL199" s="2651" t="s">
        <v>2986</v>
      </c>
      <c r="AM199" s="2663">
        <v>47.5</v>
      </c>
      <c r="AN199" s="2652">
        <v>0.59</v>
      </c>
    </row>
    <row r="200" spans="1:40" ht="11.1" customHeight="1">
      <c r="A200" s="2646" t="s">
        <v>5530</v>
      </c>
      <c r="B200" s="2646" t="s">
        <v>5530</v>
      </c>
      <c r="C200" s="2646" t="s">
        <v>623</v>
      </c>
      <c r="D200" s="2646" t="s">
        <v>5525</v>
      </c>
      <c r="E200" s="2647">
        <v>7415330000</v>
      </c>
      <c r="F200" s="2646" t="s">
        <v>2990</v>
      </c>
      <c r="G200" s="2646" t="s">
        <v>487</v>
      </c>
      <c r="H200" s="2646" t="s">
        <v>2995</v>
      </c>
      <c r="I200" s="2646" t="s">
        <v>6533</v>
      </c>
      <c r="J200" s="2646" t="s">
        <v>6535</v>
      </c>
      <c r="K200" s="2646"/>
      <c r="L200" s="2649">
        <v>1.8700000000000001E-2</v>
      </c>
      <c r="M200" s="2662">
        <v>2.0000000000000002E-5</v>
      </c>
      <c r="N200" s="2649">
        <v>6.4999999999999997E-3</v>
      </c>
      <c r="O200" s="2649">
        <v>3.5799999999999998E-2</v>
      </c>
      <c r="P200" s="2649">
        <v>3.5799999999999998E-2</v>
      </c>
      <c r="Q200" s="2656">
        <v>40</v>
      </c>
      <c r="R200" s="2650"/>
      <c r="S200" s="2650"/>
      <c r="T200" s="2646" t="s">
        <v>2987</v>
      </c>
      <c r="U200" s="2647">
        <v>4673739406519</v>
      </c>
      <c r="V200" s="2656">
        <v>10</v>
      </c>
      <c r="W200" s="2653">
        <v>0.2</v>
      </c>
      <c r="X200" s="2649">
        <v>2.0000000000000001E-4</v>
      </c>
      <c r="Y200" s="2650"/>
      <c r="Z200" s="2650"/>
      <c r="AA200" s="2650"/>
      <c r="AB200" s="2647">
        <v>4673739407349</v>
      </c>
      <c r="AC200" s="2656">
        <v>500</v>
      </c>
      <c r="AD200" s="2653">
        <v>9.5</v>
      </c>
      <c r="AE200" s="2648">
        <v>0.01</v>
      </c>
      <c r="AF200" s="2657">
        <v>0.255</v>
      </c>
      <c r="AG200" s="2653">
        <v>0.2</v>
      </c>
      <c r="AH200" s="2657">
        <v>0.19500000000000001</v>
      </c>
      <c r="AI200" s="2647">
        <v>4603726343909</v>
      </c>
      <c r="AJ200" s="2648">
        <v>0.91</v>
      </c>
      <c r="AK200" s="2651" t="s">
        <v>2154</v>
      </c>
      <c r="AL200" s="2651" t="s">
        <v>2986</v>
      </c>
      <c r="AM200" s="2652">
        <v>74.87</v>
      </c>
      <c r="AN200" s="2652">
        <v>0.93</v>
      </c>
    </row>
    <row r="201" spans="1:40" ht="11.1" customHeight="1">
      <c r="A201" s="2646" t="s">
        <v>5529</v>
      </c>
      <c r="B201" s="2646" t="s">
        <v>5529</v>
      </c>
      <c r="C201" s="2646" t="s">
        <v>623</v>
      </c>
      <c r="D201" s="2646" t="s">
        <v>5525</v>
      </c>
      <c r="E201" s="2647">
        <v>7415330000</v>
      </c>
      <c r="F201" s="2646" t="s">
        <v>2990</v>
      </c>
      <c r="G201" s="2646" t="s">
        <v>488</v>
      </c>
      <c r="H201" s="2646" t="s">
        <v>2995</v>
      </c>
      <c r="I201" s="2646" t="s">
        <v>6533</v>
      </c>
      <c r="J201" s="2647">
        <v>1</v>
      </c>
      <c r="K201" s="2646"/>
      <c r="L201" s="2649">
        <v>2.46E-2</v>
      </c>
      <c r="M201" s="2658">
        <v>2.9E-5</v>
      </c>
      <c r="N201" s="2649">
        <v>7.4999999999999997E-3</v>
      </c>
      <c r="O201" s="2649">
        <v>4.3700000000000003E-2</v>
      </c>
      <c r="P201" s="2649">
        <v>4.3700000000000003E-2</v>
      </c>
      <c r="Q201" s="2656">
        <v>40</v>
      </c>
      <c r="R201" s="2650"/>
      <c r="S201" s="2650"/>
      <c r="T201" s="2646" t="s">
        <v>2987</v>
      </c>
      <c r="U201" s="2647">
        <v>4673739406526</v>
      </c>
      <c r="V201" s="2656">
        <v>10</v>
      </c>
      <c r="W201" s="2648">
        <v>0.26</v>
      </c>
      <c r="X201" s="2662">
        <v>2.9E-4</v>
      </c>
      <c r="Y201" s="2650"/>
      <c r="Z201" s="2650"/>
      <c r="AA201" s="2650"/>
      <c r="AB201" s="2647">
        <v>4673739407356</v>
      </c>
      <c r="AC201" s="2656">
        <v>350</v>
      </c>
      <c r="AD201" s="2648">
        <v>8.98</v>
      </c>
      <c r="AE201" s="2662">
        <v>1.0149999999999999E-2</v>
      </c>
      <c r="AF201" s="2657">
        <v>0.255</v>
      </c>
      <c r="AG201" s="2653">
        <v>0.2</v>
      </c>
      <c r="AH201" s="2657">
        <v>0.19500000000000001</v>
      </c>
      <c r="AI201" s="2647">
        <v>4603726343916</v>
      </c>
      <c r="AJ201" s="2648">
        <v>1.21</v>
      </c>
      <c r="AK201" s="2651" t="s">
        <v>2154</v>
      </c>
      <c r="AL201" s="2651" t="s">
        <v>2986</v>
      </c>
      <c r="AM201" s="2652">
        <v>99.13</v>
      </c>
      <c r="AN201" s="2652">
        <v>1.23</v>
      </c>
    </row>
    <row r="202" spans="1:40" ht="11.1" customHeight="1">
      <c r="A202" s="2646" t="s">
        <v>5528</v>
      </c>
      <c r="B202" s="2646" t="s">
        <v>5528</v>
      </c>
      <c r="C202" s="2646" t="s">
        <v>623</v>
      </c>
      <c r="D202" s="2646" t="s">
        <v>5525</v>
      </c>
      <c r="E202" s="2647">
        <v>7415330000</v>
      </c>
      <c r="F202" s="2646" t="s">
        <v>2990</v>
      </c>
      <c r="G202" s="2646" t="s">
        <v>489</v>
      </c>
      <c r="H202" s="2646" t="s">
        <v>2995</v>
      </c>
      <c r="I202" s="2646" t="s">
        <v>6533</v>
      </c>
      <c r="J202" s="2646" t="s">
        <v>6536</v>
      </c>
      <c r="K202" s="2646"/>
      <c r="L202" s="2657">
        <v>3.9E-2</v>
      </c>
      <c r="M202" s="2649">
        <v>1E-4</v>
      </c>
      <c r="N202" s="2657">
        <v>8.0000000000000002E-3</v>
      </c>
      <c r="O202" s="2657">
        <v>5.0999999999999997E-2</v>
      </c>
      <c r="P202" s="2657">
        <v>5.0999999999999997E-2</v>
      </c>
      <c r="Q202" s="2656">
        <v>40</v>
      </c>
      <c r="R202" s="2650"/>
      <c r="S202" s="2650"/>
      <c r="T202" s="2646" t="s">
        <v>2987</v>
      </c>
      <c r="U202" s="2647">
        <v>4673739406533</v>
      </c>
      <c r="V202" s="2656">
        <v>10</v>
      </c>
      <c r="W202" s="2648">
        <v>0.42</v>
      </c>
      <c r="X202" s="2657">
        <v>1E-3</v>
      </c>
      <c r="Y202" s="2650"/>
      <c r="Z202" s="2650"/>
      <c r="AA202" s="2650"/>
      <c r="AB202" s="2647">
        <v>4673739407363</v>
      </c>
      <c r="AC202" s="2656">
        <v>100</v>
      </c>
      <c r="AD202" s="2653">
        <v>3.9</v>
      </c>
      <c r="AE202" s="2648">
        <v>0.01</v>
      </c>
      <c r="AF202" s="2657">
        <v>0.255</v>
      </c>
      <c r="AG202" s="2653">
        <v>0.2</v>
      </c>
      <c r="AH202" s="2657">
        <v>0.19500000000000001</v>
      </c>
      <c r="AI202" s="2647">
        <v>4603726343923</v>
      </c>
      <c r="AJ202" s="2648">
        <v>1.89</v>
      </c>
      <c r="AK202" s="2651" t="s">
        <v>2154</v>
      </c>
      <c r="AL202" s="2651" t="s">
        <v>2986</v>
      </c>
      <c r="AM202" s="2652">
        <v>155.25</v>
      </c>
      <c r="AN202" s="2652">
        <v>1.93</v>
      </c>
    </row>
    <row r="203" spans="1:40" ht="11.1" customHeight="1">
      <c r="A203" s="2646" t="s">
        <v>5527</v>
      </c>
      <c r="B203" s="2646" t="s">
        <v>5527</v>
      </c>
      <c r="C203" s="2646" t="s">
        <v>623</v>
      </c>
      <c r="D203" s="2646" t="s">
        <v>5525</v>
      </c>
      <c r="E203" s="2647">
        <v>7415330000</v>
      </c>
      <c r="F203" s="2646" t="s">
        <v>2990</v>
      </c>
      <c r="G203" s="2646" t="s">
        <v>490</v>
      </c>
      <c r="H203" s="2646" t="s">
        <v>2995</v>
      </c>
      <c r="I203" s="2646" t="s">
        <v>6533</v>
      </c>
      <c r="J203" s="2646" t="s">
        <v>6537</v>
      </c>
      <c r="K203" s="2646"/>
      <c r="L203" s="2657">
        <v>5.3999999999999999E-2</v>
      </c>
      <c r="M203" s="2649">
        <v>1E-4</v>
      </c>
      <c r="N203" s="2657">
        <v>8.9999999999999993E-3</v>
      </c>
      <c r="O203" s="2649">
        <v>5.9799999999999999E-2</v>
      </c>
      <c r="P203" s="2649">
        <v>5.9799999999999999E-2</v>
      </c>
      <c r="Q203" s="2656">
        <v>40</v>
      </c>
      <c r="R203" s="2650"/>
      <c r="S203" s="2650"/>
      <c r="T203" s="2646" t="s">
        <v>2987</v>
      </c>
      <c r="U203" s="2647">
        <v>4673739406540</v>
      </c>
      <c r="V203" s="2656">
        <v>10</v>
      </c>
      <c r="W203" s="2648">
        <v>0.56999999999999995</v>
      </c>
      <c r="X203" s="2657">
        <v>1E-3</v>
      </c>
      <c r="Y203" s="2650"/>
      <c r="Z203" s="2650"/>
      <c r="AA203" s="2650"/>
      <c r="AB203" s="2647">
        <v>4673739407370</v>
      </c>
      <c r="AC203" s="2656">
        <v>100</v>
      </c>
      <c r="AD203" s="2648">
        <v>5.79</v>
      </c>
      <c r="AE203" s="2648">
        <v>0.01</v>
      </c>
      <c r="AF203" s="2657">
        <v>0.255</v>
      </c>
      <c r="AG203" s="2653">
        <v>0.2</v>
      </c>
      <c r="AH203" s="2657">
        <v>0.19500000000000001</v>
      </c>
      <c r="AI203" s="2647">
        <v>4603726343930</v>
      </c>
      <c r="AJ203" s="2648">
        <v>2.83</v>
      </c>
      <c r="AK203" s="2651" t="s">
        <v>2154</v>
      </c>
      <c r="AL203" s="2651" t="s">
        <v>2986</v>
      </c>
      <c r="AM203" s="2663">
        <v>232.3</v>
      </c>
      <c r="AN203" s="2652">
        <v>2.89</v>
      </c>
    </row>
    <row r="204" spans="1:40" ht="11.1" customHeight="1">
      <c r="A204" s="2646" t="s">
        <v>5526</v>
      </c>
      <c r="B204" s="2646" t="s">
        <v>5526</v>
      </c>
      <c r="C204" s="2646" t="s">
        <v>623</v>
      </c>
      <c r="D204" s="2646" t="s">
        <v>5525</v>
      </c>
      <c r="E204" s="2647">
        <v>7415330000</v>
      </c>
      <c r="F204" s="2646" t="s">
        <v>2990</v>
      </c>
      <c r="G204" s="2646" t="s">
        <v>491</v>
      </c>
      <c r="H204" s="2646" t="s">
        <v>2995</v>
      </c>
      <c r="I204" s="2646" t="s">
        <v>6533</v>
      </c>
      <c r="J204" s="2647">
        <v>2</v>
      </c>
      <c r="K204" s="2646"/>
      <c r="L204" s="2649">
        <v>8.3199999999999996E-2</v>
      </c>
      <c r="M204" s="2658">
        <v>1.25E-4</v>
      </c>
      <c r="N204" s="2648">
        <v>0.01</v>
      </c>
      <c r="O204" s="2649">
        <v>7.46E-2</v>
      </c>
      <c r="P204" s="2649">
        <v>7.46E-2</v>
      </c>
      <c r="Q204" s="2656">
        <v>40</v>
      </c>
      <c r="R204" s="2650"/>
      <c r="S204" s="2650"/>
      <c r="T204" s="2646" t="s">
        <v>2987</v>
      </c>
      <c r="U204" s="2647">
        <v>4673739406557</v>
      </c>
      <c r="V204" s="2656">
        <v>5</v>
      </c>
      <c r="W204" s="2648">
        <v>0.44</v>
      </c>
      <c r="X204" s="2658">
        <v>6.2500000000000001E-4</v>
      </c>
      <c r="Y204" s="2650"/>
      <c r="Z204" s="2650"/>
      <c r="AA204" s="2650"/>
      <c r="AB204" s="2647">
        <v>4673739407387</v>
      </c>
      <c r="AC204" s="2656">
        <v>80</v>
      </c>
      <c r="AD204" s="2648">
        <v>7.01</v>
      </c>
      <c r="AE204" s="2648">
        <v>0.01</v>
      </c>
      <c r="AF204" s="2657">
        <v>0.255</v>
      </c>
      <c r="AG204" s="2653">
        <v>0.2</v>
      </c>
      <c r="AH204" s="2657">
        <v>0.19500000000000001</v>
      </c>
      <c r="AI204" s="2647">
        <v>4603726343947</v>
      </c>
      <c r="AJ204" s="2648">
        <v>5.42</v>
      </c>
      <c r="AK204" s="2651" t="s">
        <v>2154</v>
      </c>
      <c r="AL204" s="2651" t="s">
        <v>2986</v>
      </c>
      <c r="AM204" s="2652">
        <v>445.05</v>
      </c>
      <c r="AN204" s="2652">
        <v>5.53</v>
      </c>
    </row>
    <row r="205" spans="1:40" ht="11.1" customHeight="1">
      <c r="A205" s="2646" t="s">
        <v>5524</v>
      </c>
      <c r="B205" s="2646" t="s">
        <v>5524</v>
      </c>
      <c r="C205" s="2646" t="s">
        <v>623</v>
      </c>
      <c r="D205" s="2646" t="s">
        <v>5521</v>
      </c>
      <c r="E205" s="2647">
        <v>7415330000</v>
      </c>
      <c r="F205" s="2646" t="s">
        <v>2990</v>
      </c>
      <c r="G205" s="2646" t="s">
        <v>492</v>
      </c>
      <c r="H205" s="2646" t="s">
        <v>2995</v>
      </c>
      <c r="I205" s="2646" t="s">
        <v>6533</v>
      </c>
      <c r="J205" s="2646" t="s">
        <v>6534</v>
      </c>
      <c r="K205" s="2646"/>
      <c r="L205" s="2650"/>
      <c r="M205" s="2650"/>
      <c r="N205" s="2650"/>
      <c r="O205" s="2650"/>
      <c r="P205" s="2650"/>
      <c r="Q205" s="2656">
        <v>40</v>
      </c>
      <c r="R205" s="2650"/>
      <c r="S205" s="2650"/>
      <c r="T205" s="2646" t="s">
        <v>2987</v>
      </c>
      <c r="U205" s="2647">
        <v>4673739406564</v>
      </c>
      <c r="V205" s="2656">
        <v>50</v>
      </c>
      <c r="W205" s="2648">
        <v>0.38</v>
      </c>
      <c r="X205" s="2662">
        <v>3.5E-4</v>
      </c>
      <c r="Y205" s="2650"/>
      <c r="Z205" s="2650"/>
      <c r="AA205" s="2650"/>
      <c r="AB205" s="2647">
        <v>4673739407394</v>
      </c>
      <c r="AC205" s="2661">
        <v>1500</v>
      </c>
      <c r="AD205" s="2648">
        <v>11.03</v>
      </c>
      <c r="AE205" s="2649">
        <v>1.0500000000000001E-2</v>
      </c>
      <c r="AF205" s="2657">
        <v>0.255</v>
      </c>
      <c r="AG205" s="2653">
        <v>0.2</v>
      </c>
      <c r="AH205" s="2657">
        <v>0.19500000000000001</v>
      </c>
      <c r="AI205" s="2647">
        <v>4603726343954</v>
      </c>
      <c r="AJ205" s="2648">
        <v>0.64</v>
      </c>
      <c r="AK205" s="2651" t="s">
        <v>2154</v>
      </c>
      <c r="AL205" s="2651" t="s">
        <v>2986</v>
      </c>
      <c r="AM205" s="2652">
        <v>52.44</v>
      </c>
      <c r="AN205" s="2652">
        <v>0.65</v>
      </c>
    </row>
    <row r="206" spans="1:40" ht="11.1" customHeight="1">
      <c r="A206" s="2646" t="s">
        <v>5523</v>
      </c>
      <c r="B206" s="2646" t="s">
        <v>5523</v>
      </c>
      <c r="C206" s="2646" t="s">
        <v>623</v>
      </c>
      <c r="D206" s="2646" t="s">
        <v>5521</v>
      </c>
      <c r="E206" s="2647">
        <v>7415330000</v>
      </c>
      <c r="F206" s="2646" t="s">
        <v>2990</v>
      </c>
      <c r="G206" s="2646" t="s">
        <v>493</v>
      </c>
      <c r="H206" s="2646" t="s">
        <v>2995</v>
      </c>
      <c r="I206" s="2646" t="s">
        <v>6533</v>
      </c>
      <c r="J206" s="2646" t="s">
        <v>6535</v>
      </c>
      <c r="K206" s="2646"/>
      <c r="L206" s="2649">
        <v>1.24E-2</v>
      </c>
      <c r="M206" s="2658">
        <v>1.2999999999999999E-5</v>
      </c>
      <c r="N206" s="2657">
        <v>6.0000000000000001E-3</v>
      </c>
      <c r="O206" s="2657">
        <v>3.5000000000000003E-2</v>
      </c>
      <c r="P206" s="2657">
        <v>3.1E-2</v>
      </c>
      <c r="Q206" s="2656">
        <v>40</v>
      </c>
      <c r="R206" s="2650"/>
      <c r="S206" s="2650"/>
      <c r="T206" s="2646" t="s">
        <v>2987</v>
      </c>
      <c r="U206" s="2647">
        <v>4673739406571</v>
      </c>
      <c r="V206" s="2656">
        <v>25</v>
      </c>
      <c r="W206" s="2648">
        <v>0.33</v>
      </c>
      <c r="X206" s="2658">
        <v>3.2499999999999999E-4</v>
      </c>
      <c r="Y206" s="2650"/>
      <c r="Z206" s="2650"/>
      <c r="AA206" s="2650"/>
      <c r="AB206" s="2647">
        <v>4673739407400</v>
      </c>
      <c r="AC206" s="2656">
        <v>750</v>
      </c>
      <c r="AD206" s="2648">
        <v>9.7799999999999994</v>
      </c>
      <c r="AE206" s="2662">
        <v>9.75E-3</v>
      </c>
      <c r="AF206" s="2657">
        <v>0.255</v>
      </c>
      <c r="AG206" s="2653">
        <v>0.2</v>
      </c>
      <c r="AH206" s="2657">
        <v>0.19500000000000001</v>
      </c>
      <c r="AI206" s="2647">
        <v>4603726343961</v>
      </c>
      <c r="AJ206" s="2648">
        <v>1.21</v>
      </c>
      <c r="AK206" s="2651" t="s">
        <v>2154</v>
      </c>
      <c r="AL206" s="2651" t="s">
        <v>2986</v>
      </c>
      <c r="AM206" s="2652">
        <v>99.25</v>
      </c>
      <c r="AN206" s="2652">
        <v>1.23</v>
      </c>
    </row>
    <row r="207" spans="1:40" ht="11.1" customHeight="1">
      <c r="A207" s="2646" t="s">
        <v>5522</v>
      </c>
      <c r="B207" s="2646" t="s">
        <v>5522</v>
      </c>
      <c r="C207" s="2646" t="s">
        <v>623</v>
      </c>
      <c r="D207" s="2646" t="s">
        <v>5521</v>
      </c>
      <c r="E207" s="2647">
        <v>7415330000</v>
      </c>
      <c r="F207" s="2646" t="s">
        <v>2990</v>
      </c>
      <c r="G207" s="2646" t="s">
        <v>494</v>
      </c>
      <c r="H207" s="2646" t="s">
        <v>2995</v>
      </c>
      <c r="I207" s="2646" t="s">
        <v>6533</v>
      </c>
      <c r="J207" s="2647">
        <v>1</v>
      </c>
      <c r="K207" s="2646"/>
      <c r="L207" s="2657">
        <v>1.7000000000000001E-2</v>
      </c>
      <c r="M207" s="2662">
        <v>2.0000000000000002E-5</v>
      </c>
      <c r="N207" s="2657">
        <v>6.0000000000000001E-3</v>
      </c>
      <c r="O207" s="2649">
        <v>4.0800000000000003E-2</v>
      </c>
      <c r="P207" s="2657">
        <v>3.7999999999999999E-2</v>
      </c>
      <c r="Q207" s="2656">
        <v>40</v>
      </c>
      <c r="R207" s="2650"/>
      <c r="S207" s="2650"/>
      <c r="T207" s="2646" t="s">
        <v>2987</v>
      </c>
      <c r="U207" s="2647">
        <v>4673739406588</v>
      </c>
      <c r="V207" s="2656">
        <v>10</v>
      </c>
      <c r="W207" s="2648">
        <v>0.18</v>
      </c>
      <c r="X207" s="2649">
        <v>2.0000000000000001E-4</v>
      </c>
      <c r="Y207" s="2650"/>
      <c r="Z207" s="2650"/>
      <c r="AA207" s="2650"/>
      <c r="AB207" s="2647">
        <v>4673739407417</v>
      </c>
      <c r="AC207" s="2656">
        <v>500</v>
      </c>
      <c r="AD207" s="2648">
        <v>8.9600000000000009</v>
      </c>
      <c r="AE207" s="2648">
        <v>0.01</v>
      </c>
      <c r="AF207" s="2657">
        <v>0.255</v>
      </c>
      <c r="AG207" s="2653">
        <v>0.2</v>
      </c>
      <c r="AH207" s="2657">
        <v>0.19500000000000001</v>
      </c>
      <c r="AI207" s="2647">
        <v>4603726343978</v>
      </c>
      <c r="AJ207" s="2648">
        <v>1.76</v>
      </c>
      <c r="AK207" s="2651" t="s">
        <v>2154</v>
      </c>
      <c r="AL207" s="2651" t="s">
        <v>2986</v>
      </c>
      <c r="AM207" s="2663">
        <v>144.9</v>
      </c>
      <c r="AN207" s="2652">
        <v>1.8</v>
      </c>
    </row>
    <row r="208" spans="1:40" ht="11.1" customHeight="1">
      <c r="A208" s="2646" t="s">
        <v>5520</v>
      </c>
      <c r="B208" s="2646" t="s">
        <v>5520</v>
      </c>
      <c r="C208" s="2646" t="s">
        <v>623</v>
      </c>
      <c r="D208" s="2646"/>
      <c r="E208" s="2647">
        <v>7412200000</v>
      </c>
      <c r="F208" s="2646" t="s">
        <v>2990</v>
      </c>
      <c r="G208" s="2646" t="s">
        <v>5519</v>
      </c>
      <c r="H208" s="2646" t="s">
        <v>2988</v>
      </c>
      <c r="I208" s="2646" t="s">
        <v>6533</v>
      </c>
      <c r="J208" s="2646"/>
      <c r="K208" s="2646"/>
      <c r="L208" s="2657">
        <v>0.157</v>
      </c>
      <c r="M208" s="2658">
        <v>1.25E-4</v>
      </c>
      <c r="N208" s="2650"/>
      <c r="O208" s="2650"/>
      <c r="P208" s="2650"/>
      <c r="Q208" s="2656">
        <v>40</v>
      </c>
      <c r="R208" s="2650"/>
      <c r="S208" s="2650"/>
      <c r="T208" s="2646" t="s">
        <v>2987</v>
      </c>
      <c r="U208" s="2647">
        <v>4673739406595</v>
      </c>
      <c r="V208" s="2656">
        <v>10</v>
      </c>
      <c r="W208" s="2648">
        <v>1.61</v>
      </c>
      <c r="X208" s="2662">
        <v>1.25E-3</v>
      </c>
      <c r="Y208" s="2650"/>
      <c r="Z208" s="2650"/>
      <c r="AA208" s="2650"/>
      <c r="AB208" s="2647">
        <v>4673739407424</v>
      </c>
      <c r="AC208" s="2656">
        <v>80</v>
      </c>
      <c r="AD208" s="2648">
        <v>12.56</v>
      </c>
      <c r="AE208" s="2648">
        <v>0.01</v>
      </c>
      <c r="AF208" s="2657">
        <v>0.255</v>
      </c>
      <c r="AG208" s="2653">
        <v>0.2</v>
      </c>
      <c r="AH208" s="2657">
        <v>0.19500000000000001</v>
      </c>
      <c r="AI208" s="2647">
        <v>4603726344081</v>
      </c>
      <c r="AJ208" s="2648">
        <v>6.24</v>
      </c>
      <c r="AK208" s="2651" t="s">
        <v>2154</v>
      </c>
      <c r="AL208" s="2651" t="s">
        <v>2986</v>
      </c>
      <c r="AM208" s="2652">
        <v>511.75</v>
      </c>
      <c r="AN208" s="2652">
        <v>6.36</v>
      </c>
    </row>
    <row r="209" spans="1:40" ht="11.1" customHeight="1">
      <c r="A209" s="2646" t="s">
        <v>5518</v>
      </c>
      <c r="B209" s="2646" t="s">
        <v>5518</v>
      </c>
      <c r="C209" s="2646" t="s">
        <v>623</v>
      </c>
      <c r="D209" s="2646"/>
      <c r="E209" s="2647">
        <v>7412200000</v>
      </c>
      <c r="F209" s="2646" t="s">
        <v>2990</v>
      </c>
      <c r="G209" s="2646" t="s">
        <v>5517</v>
      </c>
      <c r="H209" s="2646" t="s">
        <v>2988</v>
      </c>
      <c r="I209" s="2646" t="s">
        <v>6533</v>
      </c>
      <c r="J209" s="2646"/>
      <c r="K209" s="2646"/>
      <c r="L209" s="2657">
        <v>0.20699999999999999</v>
      </c>
      <c r="M209" s="2649">
        <v>2.0000000000000001E-4</v>
      </c>
      <c r="N209" s="2650"/>
      <c r="O209" s="2650"/>
      <c r="P209" s="2650"/>
      <c r="Q209" s="2656">
        <v>40</v>
      </c>
      <c r="R209" s="2650"/>
      <c r="S209" s="2650"/>
      <c r="T209" s="2646" t="s">
        <v>2987</v>
      </c>
      <c r="U209" s="2647">
        <v>4673739406601</v>
      </c>
      <c r="V209" s="2656">
        <v>10</v>
      </c>
      <c r="W209" s="2648">
        <v>2.12</v>
      </c>
      <c r="X209" s="2657">
        <v>2E-3</v>
      </c>
      <c r="Y209" s="2650"/>
      <c r="Z209" s="2650"/>
      <c r="AA209" s="2650"/>
      <c r="AB209" s="2647">
        <v>4673739407431</v>
      </c>
      <c r="AC209" s="2656">
        <v>50</v>
      </c>
      <c r="AD209" s="2648">
        <v>10.35</v>
      </c>
      <c r="AE209" s="2648">
        <v>0.01</v>
      </c>
      <c r="AF209" s="2657">
        <v>0.255</v>
      </c>
      <c r="AG209" s="2653">
        <v>0.2</v>
      </c>
      <c r="AH209" s="2657">
        <v>0.19500000000000001</v>
      </c>
      <c r="AI209" s="2647">
        <v>4603726344098</v>
      </c>
      <c r="AJ209" s="2648">
        <v>8.7899999999999991</v>
      </c>
      <c r="AK209" s="2651" t="s">
        <v>2154</v>
      </c>
      <c r="AL209" s="2651" t="s">
        <v>2986</v>
      </c>
      <c r="AM209" s="2652">
        <v>721.05</v>
      </c>
      <c r="AN209" s="2652">
        <v>8.9700000000000006</v>
      </c>
    </row>
    <row r="210" spans="1:40" ht="11.1" customHeight="1">
      <c r="A210" s="2646" t="s">
        <v>5516</v>
      </c>
      <c r="B210" s="2646" t="s">
        <v>5516</v>
      </c>
      <c r="C210" s="2646" t="s">
        <v>623</v>
      </c>
      <c r="D210" s="2646" t="s">
        <v>5514</v>
      </c>
      <c r="E210" s="2647">
        <v>7412200000</v>
      </c>
      <c r="F210" s="2646" t="s">
        <v>2990</v>
      </c>
      <c r="G210" s="2646" t="s">
        <v>536</v>
      </c>
      <c r="H210" s="2646" t="s">
        <v>2995</v>
      </c>
      <c r="I210" s="2646" t="s">
        <v>6533</v>
      </c>
      <c r="J210" s="2646"/>
      <c r="K210" s="2646"/>
      <c r="L210" s="2657">
        <v>0.122</v>
      </c>
      <c r="M210" s="2658">
        <v>5.5999999999999999E-5</v>
      </c>
      <c r="N210" s="2657">
        <v>2.5999999999999999E-2</v>
      </c>
      <c r="O210" s="2657">
        <v>3.3000000000000002E-2</v>
      </c>
      <c r="P210" s="2649">
        <v>2.9499999999999998E-2</v>
      </c>
      <c r="Q210" s="2656">
        <v>40</v>
      </c>
      <c r="R210" s="2650"/>
      <c r="S210" s="2650"/>
      <c r="T210" s="2646" t="s">
        <v>2987</v>
      </c>
      <c r="U210" s="2647">
        <v>4673739406618</v>
      </c>
      <c r="V210" s="2656">
        <v>2</v>
      </c>
      <c r="W210" s="2657">
        <v>0.24399999999999999</v>
      </c>
      <c r="X210" s="2649">
        <v>1E-4</v>
      </c>
      <c r="Y210" s="2653">
        <v>0.2</v>
      </c>
      <c r="Z210" s="2653">
        <v>0.2</v>
      </c>
      <c r="AA210" s="2653">
        <v>0.3</v>
      </c>
      <c r="AB210" s="2647">
        <v>4673739407448</v>
      </c>
      <c r="AC210" s="2656">
        <v>180</v>
      </c>
      <c r="AD210" s="2648">
        <v>22.46</v>
      </c>
      <c r="AE210" s="2662">
        <v>1.008E-2</v>
      </c>
      <c r="AF210" s="2653">
        <v>0.2</v>
      </c>
      <c r="AG210" s="2653">
        <v>0.2</v>
      </c>
      <c r="AH210" s="2653">
        <v>0.3</v>
      </c>
      <c r="AI210" s="2647">
        <v>4603726344104</v>
      </c>
      <c r="AJ210" s="2648">
        <v>3.54</v>
      </c>
      <c r="AK210" s="2651" t="s">
        <v>2154</v>
      </c>
      <c r="AL210" s="2651" t="s">
        <v>2986</v>
      </c>
      <c r="AM210" s="2652">
        <v>290.95</v>
      </c>
      <c r="AN210" s="2652">
        <v>3.61</v>
      </c>
    </row>
    <row r="211" spans="1:40" ht="11.1" customHeight="1">
      <c r="A211" s="2646" t="s">
        <v>5515</v>
      </c>
      <c r="B211" s="2646" t="s">
        <v>5515</v>
      </c>
      <c r="C211" s="2646" t="s">
        <v>623</v>
      </c>
      <c r="D211" s="2646" t="s">
        <v>5514</v>
      </c>
      <c r="E211" s="2647">
        <v>7412200000</v>
      </c>
      <c r="F211" s="2646" t="s">
        <v>2990</v>
      </c>
      <c r="G211" s="2646" t="s">
        <v>537</v>
      </c>
      <c r="H211" s="2646" t="s">
        <v>2995</v>
      </c>
      <c r="I211" s="2646" t="s">
        <v>6533</v>
      </c>
      <c r="J211" s="2646"/>
      <c r="K211" s="2646"/>
      <c r="L211" s="2649">
        <v>0.1105</v>
      </c>
      <c r="M211" s="2658">
        <v>9.1000000000000003E-5</v>
      </c>
      <c r="N211" s="2657">
        <v>3.5000000000000003E-2</v>
      </c>
      <c r="O211" s="2657">
        <v>3.9E-2</v>
      </c>
      <c r="P211" s="2649">
        <v>3.6499999999999998E-2</v>
      </c>
      <c r="Q211" s="2656">
        <v>40</v>
      </c>
      <c r="R211" s="2650"/>
      <c r="S211" s="2650"/>
      <c r="T211" s="2646" t="s">
        <v>2987</v>
      </c>
      <c r="U211" s="2647">
        <v>4673739406625</v>
      </c>
      <c r="V211" s="2656">
        <v>2</v>
      </c>
      <c r="W211" s="2648">
        <v>0.23</v>
      </c>
      <c r="X211" s="2658">
        <v>1.8200000000000001E-4</v>
      </c>
      <c r="Y211" s="2650"/>
      <c r="Z211" s="2650"/>
      <c r="AA211" s="2650"/>
      <c r="AB211" s="2647">
        <v>4673739407455</v>
      </c>
      <c r="AC211" s="2656">
        <v>110</v>
      </c>
      <c r="AD211" s="2653">
        <v>12.2</v>
      </c>
      <c r="AE211" s="2662">
        <v>1.001E-2</v>
      </c>
      <c r="AF211" s="2657">
        <v>0.255</v>
      </c>
      <c r="AG211" s="2653">
        <v>0.2</v>
      </c>
      <c r="AH211" s="2657">
        <v>0.19500000000000001</v>
      </c>
      <c r="AI211" s="2647">
        <v>4603726344111</v>
      </c>
      <c r="AJ211" s="2648">
        <v>5.86</v>
      </c>
      <c r="AK211" s="2651" t="s">
        <v>2154</v>
      </c>
      <c r="AL211" s="2651" t="s">
        <v>2986</v>
      </c>
      <c r="AM211" s="2663">
        <v>480.7</v>
      </c>
      <c r="AN211" s="2652">
        <v>5.98</v>
      </c>
    </row>
    <row r="212" spans="1:40" ht="11.1" customHeight="1">
      <c r="A212" s="2646" t="s">
        <v>5513</v>
      </c>
      <c r="B212" s="2646" t="s">
        <v>5513</v>
      </c>
      <c r="C212" s="2646" t="s">
        <v>623</v>
      </c>
      <c r="D212" s="2646" t="s">
        <v>5512</v>
      </c>
      <c r="E212" s="2647">
        <v>7412200000</v>
      </c>
      <c r="F212" s="2646" t="s">
        <v>2990</v>
      </c>
      <c r="G212" s="2646" t="s">
        <v>540</v>
      </c>
      <c r="H212" s="2646" t="s">
        <v>2995</v>
      </c>
      <c r="I212" s="2646" t="s">
        <v>6533</v>
      </c>
      <c r="J212" s="2646"/>
      <c r="K212" s="2646"/>
      <c r="L212" s="2657">
        <v>0.23899999999999999</v>
      </c>
      <c r="M212" s="2658">
        <v>3.3300000000000002E-4</v>
      </c>
      <c r="N212" s="2657">
        <v>9.1999999999999998E-2</v>
      </c>
      <c r="O212" s="2649">
        <v>6.1499999999999999E-2</v>
      </c>
      <c r="P212" s="2657">
        <v>4.9000000000000002E-2</v>
      </c>
      <c r="Q212" s="2656">
        <v>40</v>
      </c>
      <c r="R212" s="2650"/>
      <c r="S212" s="2650"/>
      <c r="T212" s="2646" t="s">
        <v>2987</v>
      </c>
      <c r="U212" s="2647">
        <v>4673739406632</v>
      </c>
      <c r="V212" s="2656">
        <v>5</v>
      </c>
      <c r="W212" s="2648">
        <v>1.24</v>
      </c>
      <c r="X212" s="2658">
        <v>1.665E-3</v>
      </c>
      <c r="Y212" s="2650"/>
      <c r="Z212" s="2650"/>
      <c r="AA212" s="2650"/>
      <c r="AB212" s="2647">
        <v>4673739407462</v>
      </c>
      <c r="AC212" s="2656">
        <v>30</v>
      </c>
      <c r="AD212" s="2648">
        <v>7.43</v>
      </c>
      <c r="AE212" s="2662">
        <v>9.9900000000000006E-3</v>
      </c>
      <c r="AF212" s="2657">
        <v>0.255</v>
      </c>
      <c r="AG212" s="2653">
        <v>0.2</v>
      </c>
      <c r="AH212" s="2657">
        <v>0.19500000000000001</v>
      </c>
      <c r="AI212" s="2647">
        <v>4603726344128</v>
      </c>
      <c r="AJ212" s="2648">
        <v>12.39</v>
      </c>
      <c r="AK212" s="2651" t="s">
        <v>2154</v>
      </c>
      <c r="AL212" s="2651" t="s">
        <v>2986</v>
      </c>
      <c r="AM212" s="2655">
        <v>1015.45</v>
      </c>
      <c r="AN212" s="2652">
        <v>12.64</v>
      </c>
    </row>
    <row r="213" spans="1:40" ht="11.1" customHeight="1">
      <c r="A213" s="2646" t="s">
        <v>5511</v>
      </c>
      <c r="B213" s="2646" t="s">
        <v>5511</v>
      </c>
      <c r="C213" s="2646" t="s">
        <v>623</v>
      </c>
      <c r="D213" s="2646" t="s">
        <v>5505</v>
      </c>
      <c r="E213" s="2647">
        <v>7412200000</v>
      </c>
      <c r="F213" s="2646" t="s">
        <v>2990</v>
      </c>
      <c r="G213" s="2646" t="s">
        <v>566</v>
      </c>
      <c r="H213" s="2646" t="s">
        <v>2995</v>
      </c>
      <c r="I213" s="2646" t="s">
        <v>6533</v>
      </c>
      <c r="J213" s="2646" t="s">
        <v>6534</v>
      </c>
      <c r="K213" s="2646"/>
      <c r="L213" s="2649">
        <v>7.6499999999999999E-2</v>
      </c>
      <c r="M213" s="2658">
        <v>8.2999999999999998E-5</v>
      </c>
      <c r="N213" s="2648">
        <v>0.05</v>
      </c>
      <c r="O213" s="2657">
        <v>2.9000000000000001E-2</v>
      </c>
      <c r="P213" s="2657">
        <v>2.9000000000000001E-2</v>
      </c>
      <c r="Q213" s="2656">
        <v>40</v>
      </c>
      <c r="R213" s="2650"/>
      <c r="S213" s="2650"/>
      <c r="T213" s="2646" t="s">
        <v>2987</v>
      </c>
      <c r="U213" s="2647">
        <v>4673739406649</v>
      </c>
      <c r="V213" s="2656">
        <v>10</v>
      </c>
      <c r="W213" s="2648">
        <v>0.79</v>
      </c>
      <c r="X213" s="2662">
        <v>8.3000000000000001E-4</v>
      </c>
      <c r="Y213" s="2650"/>
      <c r="Z213" s="2650"/>
      <c r="AA213" s="2650"/>
      <c r="AB213" s="2647">
        <v>4673739407479</v>
      </c>
      <c r="AC213" s="2656">
        <v>120</v>
      </c>
      <c r="AD213" s="2648">
        <v>9.36</v>
      </c>
      <c r="AE213" s="2662">
        <v>9.9600000000000001E-3</v>
      </c>
      <c r="AF213" s="2657">
        <v>0.255</v>
      </c>
      <c r="AG213" s="2653">
        <v>0.2</v>
      </c>
      <c r="AH213" s="2657">
        <v>0.19500000000000001</v>
      </c>
      <c r="AI213" s="2647">
        <v>4603726344401</v>
      </c>
      <c r="AJ213" s="2648">
        <v>4.25</v>
      </c>
      <c r="AK213" s="2651" t="s">
        <v>2154</v>
      </c>
      <c r="AL213" s="2651" t="s">
        <v>2986</v>
      </c>
      <c r="AM213" s="2652">
        <v>348.45</v>
      </c>
      <c r="AN213" s="2652">
        <v>4.34</v>
      </c>
    </row>
    <row r="214" spans="1:40" ht="11.1" customHeight="1">
      <c r="A214" s="2646" t="s">
        <v>5510</v>
      </c>
      <c r="B214" s="2646" t="s">
        <v>5510</v>
      </c>
      <c r="C214" s="2646" t="s">
        <v>623</v>
      </c>
      <c r="D214" s="2646" t="s">
        <v>5505</v>
      </c>
      <c r="E214" s="2647">
        <v>7412200000</v>
      </c>
      <c r="F214" s="2646" t="s">
        <v>2990</v>
      </c>
      <c r="G214" s="2646" t="s">
        <v>567</v>
      </c>
      <c r="H214" s="2646" t="s">
        <v>2995</v>
      </c>
      <c r="I214" s="2646" t="s">
        <v>6533</v>
      </c>
      <c r="J214" s="2646" t="s">
        <v>6535</v>
      </c>
      <c r="K214" s="2646"/>
      <c r="L214" s="2649">
        <v>0.10829999999999999</v>
      </c>
      <c r="M214" s="2658">
        <v>1.25E-4</v>
      </c>
      <c r="N214" s="2649">
        <v>5.0500000000000003E-2</v>
      </c>
      <c r="O214" s="2649">
        <v>3.5799999999999998E-2</v>
      </c>
      <c r="P214" s="2649">
        <v>3.5799999999999998E-2</v>
      </c>
      <c r="Q214" s="2656">
        <v>40</v>
      </c>
      <c r="R214" s="2650"/>
      <c r="S214" s="2650"/>
      <c r="T214" s="2646" t="s">
        <v>2987</v>
      </c>
      <c r="U214" s="2647">
        <v>4673739406656</v>
      </c>
      <c r="V214" s="2656">
        <v>10</v>
      </c>
      <c r="W214" s="2648">
        <v>1.1200000000000001</v>
      </c>
      <c r="X214" s="2662">
        <v>1.25E-3</v>
      </c>
      <c r="Y214" s="2650"/>
      <c r="Z214" s="2650"/>
      <c r="AA214" s="2650"/>
      <c r="AB214" s="2647">
        <v>4673739407486</v>
      </c>
      <c r="AC214" s="2656">
        <v>80</v>
      </c>
      <c r="AD214" s="2648">
        <v>8.89</v>
      </c>
      <c r="AE214" s="2648">
        <v>0.01</v>
      </c>
      <c r="AF214" s="2657">
        <v>0.255</v>
      </c>
      <c r="AG214" s="2653">
        <v>0.2</v>
      </c>
      <c r="AH214" s="2657">
        <v>0.19500000000000001</v>
      </c>
      <c r="AI214" s="2647">
        <v>4603726344418</v>
      </c>
      <c r="AJ214" s="2648">
        <v>5.98</v>
      </c>
      <c r="AK214" s="2651" t="s">
        <v>2154</v>
      </c>
      <c r="AL214" s="2651" t="s">
        <v>2986</v>
      </c>
      <c r="AM214" s="2663">
        <v>489.9</v>
      </c>
      <c r="AN214" s="2652">
        <v>6.1</v>
      </c>
    </row>
    <row r="215" spans="1:40" ht="11.1" customHeight="1">
      <c r="A215" s="2646" t="s">
        <v>5509</v>
      </c>
      <c r="B215" s="2646" t="s">
        <v>5509</v>
      </c>
      <c r="C215" s="2646" t="s">
        <v>623</v>
      </c>
      <c r="D215" s="2646" t="s">
        <v>5505</v>
      </c>
      <c r="E215" s="2647">
        <v>7412200000</v>
      </c>
      <c r="F215" s="2646" t="s">
        <v>2990</v>
      </c>
      <c r="G215" s="2646" t="s">
        <v>568</v>
      </c>
      <c r="H215" s="2646" t="s">
        <v>2995</v>
      </c>
      <c r="I215" s="2646" t="s">
        <v>6533</v>
      </c>
      <c r="J215" s="2647">
        <v>1</v>
      </c>
      <c r="K215" s="2646"/>
      <c r="L215" s="2657">
        <v>0.158</v>
      </c>
      <c r="M215" s="2649">
        <v>2.0000000000000001E-4</v>
      </c>
      <c r="N215" s="2657">
        <v>5.3999999999999999E-2</v>
      </c>
      <c r="O215" s="2649">
        <v>4.3700000000000003E-2</v>
      </c>
      <c r="P215" s="2649">
        <v>4.3700000000000003E-2</v>
      </c>
      <c r="Q215" s="2656">
        <v>40</v>
      </c>
      <c r="R215" s="2650"/>
      <c r="S215" s="2650"/>
      <c r="T215" s="2646" t="s">
        <v>2987</v>
      </c>
      <c r="U215" s="2647">
        <v>4673739406663</v>
      </c>
      <c r="V215" s="2656">
        <v>5</v>
      </c>
      <c r="W215" s="2648">
        <v>0.82</v>
      </c>
      <c r="X215" s="2657">
        <v>1E-3</v>
      </c>
      <c r="Y215" s="2650"/>
      <c r="Z215" s="2650"/>
      <c r="AA215" s="2650"/>
      <c r="AB215" s="2647">
        <v>4673739407493</v>
      </c>
      <c r="AC215" s="2656">
        <v>50</v>
      </c>
      <c r="AD215" s="2648">
        <v>8.24</v>
      </c>
      <c r="AE215" s="2648">
        <v>0.01</v>
      </c>
      <c r="AF215" s="2657">
        <v>0.255</v>
      </c>
      <c r="AG215" s="2653">
        <v>0.2</v>
      </c>
      <c r="AH215" s="2657">
        <v>0.19500000000000001</v>
      </c>
      <c r="AI215" s="2647">
        <v>4603726344425</v>
      </c>
      <c r="AJ215" s="2653">
        <v>8.8000000000000007</v>
      </c>
      <c r="AK215" s="2651" t="s">
        <v>2154</v>
      </c>
      <c r="AL215" s="2651" t="s">
        <v>2986</v>
      </c>
      <c r="AM215" s="2663">
        <v>722.2</v>
      </c>
      <c r="AN215" s="2652">
        <v>8.98</v>
      </c>
    </row>
    <row r="216" spans="1:40" ht="11.1" customHeight="1">
      <c r="A216" s="2646" t="s">
        <v>5508</v>
      </c>
      <c r="B216" s="2646" t="s">
        <v>5508</v>
      </c>
      <c r="C216" s="2646" t="s">
        <v>623</v>
      </c>
      <c r="D216" s="2646" t="s">
        <v>5505</v>
      </c>
      <c r="E216" s="2647">
        <v>7412200000</v>
      </c>
      <c r="F216" s="2646" t="s">
        <v>2990</v>
      </c>
      <c r="G216" s="2646" t="s">
        <v>744</v>
      </c>
      <c r="H216" s="2646" t="s">
        <v>2995</v>
      </c>
      <c r="I216" s="2646" t="s">
        <v>6533</v>
      </c>
      <c r="J216" s="2646" t="s">
        <v>6536</v>
      </c>
      <c r="K216" s="2646"/>
      <c r="L216" s="2649">
        <v>0.22720000000000001</v>
      </c>
      <c r="M216" s="2658">
        <v>3.3300000000000002E-4</v>
      </c>
      <c r="N216" s="2649">
        <v>5.5500000000000001E-2</v>
      </c>
      <c r="O216" s="2657">
        <v>5.0999999999999997E-2</v>
      </c>
      <c r="P216" s="2657">
        <v>5.0999999999999997E-2</v>
      </c>
      <c r="Q216" s="2656">
        <v>40</v>
      </c>
      <c r="R216" s="2650"/>
      <c r="S216" s="2650"/>
      <c r="T216" s="2646" t="s">
        <v>2987</v>
      </c>
      <c r="U216" s="2647">
        <v>4673739406670</v>
      </c>
      <c r="V216" s="2656">
        <v>5</v>
      </c>
      <c r="W216" s="2648">
        <v>1.18</v>
      </c>
      <c r="X216" s="2658">
        <v>1.665E-3</v>
      </c>
      <c r="Y216" s="2650"/>
      <c r="Z216" s="2650"/>
      <c r="AA216" s="2650"/>
      <c r="AB216" s="2647">
        <v>4673739407509</v>
      </c>
      <c r="AC216" s="2656">
        <v>30</v>
      </c>
      <c r="AD216" s="2648">
        <v>6.95</v>
      </c>
      <c r="AE216" s="2662">
        <v>9.9900000000000006E-3</v>
      </c>
      <c r="AF216" s="2657">
        <v>0.255</v>
      </c>
      <c r="AG216" s="2653">
        <v>0.2</v>
      </c>
      <c r="AH216" s="2657">
        <v>0.19500000000000001</v>
      </c>
      <c r="AI216" s="2647">
        <v>4603726344807</v>
      </c>
      <c r="AJ216" s="2648">
        <v>14.12</v>
      </c>
      <c r="AK216" s="2651" t="s">
        <v>2154</v>
      </c>
      <c r="AL216" s="2651" t="s">
        <v>2986</v>
      </c>
      <c r="AM216" s="2664">
        <v>1161.5</v>
      </c>
      <c r="AN216" s="2652">
        <v>14.4</v>
      </c>
    </row>
    <row r="217" spans="1:40" ht="11.1" customHeight="1">
      <c r="A217" s="2646" t="s">
        <v>5507</v>
      </c>
      <c r="B217" s="2646" t="s">
        <v>5507</v>
      </c>
      <c r="C217" s="2646" t="s">
        <v>623</v>
      </c>
      <c r="D217" s="2646" t="s">
        <v>5505</v>
      </c>
      <c r="E217" s="2647">
        <v>7412200000</v>
      </c>
      <c r="F217" s="2646" t="s">
        <v>2990</v>
      </c>
      <c r="G217" s="2646" t="s">
        <v>745</v>
      </c>
      <c r="H217" s="2646" t="s">
        <v>2995</v>
      </c>
      <c r="I217" s="2646" t="s">
        <v>6533</v>
      </c>
      <c r="J217" s="2646" t="s">
        <v>6537</v>
      </c>
      <c r="K217" s="2646"/>
      <c r="L217" s="2657">
        <v>0.35399999999999998</v>
      </c>
      <c r="M217" s="2649">
        <v>4.0000000000000002E-4</v>
      </c>
      <c r="N217" s="2657">
        <v>6.4000000000000001E-2</v>
      </c>
      <c r="O217" s="2649">
        <v>5.9799999999999999E-2</v>
      </c>
      <c r="P217" s="2649">
        <v>5.9799999999999999E-2</v>
      </c>
      <c r="Q217" s="2656">
        <v>40</v>
      </c>
      <c r="R217" s="2650"/>
      <c r="S217" s="2650"/>
      <c r="T217" s="2646" t="s">
        <v>2987</v>
      </c>
      <c r="U217" s="2647">
        <v>4673739406687</v>
      </c>
      <c r="V217" s="2656">
        <v>1</v>
      </c>
      <c r="W217" s="2648">
        <v>0.36</v>
      </c>
      <c r="X217" s="2649">
        <v>4.0000000000000002E-4</v>
      </c>
      <c r="Y217" s="2650"/>
      <c r="Z217" s="2650"/>
      <c r="AA217" s="2650"/>
      <c r="AB217" s="2647">
        <v>4673739407516</v>
      </c>
      <c r="AC217" s="2656">
        <v>25</v>
      </c>
      <c r="AD217" s="2648">
        <v>9.41</v>
      </c>
      <c r="AE217" s="2648">
        <v>0.01</v>
      </c>
      <c r="AF217" s="2657">
        <v>0.255</v>
      </c>
      <c r="AG217" s="2653">
        <v>0.2</v>
      </c>
      <c r="AH217" s="2657">
        <v>0.19500000000000001</v>
      </c>
      <c r="AI217" s="2647">
        <v>4603726344814</v>
      </c>
      <c r="AJ217" s="2648">
        <v>21.11</v>
      </c>
      <c r="AK217" s="2651" t="s">
        <v>2154</v>
      </c>
      <c r="AL217" s="2651" t="s">
        <v>2986</v>
      </c>
      <c r="AM217" s="2664">
        <v>1736.5</v>
      </c>
      <c r="AN217" s="2652">
        <v>21.53</v>
      </c>
    </row>
    <row r="218" spans="1:40" ht="11.1" customHeight="1">
      <c r="A218" s="2646" t="s">
        <v>5506</v>
      </c>
      <c r="B218" s="2646" t="s">
        <v>5506</v>
      </c>
      <c r="C218" s="2646" t="s">
        <v>623</v>
      </c>
      <c r="D218" s="2646" t="s">
        <v>5505</v>
      </c>
      <c r="E218" s="2647">
        <v>7412200000</v>
      </c>
      <c r="F218" s="2646" t="s">
        <v>2990</v>
      </c>
      <c r="G218" s="2646" t="s">
        <v>746</v>
      </c>
      <c r="H218" s="2646" t="s">
        <v>2995</v>
      </c>
      <c r="I218" s="2646" t="s">
        <v>6533</v>
      </c>
      <c r="J218" s="2647">
        <v>2</v>
      </c>
      <c r="K218" s="2646"/>
      <c r="L218" s="2657">
        <v>0.53500000000000003</v>
      </c>
      <c r="M218" s="2658">
        <v>6.6699999999999995E-4</v>
      </c>
      <c r="N218" s="2657">
        <v>7.3999999999999996E-2</v>
      </c>
      <c r="O218" s="2649">
        <v>7.46E-2</v>
      </c>
      <c r="P218" s="2649">
        <v>7.46E-2</v>
      </c>
      <c r="Q218" s="2656">
        <v>40</v>
      </c>
      <c r="R218" s="2650"/>
      <c r="S218" s="2650"/>
      <c r="T218" s="2646" t="s">
        <v>2987</v>
      </c>
      <c r="U218" s="2647">
        <v>4673739406694</v>
      </c>
      <c r="V218" s="2656">
        <v>1</v>
      </c>
      <c r="W218" s="2648">
        <v>0.56000000000000005</v>
      </c>
      <c r="X218" s="2658">
        <v>6.6699999999999995E-4</v>
      </c>
      <c r="Y218" s="2650"/>
      <c r="Z218" s="2650"/>
      <c r="AA218" s="2650"/>
      <c r="AB218" s="2647">
        <v>4673739407523</v>
      </c>
      <c r="AC218" s="2656">
        <v>15</v>
      </c>
      <c r="AD218" s="2648">
        <v>8.19</v>
      </c>
      <c r="AE218" s="2658">
        <v>1.0005E-2</v>
      </c>
      <c r="AF218" s="2657">
        <v>0.255</v>
      </c>
      <c r="AG218" s="2653">
        <v>0.2</v>
      </c>
      <c r="AH218" s="2657">
        <v>0.19500000000000001</v>
      </c>
      <c r="AI218" s="2647">
        <v>4603726344821</v>
      </c>
      <c r="AJ218" s="2648">
        <v>33.75</v>
      </c>
      <c r="AK218" s="2651" t="s">
        <v>2154</v>
      </c>
      <c r="AL218" s="2651" t="s">
        <v>2986</v>
      </c>
      <c r="AM218" s="2664">
        <v>2771.5</v>
      </c>
      <c r="AN218" s="2652">
        <v>34.43</v>
      </c>
    </row>
    <row r="219" spans="1:40" ht="11.1" customHeight="1">
      <c r="A219" s="2646" t="s">
        <v>5504</v>
      </c>
      <c r="B219" s="2646" t="s">
        <v>5504</v>
      </c>
      <c r="C219" s="2646" t="s">
        <v>623</v>
      </c>
      <c r="D219" s="2646" t="s">
        <v>5475</v>
      </c>
      <c r="E219" s="2647">
        <v>7412200000</v>
      </c>
      <c r="F219" s="2646" t="s">
        <v>2990</v>
      </c>
      <c r="G219" s="2646" t="s">
        <v>509</v>
      </c>
      <c r="H219" s="2646" t="s">
        <v>2995</v>
      </c>
      <c r="I219" s="2646" t="s">
        <v>6533</v>
      </c>
      <c r="J219" s="2646"/>
      <c r="K219" s="2646"/>
      <c r="L219" s="2662">
        <v>2.9159999999999998E-2</v>
      </c>
      <c r="M219" s="2658">
        <v>3.6000000000000001E-5</v>
      </c>
      <c r="N219" s="2648">
        <v>0.01</v>
      </c>
      <c r="O219" s="2657">
        <v>2.5000000000000001E-2</v>
      </c>
      <c r="P219" s="2657">
        <v>2.5000000000000001E-2</v>
      </c>
      <c r="Q219" s="2656">
        <v>40</v>
      </c>
      <c r="R219" s="2650"/>
      <c r="S219" s="2650"/>
      <c r="T219" s="2646" t="s">
        <v>2987</v>
      </c>
      <c r="U219" s="2647">
        <v>4673739406700</v>
      </c>
      <c r="V219" s="2656">
        <v>10</v>
      </c>
      <c r="W219" s="2648">
        <v>0.76</v>
      </c>
      <c r="X219" s="2649">
        <v>8.9999999999999998E-4</v>
      </c>
      <c r="Y219" s="2650"/>
      <c r="Z219" s="2650"/>
      <c r="AA219" s="2650"/>
      <c r="AB219" s="2647">
        <v>4673739407530</v>
      </c>
      <c r="AC219" s="2656">
        <v>270</v>
      </c>
      <c r="AD219" s="2648">
        <v>8.16</v>
      </c>
      <c r="AE219" s="2649">
        <v>9.9000000000000008E-3</v>
      </c>
      <c r="AF219" s="2657">
        <v>0.255</v>
      </c>
      <c r="AG219" s="2653">
        <v>0.2</v>
      </c>
      <c r="AH219" s="2657">
        <v>0.19500000000000001</v>
      </c>
      <c r="AI219" s="2647">
        <v>4603726344135</v>
      </c>
      <c r="AJ219" s="2648">
        <v>1.38</v>
      </c>
      <c r="AK219" s="2651" t="s">
        <v>2154</v>
      </c>
      <c r="AL219" s="2651" t="s">
        <v>2986</v>
      </c>
      <c r="AM219" s="2652">
        <v>113.28</v>
      </c>
      <c r="AN219" s="2652">
        <v>1.41</v>
      </c>
    </row>
    <row r="220" spans="1:40" ht="11.1" customHeight="1">
      <c r="A220" s="2646" t="s">
        <v>5503</v>
      </c>
      <c r="B220" s="2646" t="s">
        <v>5503</v>
      </c>
      <c r="C220" s="2646" t="s">
        <v>623</v>
      </c>
      <c r="D220" s="2646" t="s">
        <v>5475</v>
      </c>
      <c r="E220" s="2647">
        <v>7412200000</v>
      </c>
      <c r="F220" s="2646" t="s">
        <v>2990</v>
      </c>
      <c r="G220" s="2646" t="s">
        <v>520</v>
      </c>
      <c r="H220" s="2646" t="s">
        <v>2995</v>
      </c>
      <c r="I220" s="2646" t="s">
        <v>6533</v>
      </c>
      <c r="J220" s="2646"/>
      <c r="K220" s="2646"/>
      <c r="L220" s="2649">
        <v>0.1784</v>
      </c>
      <c r="M220" s="2658">
        <v>1.11E-4</v>
      </c>
      <c r="N220" s="2653">
        <v>0.1</v>
      </c>
      <c r="O220" s="2657">
        <v>2.5000000000000001E-2</v>
      </c>
      <c r="P220" s="2657">
        <v>2.5000000000000001E-2</v>
      </c>
      <c r="Q220" s="2656">
        <v>40</v>
      </c>
      <c r="R220" s="2650"/>
      <c r="S220" s="2650"/>
      <c r="T220" s="2646" t="s">
        <v>2987</v>
      </c>
      <c r="U220" s="2647">
        <v>4673739406717</v>
      </c>
      <c r="V220" s="2656">
        <v>5</v>
      </c>
      <c r="W220" s="2648">
        <v>0.91</v>
      </c>
      <c r="X220" s="2658">
        <v>5.5500000000000005E-4</v>
      </c>
      <c r="Y220" s="2650"/>
      <c r="Z220" s="2650"/>
      <c r="AA220" s="2650"/>
      <c r="AB220" s="2647">
        <v>4673739407547</v>
      </c>
      <c r="AC220" s="2656">
        <v>90</v>
      </c>
      <c r="AD220" s="2653">
        <v>16.3</v>
      </c>
      <c r="AE220" s="2662">
        <v>9.9900000000000006E-3</v>
      </c>
      <c r="AF220" s="2657">
        <v>0.255</v>
      </c>
      <c r="AG220" s="2653">
        <v>0.2</v>
      </c>
      <c r="AH220" s="2657">
        <v>0.19500000000000001</v>
      </c>
      <c r="AI220" s="2647">
        <v>4603726344241</v>
      </c>
      <c r="AJ220" s="2648">
        <v>8.99</v>
      </c>
      <c r="AK220" s="2651" t="s">
        <v>2154</v>
      </c>
      <c r="AL220" s="2651" t="s">
        <v>2986</v>
      </c>
      <c r="AM220" s="2652">
        <v>737.15</v>
      </c>
      <c r="AN220" s="2652">
        <v>9.17</v>
      </c>
    </row>
    <row r="221" spans="1:40" ht="11.1" customHeight="1">
      <c r="A221" s="2646" t="s">
        <v>5502</v>
      </c>
      <c r="B221" s="2646" t="s">
        <v>5502</v>
      </c>
      <c r="C221" s="2646" t="s">
        <v>623</v>
      </c>
      <c r="D221" s="2646" t="s">
        <v>5475</v>
      </c>
      <c r="E221" s="2647">
        <v>7412200000</v>
      </c>
      <c r="F221" s="2646" t="s">
        <v>2990</v>
      </c>
      <c r="G221" s="2646" t="s">
        <v>510</v>
      </c>
      <c r="H221" s="2646" t="s">
        <v>2995</v>
      </c>
      <c r="I221" s="2646" t="s">
        <v>6533</v>
      </c>
      <c r="J221" s="2646"/>
      <c r="K221" s="2646"/>
      <c r="L221" s="2662">
        <v>3.6679999999999997E-2</v>
      </c>
      <c r="M221" s="2658">
        <v>4.3999999999999999E-5</v>
      </c>
      <c r="N221" s="2657">
        <v>1.4999999999999999E-2</v>
      </c>
      <c r="O221" s="2657">
        <v>2.5000000000000001E-2</v>
      </c>
      <c r="P221" s="2657">
        <v>2.5000000000000001E-2</v>
      </c>
      <c r="Q221" s="2656">
        <v>40</v>
      </c>
      <c r="R221" s="2650"/>
      <c r="S221" s="2650"/>
      <c r="T221" s="2646" t="s">
        <v>2987</v>
      </c>
      <c r="U221" s="2647">
        <v>4673739406724</v>
      </c>
      <c r="V221" s="2656">
        <v>10</v>
      </c>
      <c r="W221" s="2648">
        <v>0.95</v>
      </c>
      <c r="X221" s="2649">
        <v>1.1000000000000001E-3</v>
      </c>
      <c r="Y221" s="2650"/>
      <c r="Z221" s="2650"/>
      <c r="AA221" s="2650"/>
      <c r="AB221" s="2647">
        <v>4673739407554</v>
      </c>
      <c r="AC221" s="2656">
        <v>220</v>
      </c>
      <c r="AD221" s="2648">
        <v>8.42</v>
      </c>
      <c r="AE221" s="2649">
        <v>9.9000000000000008E-3</v>
      </c>
      <c r="AF221" s="2657">
        <v>0.255</v>
      </c>
      <c r="AG221" s="2653">
        <v>0.2</v>
      </c>
      <c r="AH221" s="2657">
        <v>0.19500000000000001</v>
      </c>
      <c r="AI221" s="2647">
        <v>4603726344142</v>
      </c>
      <c r="AJ221" s="2648">
        <v>1.81</v>
      </c>
      <c r="AK221" s="2651" t="s">
        <v>2154</v>
      </c>
      <c r="AL221" s="2651" t="s">
        <v>2986</v>
      </c>
      <c r="AM221" s="2652">
        <v>148.35</v>
      </c>
      <c r="AN221" s="2652">
        <v>1.85</v>
      </c>
    </row>
    <row r="222" spans="1:40" ht="11.1" customHeight="1">
      <c r="A222" s="2646" t="s">
        <v>5501</v>
      </c>
      <c r="B222" s="2646" t="s">
        <v>5501</v>
      </c>
      <c r="C222" s="2646" t="s">
        <v>623</v>
      </c>
      <c r="D222" s="2646" t="s">
        <v>5475</v>
      </c>
      <c r="E222" s="2647">
        <v>7412200000</v>
      </c>
      <c r="F222" s="2646" t="s">
        <v>2990</v>
      </c>
      <c r="G222" s="2646" t="s">
        <v>511</v>
      </c>
      <c r="H222" s="2646" t="s">
        <v>2995</v>
      </c>
      <c r="I222" s="2646" t="s">
        <v>6533</v>
      </c>
      <c r="J222" s="2646"/>
      <c r="K222" s="2646"/>
      <c r="L222" s="2662">
        <v>4.564E-2</v>
      </c>
      <c r="M222" s="2658">
        <v>4.3999999999999999E-5</v>
      </c>
      <c r="N222" s="2648">
        <v>0.02</v>
      </c>
      <c r="O222" s="2657">
        <v>2.5000000000000001E-2</v>
      </c>
      <c r="P222" s="2657">
        <v>2.5000000000000001E-2</v>
      </c>
      <c r="Q222" s="2656">
        <v>40</v>
      </c>
      <c r="R222" s="2650"/>
      <c r="S222" s="2650"/>
      <c r="T222" s="2646" t="s">
        <v>2987</v>
      </c>
      <c r="U222" s="2647">
        <v>4673739406731</v>
      </c>
      <c r="V222" s="2656">
        <v>10</v>
      </c>
      <c r="W222" s="2648">
        <v>1.17</v>
      </c>
      <c r="X222" s="2649">
        <v>1.1000000000000001E-3</v>
      </c>
      <c r="Y222" s="2650"/>
      <c r="Z222" s="2650"/>
      <c r="AA222" s="2650"/>
      <c r="AB222" s="2647">
        <v>4673739407561</v>
      </c>
      <c r="AC222" s="2656">
        <v>220</v>
      </c>
      <c r="AD222" s="2648">
        <v>10.41</v>
      </c>
      <c r="AE222" s="2649">
        <v>9.9000000000000008E-3</v>
      </c>
      <c r="AF222" s="2657">
        <v>0.255</v>
      </c>
      <c r="AG222" s="2653">
        <v>0.2</v>
      </c>
      <c r="AH222" s="2657">
        <v>0.19500000000000001</v>
      </c>
      <c r="AI222" s="2647">
        <v>4603726344159</v>
      </c>
      <c r="AJ222" s="2656">
        <v>2</v>
      </c>
      <c r="AK222" s="2651" t="s">
        <v>2154</v>
      </c>
      <c r="AL222" s="2651" t="s">
        <v>2986</v>
      </c>
      <c r="AM222" s="2652">
        <v>164.45</v>
      </c>
      <c r="AN222" s="2652">
        <v>2.04</v>
      </c>
    </row>
    <row r="223" spans="1:40" ht="11.1" customHeight="1">
      <c r="A223" s="2646" t="s">
        <v>5500</v>
      </c>
      <c r="B223" s="2646" t="s">
        <v>5500</v>
      </c>
      <c r="C223" s="2646" t="s">
        <v>623</v>
      </c>
      <c r="D223" s="2646" t="s">
        <v>5475</v>
      </c>
      <c r="E223" s="2647">
        <v>7412200000</v>
      </c>
      <c r="F223" s="2646" t="s">
        <v>2990</v>
      </c>
      <c r="G223" s="2646" t="s">
        <v>512</v>
      </c>
      <c r="H223" s="2646" t="s">
        <v>2995</v>
      </c>
      <c r="I223" s="2646" t="s">
        <v>6533</v>
      </c>
      <c r="J223" s="2646"/>
      <c r="K223" s="2646"/>
      <c r="L223" s="2662">
        <v>5.3240000000000003E-2</v>
      </c>
      <c r="M223" s="2662">
        <v>5.0000000000000002E-5</v>
      </c>
      <c r="N223" s="2657">
        <v>2.5000000000000001E-2</v>
      </c>
      <c r="O223" s="2657">
        <v>2.5000000000000001E-2</v>
      </c>
      <c r="P223" s="2657">
        <v>2.5000000000000001E-2</v>
      </c>
      <c r="Q223" s="2656">
        <v>40</v>
      </c>
      <c r="R223" s="2650"/>
      <c r="S223" s="2650"/>
      <c r="T223" s="2646" t="s">
        <v>2987</v>
      </c>
      <c r="U223" s="2647">
        <v>4673739406748</v>
      </c>
      <c r="V223" s="2656">
        <v>25</v>
      </c>
      <c r="W223" s="2648">
        <v>1.37</v>
      </c>
      <c r="X223" s="2662">
        <v>1.25E-3</v>
      </c>
      <c r="Y223" s="2650"/>
      <c r="Z223" s="2650"/>
      <c r="AA223" s="2650"/>
      <c r="AB223" s="2647">
        <v>4673739407578</v>
      </c>
      <c r="AC223" s="2656">
        <v>200</v>
      </c>
      <c r="AD223" s="2648">
        <v>10.86</v>
      </c>
      <c r="AE223" s="2648">
        <v>0.01</v>
      </c>
      <c r="AF223" s="2657">
        <v>0.255</v>
      </c>
      <c r="AG223" s="2653">
        <v>0.2</v>
      </c>
      <c r="AH223" s="2657">
        <v>0.19500000000000001</v>
      </c>
      <c r="AI223" s="2647">
        <v>4603726344166</v>
      </c>
      <c r="AJ223" s="2648">
        <v>2.35</v>
      </c>
      <c r="AK223" s="2651" t="s">
        <v>2154</v>
      </c>
      <c r="AL223" s="2651" t="s">
        <v>2986</v>
      </c>
      <c r="AM223" s="2663">
        <v>193.2</v>
      </c>
      <c r="AN223" s="2652">
        <v>2.4</v>
      </c>
    </row>
    <row r="224" spans="1:40" ht="11.1" customHeight="1">
      <c r="A224" s="2646" t="s">
        <v>5499</v>
      </c>
      <c r="B224" s="2646" t="s">
        <v>5499</v>
      </c>
      <c r="C224" s="2646" t="s">
        <v>623</v>
      </c>
      <c r="D224" s="2646" t="s">
        <v>5475</v>
      </c>
      <c r="E224" s="2647">
        <v>7412200000</v>
      </c>
      <c r="F224" s="2646" t="s">
        <v>2990</v>
      </c>
      <c r="G224" s="2646" t="s">
        <v>513</v>
      </c>
      <c r="H224" s="2646" t="s">
        <v>2995</v>
      </c>
      <c r="I224" s="2646" t="s">
        <v>6533</v>
      </c>
      <c r="J224" s="2646"/>
      <c r="K224" s="2646"/>
      <c r="L224" s="2649">
        <v>6.2799999999999995E-2</v>
      </c>
      <c r="M224" s="2658">
        <v>6.3E-5</v>
      </c>
      <c r="N224" s="2648">
        <v>0.03</v>
      </c>
      <c r="O224" s="2657">
        <v>2.5000000000000001E-2</v>
      </c>
      <c r="P224" s="2657">
        <v>2.5000000000000001E-2</v>
      </c>
      <c r="Q224" s="2656">
        <v>40</v>
      </c>
      <c r="R224" s="2650"/>
      <c r="S224" s="2650"/>
      <c r="T224" s="2646" t="s">
        <v>2987</v>
      </c>
      <c r="U224" s="2647">
        <v>4673739406755</v>
      </c>
      <c r="V224" s="2656">
        <v>10</v>
      </c>
      <c r="W224" s="2648">
        <v>0.65</v>
      </c>
      <c r="X224" s="2662">
        <v>6.3000000000000003E-4</v>
      </c>
      <c r="Y224" s="2650"/>
      <c r="Z224" s="2650"/>
      <c r="AA224" s="2650"/>
      <c r="AB224" s="2647">
        <v>4673739407585</v>
      </c>
      <c r="AC224" s="2656">
        <v>160</v>
      </c>
      <c r="AD224" s="2648">
        <v>10.27</v>
      </c>
      <c r="AE224" s="2662">
        <v>1.008E-2</v>
      </c>
      <c r="AF224" s="2657">
        <v>0.255</v>
      </c>
      <c r="AG224" s="2653">
        <v>0.2</v>
      </c>
      <c r="AH224" s="2657">
        <v>0.19500000000000001</v>
      </c>
      <c r="AI224" s="2647">
        <v>4603726344173</v>
      </c>
      <c r="AJ224" s="2648">
        <v>2.66</v>
      </c>
      <c r="AK224" s="2651" t="s">
        <v>2154</v>
      </c>
      <c r="AL224" s="2651" t="s">
        <v>2986</v>
      </c>
      <c r="AM224" s="2663">
        <v>218.5</v>
      </c>
      <c r="AN224" s="2652">
        <v>2.71</v>
      </c>
    </row>
    <row r="225" spans="1:40" ht="11.1" customHeight="1">
      <c r="A225" s="2646" t="s">
        <v>5498</v>
      </c>
      <c r="B225" s="2646" t="s">
        <v>5498</v>
      </c>
      <c r="C225" s="2646" t="s">
        <v>623</v>
      </c>
      <c r="D225" s="2646" t="s">
        <v>5475</v>
      </c>
      <c r="E225" s="2647">
        <v>7412200000</v>
      </c>
      <c r="F225" s="2646" t="s">
        <v>2990</v>
      </c>
      <c r="G225" s="2646" t="s">
        <v>514</v>
      </c>
      <c r="H225" s="2646" t="s">
        <v>2995</v>
      </c>
      <c r="I225" s="2646" t="s">
        <v>6533</v>
      </c>
      <c r="J225" s="2646"/>
      <c r="K225" s="2646"/>
      <c r="L225" s="2649">
        <v>7.9299999999999995E-2</v>
      </c>
      <c r="M225" s="2658">
        <v>7.1000000000000005E-5</v>
      </c>
      <c r="N225" s="2648">
        <v>0.04</v>
      </c>
      <c r="O225" s="2657">
        <v>2.5000000000000001E-2</v>
      </c>
      <c r="P225" s="2657">
        <v>2.5000000000000001E-2</v>
      </c>
      <c r="Q225" s="2656">
        <v>40</v>
      </c>
      <c r="R225" s="2650"/>
      <c r="S225" s="2650"/>
      <c r="T225" s="2646" t="s">
        <v>2987</v>
      </c>
      <c r="U225" s="2647">
        <v>4673739406762</v>
      </c>
      <c r="V225" s="2656">
        <v>10</v>
      </c>
      <c r="W225" s="2648">
        <v>0.82</v>
      </c>
      <c r="X225" s="2662">
        <v>7.1000000000000002E-4</v>
      </c>
      <c r="Y225" s="2650"/>
      <c r="Z225" s="2650"/>
      <c r="AA225" s="2650"/>
      <c r="AB225" s="2647">
        <v>4673739407592</v>
      </c>
      <c r="AC225" s="2656">
        <v>140</v>
      </c>
      <c r="AD225" s="2648">
        <v>11.37</v>
      </c>
      <c r="AE225" s="2662">
        <v>9.9399999999999992E-3</v>
      </c>
      <c r="AF225" s="2657">
        <v>0.255</v>
      </c>
      <c r="AG225" s="2653">
        <v>0.2</v>
      </c>
      <c r="AH225" s="2657">
        <v>0.19500000000000001</v>
      </c>
      <c r="AI225" s="2647">
        <v>4603726344180</v>
      </c>
      <c r="AJ225" s="2653">
        <v>3.3</v>
      </c>
      <c r="AK225" s="2651" t="s">
        <v>2154</v>
      </c>
      <c r="AL225" s="2651" t="s">
        <v>2986</v>
      </c>
      <c r="AM225" s="2663">
        <v>271.39999999999998</v>
      </c>
      <c r="AN225" s="2652">
        <v>3.37</v>
      </c>
    </row>
    <row r="226" spans="1:40" ht="11.1" customHeight="1">
      <c r="A226" s="2646" t="s">
        <v>5497</v>
      </c>
      <c r="B226" s="2646" t="s">
        <v>5497</v>
      </c>
      <c r="C226" s="2646" t="s">
        <v>623</v>
      </c>
      <c r="D226" s="2646" t="s">
        <v>5475</v>
      </c>
      <c r="E226" s="2647">
        <v>7412200000</v>
      </c>
      <c r="F226" s="2646" t="s">
        <v>2990</v>
      </c>
      <c r="G226" s="2646" t="s">
        <v>515</v>
      </c>
      <c r="H226" s="2646" t="s">
        <v>2995</v>
      </c>
      <c r="I226" s="2646" t="s">
        <v>6533</v>
      </c>
      <c r="J226" s="2646"/>
      <c r="K226" s="2646"/>
      <c r="L226" s="2649">
        <v>9.74E-2</v>
      </c>
      <c r="M226" s="2658">
        <v>8.2999999999999998E-5</v>
      </c>
      <c r="N226" s="2648">
        <v>0.05</v>
      </c>
      <c r="O226" s="2657">
        <v>2.5000000000000001E-2</v>
      </c>
      <c r="P226" s="2657">
        <v>2.5000000000000001E-2</v>
      </c>
      <c r="Q226" s="2656">
        <v>40</v>
      </c>
      <c r="R226" s="2650"/>
      <c r="S226" s="2650"/>
      <c r="T226" s="2646" t="s">
        <v>2987</v>
      </c>
      <c r="U226" s="2647">
        <v>4673739406779</v>
      </c>
      <c r="V226" s="2656">
        <v>5</v>
      </c>
      <c r="W226" s="2648">
        <v>0.51</v>
      </c>
      <c r="X226" s="2658">
        <v>4.15E-4</v>
      </c>
      <c r="Y226" s="2650"/>
      <c r="Z226" s="2650"/>
      <c r="AA226" s="2650"/>
      <c r="AB226" s="2647">
        <v>4673739407608</v>
      </c>
      <c r="AC226" s="2656">
        <v>120</v>
      </c>
      <c r="AD226" s="2648">
        <v>11.82</v>
      </c>
      <c r="AE226" s="2662">
        <v>9.9600000000000001E-3</v>
      </c>
      <c r="AF226" s="2657">
        <v>0.255</v>
      </c>
      <c r="AG226" s="2653">
        <v>0.2</v>
      </c>
      <c r="AH226" s="2657">
        <v>0.19500000000000001</v>
      </c>
      <c r="AI226" s="2647">
        <v>4603726344197</v>
      </c>
      <c r="AJ226" s="2648">
        <v>4.1500000000000004</v>
      </c>
      <c r="AK226" s="2651" t="s">
        <v>2154</v>
      </c>
      <c r="AL226" s="2651" t="s">
        <v>2986</v>
      </c>
      <c r="AM226" s="2663">
        <v>340.4</v>
      </c>
      <c r="AN226" s="2652">
        <v>4.2300000000000004</v>
      </c>
    </row>
    <row r="227" spans="1:40" ht="11.1" customHeight="1">
      <c r="A227" s="2646" t="s">
        <v>5496</v>
      </c>
      <c r="B227" s="2646" t="s">
        <v>5496</v>
      </c>
      <c r="C227" s="2646" t="s">
        <v>623</v>
      </c>
      <c r="D227" s="2646" t="s">
        <v>5475</v>
      </c>
      <c r="E227" s="2647">
        <v>7412200000</v>
      </c>
      <c r="F227" s="2646" t="s">
        <v>2990</v>
      </c>
      <c r="G227" s="2646" t="s">
        <v>516</v>
      </c>
      <c r="H227" s="2646" t="s">
        <v>2995</v>
      </c>
      <c r="I227" s="2646" t="s">
        <v>6533</v>
      </c>
      <c r="J227" s="2646"/>
      <c r="K227" s="2646"/>
      <c r="L227" s="2649">
        <v>0.1124</v>
      </c>
      <c r="M227" s="2649">
        <v>1E-4</v>
      </c>
      <c r="N227" s="2648">
        <v>0.06</v>
      </c>
      <c r="O227" s="2657">
        <v>2.5000000000000001E-2</v>
      </c>
      <c r="P227" s="2657">
        <v>2.5000000000000001E-2</v>
      </c>
      <c r="Q227" s="2656">
        <v>40</v>
      </c>
      <c r="R227" s="2650"/>
      <c r="S227" s="2650"/>
      <c r="T227" s="2646" t="s">
        <v>2987</v>
      </c>
      <c r="U227" s="2647">
        <v>4673739406786</v>
      </c>
      <c r="V227" s="2656">
        <v>5</v>
      </c>
      <c r="W227" s="2648">
        <v>0.57999999999999996</v>
      </c>
      <c r="X227" s="2649">
        <v>5.0000000000000001E-4</v>
      </c>
      <c r="Y227" s="2650"/>
      <c r="Z227" s="2650"/>
      <c r="AA227" s="2650"/>
      <c r="AB227" s="2647">
        <v>4673739407615</v>
      </c>
      <c r="AC227" s="2656">
        <v>100</v>
      </c>
      <c r="AD227" s="2648">
        <v>11.52</v>
      </c>
      <c r="AE227" s="2648">
        <v>0.01</v>
      </c>
      <c r="AF227" s="2657">
        <v>0.255</v>
      </c>
      <c r="AG227" s="2653">
        <v>0.2</v>
      </c>
      <c r="AH227" s="2657">
        <v>0.19500000000000001</v>
      </c>
      <c r="AI227" s="2647">
        <v>4603726344203</v>
      </c>
      <c r="AJ227" s="2648">
        <v>4.72</v>
      </c>
      <c r="AK227" s="2651" t="s">
        <v>2154</v>
      </c>
      <c r="AL227" s="2651" t="s">
        <v>2986</v>
      </c>
      <c r="AM227" s="2652">
        <v>387.55</v>
      </c>
      <c r="AN227" s="2652">
        <v>4.8099999999999996</v>
      </c>
    </row>
    <row r="228" spans="1:40" ht="11.1" customHeight="1">
      <c r="A228" s="2646" t="s">
        <v>5495</v>
      </c>
      <c r="B228" s="2646" t="s">
        <v>5495</v>
      </c>
      <c r="C228" s="2646" t="s">
        <v>623</v>
      </c>
      <c r="D228" s="2646" t="s">
        <v>5475</v>
      </c>
      <c r="E228" s="2647">
        <v>7412200000</v>
      </c>
      <c r="F228" s="2646" t="s">
        <v>2990</v>
      </c>
      <c r="G228" s="2646" t="s">
        <v>517</v>
      </c>
      <c r="H228" s="2646" t="s">
        <v>2995</v>
      </c>
      <c r="I228" s="2646" t="s">
        <v>6533</v>
      </c>
      <c r="J228" s="2646"/>
      <c r="K228" s="2646"/>
      <c r="L228" s="2649">
        <v>0.13220000000000001</v>
      </c>
      <c r="M228" s="2658">
        <v>1.05E-4</v>
      </c>
      <c r="N228" s="2648">
        <v>7.0000000000000007E-2</v>
      </c>
      <c r="O228" s="2657">
        <v>2.5000000000000001E-2</v>
      </c>
      <c r="P228" s="2657">
        <v>2.5000000000000001E-2</v>
      </c>
      <c r="Q228" s="2656">
        <v>40</v>
      </c>
      <c r="R228" s="2650"/>
      <c r="S228" s="2650"/>
      <c r="T228" s="2646" t="s">
        <v>2987</v>
      </c>
      <c r="U228" s="2647">
        <v>4673739406793</v>
      </c>
      <c r="V228" s="2656">
        <v>5</v>
      </c>
      <c r="W228" s="2648">
        <v>0.68</v>
      </c>
      <c r="X228" s="2658">
        <v>5.2499999999999997E-4</v>
      </c>
      <c r="Y228" s="2650"/>
      <c r="Z228" s="2650"/>
      <c r="AA228" s="2650"/>
      <c r="AB228" s="2647">
        <v>4673739407622</v>
      </c>
      <c r="AC228" s="2656">
        <v>95</v>
      </c>
      <c r="AD228" s="2648">
        <v>12.79</v>
      </c>
      <c r="AE228" s="2658">
        <v>9.9749999999999995E-3</v>
      </c>
      <c r="AF228" s="2657">
        <v>0.255</v>
      </c>
      <c r="AG228" s="2653">
        <v>0.2</v>
      </c>
      <c r="AH228" s="2657">
        <v>0.19500000000000001</v>
      </c>
      <c r="AI228" s="2647">
        <v>4603726344210</v>
      </c>
      <c r="AJ228" s="2648">
        <v>5.49</v>
      </c>
      <c r="AK228" s="2651" t="s">
        <v>2154</v>
      </c>
      <c r="AL228" s="2651" t="s">
        <v>2986</v>
      </c>
      <c r="AM228" s="2652">
        <v>449.65</v>
      </c>
      <c r="AN228" s="2652">
        <v>5.6</v>
      </c>
    </row>
    <row r="229" spans="1:40" ht="11.1" customHeight="1">
      <c r="A229" s="2646" t="s">
        <v>5494</v>
      </c>
      <c r="B229" s="2646" t="s">
        <v>5494</v>
      </c>
      <c r="C229" s="2646" t="s">
        <v>623</v>
      </c>
      <c r="D229" s="2646" t="s">
        <v>5475</v>
      </c>
      <c r="E229" s="2647">
        <v>7412200000</v>
      </c>
      <c r="F229" s="2646" t="s">
        <v>2990</v>
      </c>
      <c r="G229" s="2646" t="s">
        <v>518</v>
      </c>
      <c r="H229" s="2646" t="s">
        <v>2995</v>
      </c>
      <c r="I229" s="2646" t="s">
        <v>6533</v>
      </c>
      <c r="J229" s="2646"/>
      <c r="K229" s="2646"/>
      <c r="L229" s="2649">
        <v>0.1492</v>
      </c>
      <c r="M229" s="2658">
        <v>1.11E-4</v>
      </c>
      <c r="N229" s="2648">
        <v>0.08</v>
      </c>
      <c r="O229" s="2657">
        <v>2.5000000000000001E-2</v>
      </c>
      <c r="P229" s="2657">
        <v>2.5000000000000001E-2</v>
      </c>
      <c r="Q229" s="2656">
        <v>40</v>
      </c>
      <c r="R229" s="2650"/>
      <c r="S229" s="2650"/>
      <c r="T229" s="2646" t="s">
        <v>2987</v>
      </c>
      <c r="U229" s="2647">
        <v>4673739406809</v>
      </c>
      <c r="V229" s="2656">
        <v>5</v>
      </c>
      <c r="W229" s="2648">
        <v>0.77</v>
      </c>
      <c r="X229" s="2658">
        <v>5.5500000000000005E-4</v>
      </c>
      <c r="Y229" s="2650"/>
      <c r="Z229" s="2650"/>
      <c r="AA229" s="2650"/>
      <c r="AB229" s="2647">
        <v>4673739407639</v>
      </c>
      <c r="AC229" s="2656">
        <v>90</v>
      </c>
      <c r="AD229" s="2648">
        <v>13.65</v>
      </c>
      <c r="AE229" s="2662">
        <v>9.9900000000000006E-3</v>
      </c>
      <c r="AF229" s="2657">
        <v>0.255</v>
      </c>
      <c r="AG229" s="2653">
        <v>0.2</v>
      </c>
      <c r="AH229" s="2657">
        <v>0.19500000000000001</v>
      </c>
      <c r="AI229" s="2647">
        <v>4603726344227</v>
      </c>
      <c r="AJ229" s="2648">
        <v>6.34</v>
      </c>
      <c r="AK229" s="2651" t="s">
        <v>2154</v>
      </c>
      <c r="AL229" s="2651" t="s">
        <v>2986</v>
      </c>
      <c r="AM229" s="2663">
        <v>519.79999999999995</v>
      </c>
      <c r="AN229" s="2652">
        <v>6.47</v>
      </c>
    </row>
    <row r="230" spans="1:40" ht="11.1" customHeight="1">
      <c r="A230" s="2646" t="s">
        <v>5493</v>
      </c>
      <c r="B230" s="2646" t="s">
        <v>5493</v>
      </c>
      <c r="C230" s="2646" t="s">
        <v>623</v>
      </c>
      <c r="D230" s="2646" t="s">
        <v>5475</v>
      </c>
      <c r="E230" s="2647">
        <v>7412200000</v>
      </c>
      <c r="F230" s="2646" t="s">
        <v>2990</v>
      </c>
      <c r="G230" s="2646" t="s">
        <v>519</v>
      </c>
      <c r="H230" s="2646" t="s">
        <v>2995</v>
      </c>
      <c r="I230" s="2646" t="s">
        <v>6533</v>
      </c>
      <c r="J230" s="2646"/>
      <c r="K230" s="2646"/>
      <c r="L230" s="2657">
        <v>0.16600000000000001</v>
      </c>
      <c r="M230" s="2658">
        <v>1.11E-4</v>
      </c>
      <c r="N230" s="2648">
        <v>0.09</v>
      </c>
      <c r="O230" s="2657">
        <v>2.5000000000000001E-2</v>
      </c>
      <c r="P230" s="2657">
        <v>2.5000000000000001E-2</v>
      </c>
      <c r="Q230" s="2656">
        <v>40</v>
      </c>
      <c r="R230" s="2650"/>
      <c r="S230" s="2650"/>
      <c r="T230" s="2646" t="s">
        <v>2987</v>
      </c>
      <c r="U230" s="2647">
        <v>4673739406816</v>
      </c>
      <c r="V230" s="2656">
        <v>5</v>
      </c>
      <c r="W230" s="2648">
        <v>0.85</v>
      </c>
      <c r="X230" s="2658">
        <v>5.5500000000000005E-4</v>
      </c>
      <c r="Y230" s="2650"/>
      <c r="Z230" s="2650"/>
      <c r="AA230" s="2650"/>
      <c r="AB230" s="2647">
        <v>4673739407646</v>
      </c>
      <c r="AC230" s="2656">
        <v>90</v>
      </c>
      <c r="AD230" s="2648">
        <v>15.15</v>
      </c>
      <c r="AE230" s="2662">
        <v>9.9900000000000006E-3</v>
      </c>
      <c r="AF230" s="2657">
        <v>0.255</v>
      </c>
      <c r="AG230" s="2653">
        <v>0.2</v>
      </c>
      <c r="AH230" s="2657">
        <v>0.19500000000000001</v>
      </c>
      <c r="AI230" s="2647">
        <v>4603726344234</v>
      </c>
      <c r="AJ230" s="2648">
        <v>7.66</v>
      </c>
      <c r="AK230" s="2651" t="s">
        <v>2154</v>
      </c>
      <c r="AL230" s="2651" t="s">
        <v>2986</v>
      </c>
      <c r="AM230" s="2652">
        <v>629.04999999999995</v>
      </c>
      <c r="AN230" s="2652">
        <v>7.81</v>
      </c>
    </row>
    <row r="231" spans="1:40" ht="11.1" customHeight="1">
      <c r="A231" s="2646" t="s">
        <v>5492</v>
      </c>
      <c r="B231" s="2646" t="s">
        <v>5492</v>
      </c>
      <c r="C231" s="2646" t="s">
        <v>623</v>
      </c>
      <c r="D231" s="2646" t="s">
        <v>5475</v>
      </c>
      <c r="E231" s="2647">
        <v>7412200000</v>
      </c>
      <c r="F231" s="2646" t="s">
        <v>2990</v>
      </c>
      <c r="G231" s="2646" t="s">
        <v>710</v>
      </c>
      <c r="H231" s="2646" t="s">
        <v>2995</v>
      </c>
      <c r="I231" s="2646" t="s">
        <v>6533</v>
      </c>
      <c r="J231" s="2646"/>
      <c r="K231" s="2646"/>
      <c r="L231" s="2649">
        <v>4.1599999999999998E-2</v>
      </c>
      <c r="M231" s="2658">
        <v>4.3999999999999999E-5</v>
      </c>
      <c r="N231" s="2648">
        <v>0.01</v>
      </c>
      <c r="O231" s="2649">
        <v>3.0499999999999999E-2</v>
      </c>
      <c r="P231" s="2649">
        <v>3.0499999999999999E-2</v>
      </c>
      <c r="Q231" s="2656">
        <v>40</v>
      </c>
      <c r="R231" s="2650"/>
      <c r="S231" s="2650"/>
      <c r="T231" s="2646" t="s">
        <v>2987</v>
      </c>
      <c r="U231" s="2647">
        <v>4673739406823</v>
      </c>
      <c r="V231" s="2656">
        <v>25</v>
      </c>
      <c r="W231" s="2648">
        <v>1.07</v>
      </c>
      <c r="X231" s="2649">
        <v>1.1000000000000001E-3</v>
      </c>
      <c r="Y231" s="2650"/>
      <c r="Z231" s="2650"/>
      <c r="AA231" s="2650"/>
      <c r="AB231" s="2647">
        <v>4673739407653</v>
      </c>
      <c r="AC231" s="2656">
        <v>225</v>
      </c>
      <c r="AD231" s="2648">
        <v>9.5299999999999994</v>
      </c>
      <c r="AE231" s="2649">
        <v>9.9000000000000008E-3</v>
      </c>
      <c r="AF231" s="2657">
        <v>0.255</v>
      </c>
      <c r="AG231" s="2653">
        <v>0.2</v>
      </c>
      <c r="AH231" s="2657">
        <v>0.19500000000000001</v>
      </c>
      <c r="AI231" s="2647">
        <v>4603726344593</v>
      </c>
      <c r="AJ231" s="2648">
        <v>2.5499999999999998</v>
      </c>
      <c r="AK231" s="2651" t="s">
        <v>2154</v>
      </c>
      <c r="AL231" s="2651" t="s">
        <v>2986</v>
      </c>
      <c r="AM231" s="2663">
        <v>209.3</v>
      </c>
      <c r="AN231" s="2652">
        <v>2.6</v>
      </c>
    </row>
    <row r="232" spans="1:40" ht="11.1" customHeight="1">
      <c r="A232" s="2646" t="s">
        <v>5491</v>
      </c>
      <c r="B232" s="2646" t="s">
        <v>5491</v>
      </c>
      <c r="C232" s="2646" t="s">
        <v>623</v>
      </c>
      <c r="D232" s="2646" t="s">
        <v>5475</v>
      </c>
      <c r="E232" s="2647">
        <v>7412200000</v>
      </c>
      <c r="F232" s="2646" t="s">
        <v>2990</v>
      </c>
      <c r="G232" s="2646" t="s">
        <v>721</v>
      </c>
      <c r="H232" s="2646" t="s">
        <v>2995</v>
      </c>
      <c r="I232" s="2646" t="s">
        <v>6533</v>
      </c>
      <c r="J232" s="2646"/>
      <c r="K232" s="2646"/>
      <c r="L232" s="2649">
        <v>0.2324</v>
      </c>
      <c r="M232" s="2649">
        <v>2.0000000000000001E-4</v>
      </c>
      <c r="N232" s="2653">
        <v>0.1</v>
      </c>
      <c r="O232" s="2649">
        <v>3.0499999999999999E-2</v>
      </c>
      <c r="P232" s="2649">
        <v>3.0499999999999999E-2</v>
      </c>
      <c r="Q232" s="2656">
        <v>40</v>
      </c>
      <c r="R232" s="2650"/>
      <c r="S232" s="2650"/>
      <c r="T232" s="2646" t="s">
        <v>2987</v>
      </c>
      <c r="U232" s="2647">
        <v>4673739406830</v>
      </c>
      <c r="V232" s="2656">
        <v>5</v>
      </c>
      <c r="W232" s="2648">
        <v>1.19</v>
      </c>
      <c r="X232" s="2657">
        <v>1E-3</v>
      </c>
      <c r="Y232" s="2650"/>
      <c r="Z232" s="2650"/>
      <c r="AA232" s="2650"/>
      <c r="AB232" s="2647">
        <v>4673739407660</v>
      </c>
      <c r="AC232" s="2656">
        <v>50</v>
      </c>
      <c r="AD232" s="2653">
        <v>11.8</v>
      </c>
      <c r="AE232" s="2648">
        <v>0.01</v>
      </c>
      <c r="AF232" s="2657">
        <v>0.255</v>
      </c>
      <c r="AG232" s="2653">
        <v>0.2</v>
      </c>
      <c r="AH232" s="2657">
        <v>0.19500000000000001</v>
      </c>
      <c r="AI232" s="2647">
        <v>4603726344708</v>
      </c>
      <c r="AJ232" s="2648">
        <v>10.37</v>
      </c>
      <c r="AK232" s="2651" t="s">
        <v>2154</v>
      </c>
      <c r="AL232" s="2651" t="s">
        <v>2986</v>
      </c>
      <c r="AM232" s="2652">
        <v>849.85</v>
      </c>
      <c r="AN232" s="2652">
        <v>10.58</v>
      </c>
    </row>
    <row r="233" spans="1:40" ht="11.1" customHeight="1">
      <c r="A233" s="2646" t="s">
        <v>5490</v>
      </c>
      <c r="B233" s="2646" t="s">
        <v>5490</v>
      </c>
      <c r="C233" s="2646" t="s">
        <v>623</v>
      </c>
      <c r="D233" s="2646" t="s">
        <v>5475</v>
      </c>
      <c r="E233" s="2647">
        <v>7412200000</v>
      </c>
      <c r="F233" s="2646" t="s">
        <v>2990</v>
      </c>
      <c r="G233" s="2646" t="s">
        <v>711</v>
      </c>
      <c r="H233" s="2646" t="s">
        <v>2995</v>
      </c>
      <c r="I233" s="2646" t="s">
        <v>6533</v>
      </c>
      <c r="J233" s="2646"/>
      <c r="K233" s="2646"/>
      <c r="L233" s="2649">
        <v>5.1400000000000001E-2</v>
      </c>
      <c r="M233" s="2662">
        <v>5.0000000000000002E-5</v>
      </c>
      <c r="N233" s="2657">
        <v>1.4999999999999999E-2</v>
      </c>
      <c r="O233" s="2649">
        <v>3.0499999999999999E-2</v>
      </c>
      <c r="P233" s="2649">
        <v>3.0499999999999999E-2</v>
      </c>
      <c r="Q233" s="2656">
        <v>40</v>
      </c>
      <c r="R233" s="2650"/>
      <c r="S233" s="2650"/>
      <c r="T233" s="2646" t="s">
        <v>2987</v>
      </c>
      <c r="U233" s="2647">
        <v>4673739406847</v>
      </c>
      <c r="V233" s="2656">
        <v>25</v>
      </c>
      <c r="W233" s="2648">
        <v>1.32</v>
      </c>
      <c r="X233" s="2662">
        <v>1.25E-3</v>
      </c>
      <c r="Y233" s="2650"/>
      <c r="Z233" s="2650"/>
      <c r="AA233" s="2650"/>
      <c r="AB233" s="2647">
        <v>4673739407677</v>
      </c>
      <c r="AC233" s="2656">
        <v>200</v>
      </c>
      <c r="AD233" s="2648">
        <v>10.37</v>
      </c>
      <c r="AE233" s="2648">
        <v>0.01</v>
      </c>
      <c r="AF233" s="2657">
        <v>0.255</v>
      </c>
      <c r="AG233" s="2653">
        <v>0.2</v>
      </c>
      <c r="AH233" s="2657">
        <v>0.19500000000000001</v>
      </c>
      <c r="AI233" s="2647">
        <v>4603726344609</v>
      </c>
      <c r="AJ233" s="2648">
        <v>2.81</v>
      </c>
      <c r="AK233" s="2651" t="s">
        <v>2154</v>
      </c>
      <c r="AL233" s="2651" t="s">
        <v>2986</v>
      </c>
      <c r="AM233" s="2652">
        <v>231.15</v>
      </c>
      <c r="AN233" s="2652">
        <v>2.87</v>
      </c>
    </row>
    <row r="234" spans="1:40" ht="11.1" customHeight="1">
      <c r="A234" s="2646" t="s">
        <v>5489</v>
      </c>
      <c r="B234" s="2646" t="s">
        <v>5489</v>
      </c>
      <c r="C234" s="2646" t="s">
        <v>623</v>
      </c>
      <c r="D234" s="2646" t="s">
        <v>5475</v>
      </c>
      <c r="E234" s="2647">
        <v>7412200000</v>
      </c>
      <c r="F234" s="2646" t="s">
        <v>2990</v>
      </c>
      <c r="G234" s="2646" t="s">
        <v>712</v>
      </c>
      <c r="H234" s="2646" t="s">
        <v>2995</v>
      </c>
      <c r="I234" s="2646" t="s">
        <v>6533</v>
      </c>
      <c r="J234" s="2646"/>
      <c r="K234" s="2646"/>
      <c r="L234" s="2662">
        <v>6.0319999999999999E-2</v>
      </c>
      <c r="M234" s="2658">
        <v>5.7000000000000003E-5</v>
      </c>
      <c r="N234" s="2648">
        <v>0.02</v>
      </c>
      <c r="O234" s="2649">
        <v>3.0499999999999999E-2</v>
      </c>
      <c r="P234" s="2649">
        <v>3.0499999999999999E-2</v>
      </c>
      <c r="Q234" s="2656">
        <v>40</v>
      </c>
      <c r="R234" s="2650"/>
      <c r="S234" s="2650"/>
      <c r="T234" s="2646" t="s">
        <v>2987</v>
      </c>
      <c r="U234" s="2647">
        <v>4673739406854</v>
      </c>
      <c r="V234" s="2656">
        <v>25</v>
      </c>
      <c r="W234" s="2648">
        <v>1.55</v>
      </c>
      <c r="X234" s="2658">
        <v>1.4250000000000001E-3</v>
      </c>
      <c r="Y234" s="2650"/>
      <c r="Z234" s="2650"/>
      <c r="AA234" s="2650"/>
      <c r="AB234" s="2647">
        <v>4673739407684</v>
      </c>
      <c r="AC234" s="2656">
        <v>175</v>
      </c>
      <c r="AD234" s="2648">
        <v>10.73</v>
      </c>
      <c r="AE234" s="2658">
        <v>9.9749999999999995E-3</v>
      </c>
      <c r="AF234" s="2657">
        <v>0.255</v>
      </c>
      <c r="AG234" s="2653">
        <v>0.2</v>
      </c>
      <c r="AH234" s="2657">
        <v>0.19500000000000001</v>
      </c>
      <c r="AI234" s="2647">
        <v>4603726344616</v>
      </c>
      <c r="AJ234" s="2648">
        <v>3.32</v>
      </c>
      <c r="AK234" s="2651" t="s">
        <v>2154</v>
      </c>
      <c r="AL234" s="2651" t="s">
        <v>2986</v>
      </c>
      <c r="AM234" s="2652">
        <v>272.55</v>
      </c>
      <c r="AN234" s="2652">
        <v>3.39</v>
      </c>
    </row>
    <row r="235" spans="1:40" ht="11.1" customHeight="1">
      <c r="A235" s="2646" t="s">
        <v>5488</v>
      </c>
      <c r="B235" s="2646" t="s">
        <v>5488</v>
      </c>
      <c r="C235" s="2646" t="s">
        <v>623</v>
      </c>
      <c r="D235" s="2646" t="s">
        <v>5475</v>
      </c>
      <c r="E235" s="2647">
        <v>7412200000</v>
      </c>
      <c r="F235" s="2646" t="s">
        <v>2990</v>
      </c>
      <c r="G235" s="2646" t="s">
        <v>713</v>
      </c>
      <c r="H235" s="2646" t="s">
        <v>2995</v>
      </c>
      <c r="I235" s="2646" t="s">
        <v>6533</v>
      </c>
      <c r="J235" s="2646"/>
      <c r="K235" s="2646"/>
      <c r="L235" s="2649">
        <v>7.0599999999999996E-2</v>
      </c>
      <c r="M235" s="2658">
        <v>6.7000000000000002E-5</v>
      </c>
      <c r="N235" s="2657">
        <v>2.5000000000000001E-2</v>
      </c>
      <c r="O235" s="2649">
        <v>3.0499999999999999E-2</v>
      </c>
      <c r="P235" s="2649">
        <v>3.0499999999999999E-2</v>
      </c>
      <c r="Q235" s="2656">
        <v>40</v>
      </c>
      <c r="R235" s="2650"/>
      <c r="S235" s="2650"/>
      <c r="T235" s="2646" t="s">
        <v>2987</v>
      </c>
      <c r="U235" s="2647">
        <v>4673739406861</v>
      </c>
      <c r="V235" s="2656">
        <v>10</v>
      </c>
      <c r="W235" s="2657">
        <v>0.70599999999999996</v>
      </c>
      <c r="X235" s="2658">
        <v>1.6750000000000001E-3</v>
      </c>
      <c r="Y235" s="2650"/>
      <c r="Z235" s="2650"/>
      <c r="AA235" s="2650"/>
      <c r="AB235" s="2647">
        <v>4673739407691</v>
      </c>
      <c r="AC235" s="2656">
        <v>150</v>
      </c>
      <c r="AD235" s="2648">
        <v>10.74</v>
      </c>
      <c r="AE235" s="2662">
        <v>1.005E-2</v>
      </c>
      <c r="AF235" s="2657">
        <v>0.255</v>
      </c>
      <c r="AG235" s="2653">
        <v>0.2</v>
      </c>
      <c r="AH235" s="2657">
        <v>0.19500000000000001</v>
      </c>
      <c r="AI235" s="2647">
        <v>4603726344623</v>
      </c>
      <c r="AJ235" s="2648">
        <v>3.74</v>
      </c>
      <c r="AK235" s="2651" t="s">
        <v>2154</v>
      </c>
      <c r="AL235" s="2651" t="s">
        <v>2986</v>
      </c>
      <c r="AM235" s="2652">
        <v>307.05</v>
      </c>
      <c r="AN235" s="2652">
        <v>3.81</v>
      </c>
    </row>
    <row r="236" spans="1:40" ht="11.1" customHeight="1">
      <c r="A236" s="2646" t="s">
        <v>5487</v>
      </c>
      <c r="B236" s="2646" t="s">
        <v>5487</v>
      </c>
      <c r="C236" s="2646" t="s">
        <v>623</v>
      </c>
      <c r="D236" s="2646" t="s">
        <v>5475</v>
      </c>
      <c r="E236" s="2647">
        <v>7412200000</v>
      </c>
      <c r="F236" s="2646" t="s">
        <v>2990</v>
      </c>
      <c r="G236" s="2646" t="s">
        <v>714</v>
      </c>
      <c r="H236" s="2646" t="s">
        <v>2995</v>
      </c>
      <c r="I236" s="2646" t="s">
        <v>6533</v>
      </c>
      <c r="J236" s="2646"/>
      <c r="K236" s="2646"/>
      <c r="L236" s="2649">
        <v>8.1799999999999998E-2</v>
      </c>
      <c r="M236" s="2658">
        <v>9.1000000000000003E-5</v>
      </c>
      <c r="N236" s="2648">
        <v>0.03</v>
      </c>
      <c r="O236" s="2649">
        <v>3.0499999999999999E-2</v>
      </c>
      <c r="P236" s="2649">
        <v>3.0499999999999999E-2</v>
      </c>
      <c r="Q236" s="2656">
        <v>40</v>
      </c>
      <c r="R236" s="2650"/>
      <c r="S236" s="2650"/>
      <c r="T236" s="2646" t="s">
        <v>2987</v>
      </c>
      <c r="U236" s="2647">
        <v>4673739406878</v>
      </c>
      <c r="V236" s="2656">
        <v>10</v>
      </c>
      <c r="W236" s="2648">
        <v>0.85</v>
      </c>
      <c r="X236" s="2662">
        <v>9.1E-4</v>
      </c>
      <c r="Y236" s="2650"/>
      <c r="Z236" s="2650"/>
      <c r="AA236" s="2650"/>
      <c r="AB236" s="2647">
        <v>4673739407707</v>
      </c>
      <c r="AC236" s="2656">
        <v>110</v>
      </c>
      <c r="AD236" s="2648">
        <v>9.15</v>
      </c>
      <c r="AE236" s="2662">
        <v>1.001E-2</v>
      </c>
      <c r="AF236" s="2657">
        <v>0.255</v>
      </c>
      <c r="AG236" s="2653">
        <v>0.2</v>
      </c>
      <c r="AH236" s="2657">
        <v>0.19500000000000001</v>
      </c>
      <c r="AI236" s="2647">
        <v>4603726344630</v>
      </c>
      <c r="AJ236" s="2648">
        <v>3.83</v>
      </c>
      <c r="AK236" s="2651" t="s">
        <v>2154</v>
      </c>
      <c r="AL236" s="2651" t="s">
        <v>2986</v>
      </c>
      <c r="AM236" s="2652">
        <v>313.95</v>
      </c>
      <c r="AN236" s="2652">
        <v>3.91</v>
      </c>
    </row>
    <row r="237" spans="1:40" ht="11.1" customHeight="1">
      <c r="A237" s="2646" t="s">
        <v>5486</v>
      </c>
      <c r="B237" s="2646" t="s">
        <v>5486</v>
      </c>
      <c r="C237" s="2646" t="s">
        <v>623</v>
      </c>
      <c r="D237" s="2646" t="s">
        <v>5475</v>
      </c>
      <c r="E237" s="2647">
        <v>7412200000</v>
      </c>
      <c r="F237" s="2646" t="s">
        <v>2990</v>
      </c>
      <c r="G237" s="2646" t="s">
        <v>715</v>
      </c>
      <c r="H237" s="2646" t="s">
        <v>2995</v>
      </c>
      <c r="I237" s="2646" t="s">
        <v>6533</v>
      </c>
      <c r="J237" s="2646"/>
      <c r="K237" s="2646"/>
      <c r="L237" s="2649">
        <v>0.1047</v>
      </c>
      <c r="M237" s="2649">
        <v>1E-4</v>
      </c>
      <c r="N237" s="2648">
        <v>0.04</v>
      </c>
      <c r="O237" s="2649">
        <v>3.0499999999999999E-2</v>
      </c>
      <c r="P237" s="2649">
        <v>3.0499999999999999E-2</v>
      </c>
      <c r="Q237" s="2656">
        <v>40</v>
      </c>
      <c r="R237" s="2650"/>
      <c r="S237" s="2650"/>
      <c r="T237" s="2646" t="s">
        <v>2987</v>
      </c>
      <c r="U237" s="2647">
        <v>4673739406885</v>
      </c>
      <c r="V237" s="2656">
        <v>10</v>
      </c>
      <c r="W237" s="2648">
        <v>1.08</v>
      </c>
      <c r="X237" s="2657">
        <v>1E-3</v>
      </c>
      <c r="Y237" s="2650"/>
      <c r="Z237" s="2650"/>
      <c r="AA237" s="2650"/>
      <c r="AB237" s="2647">
        <v>4673739407714</v>
      </c>
      <c r="AC237" s="2656">
        <v>100</v>
      </c>
      <c r="AD237" s="2648">
        <v>10.63</v>
      </c>
      <c r="AE237" s="2648">
        <v>0.01</v>
      </c>
      <c r="AF237" s="2657">
        <v>0.255</v>
      </c>
      <c r="AG237" s="2653">
        <v>0.2</v>
      </c>
      <c r="AH237" s="2657">
        <v>0.19500000000000001</v>
      </c>
      <c r="AI237" s="2647">
        <v>4603726344647</v>
      </c>
      <c r="AJ237" s="2648">
        <v>4.99</v>
      </c>
      <c r="AK237" s="2651" t="s">
        <v>2154</v>
      </c>
      <c r="AL237" s="2651" t="s">
        <v>2986</v>
      </c>
      <c r="AM237" s="2663">
        <v>409.4</v>
      </c>
      <c r="AN237" s="2652">
        <v>5.09</v>
      </c>
    </row>
    <row r="238" spans="1:40" ht="11.1" customHeight="1">
      <c r="A238" s="2646" t="s">
        <v>5485</v>
      </c>
      <c r="B238" s="2646" t="s">
        <v>5485</v>
      </c>
      <c r="C238" s="2646" t="s">
        <v>623</v>
      </c>
      <c r="D238" s="2646" t="s">
        <v>5475</v>
      </c>
      <c r="E238" s="2647">
        <v>7412200000</v>
      </c>
      <c r="F238" s="2646" t="s">
        <v>2990</v>
      </c>
      <c r="G238" s="2646" t="s">
        <v>716</v>
      </c>
      <c r="H238" s="2646" t="s">
        <v>2995</v>
      </c>
      <c r="I238" s="2646" t="s">
        <v>6533</v>
      </c>
      <c r="J238" s="2646"/>
      <c r="K238" s="2646"/>
      <c r="L238" s="2649">
        <v>0.12559999999999999</v>
      </c>
      <c r="M238" s="2658">
        <v>1.18E-4</v>
      </c>
      <c r="N238" s="2648">
        <v>0.05</v>
      </c>
      <c r="O238" s="2649">
        <v>3.0499999999999999E-2</v>
      </c>
      <c r="P238" s="2649">
        <v>3.0499999999999999E-2</v>
      </c>
      <c r="Q238" s="2656">
        <v>40</v>
      </c>
      <c r="R238" s="2650"/>
      <c r="S238" s="2650"/>
      <c r="T238" s="2646" t="s">
        <v>2987</v>
      </c>
      <c r="U238" s="2647">
        <v>4673739406892</v>
      </c>
      <c r="V238" s="2656">
        <v>5</v>
      </c>
      <c r="W238" s="2648">
        <v>0.65</v>
      </c>
      <c r="X238" s="2662">
        <v>5.9000000000000003E-4</v>
      </c>
      <c r="Y238" s="2650"/>
      <c r="Z238" s="2650"/>
      <c r="AA238" s="2650"/>
      <c r="AB238" s="2647">
        <v>4673739407721</v>
      </c>
      <c r="AC238" s="2656">
        <v>85</v>
      </c>
      <c r="AD238" s="2648">
        <v>10.85</v>
      </c>
      <c r="AE238" s="2662">
        <v>1.0030000000000001E-2</v>
      </c>
      <c r="AF238" s="2657">
        <v>0.255</v>
      </c>
      <c r="AG238" s="2653">
        <v>0.2</v>
      </c>
      <c r="AH238" s="2657">
        <v>0.19500000000000001</v>
      </c>
      <c r="AI238" s="2647">
        <v>4603726344654</v>
      </c>
      <c r="AJ238" s="2648">
        <v>5.61</v>
      </c>
      <c r="AK238" s="2651" t="s">
        <v>2154</v>
      </c>
      <c r="AL238" s="2651" t="s">
        <v>2986</v>
      </c>
      <c r="AM238" s="2652">
        <v>461.15</v>
      </c>
      <c r="AN238" s="2652">
        <v>5.72</v>
      </c>
    </row>
    <row r="239" spans="1:40" ht="11.1" customHeight="1">
      <c r="A239" s="2646" t="s">
        <v>5484</v>
      </c>
      <c r="B239" s="2646" t="s">
        <v>5484</v>
      </c>
      <c r="C239" s="2646" t="s">
        <v>623</v>
      </c>
      <c r="D239" s="2646" t="s">
        <v>5475</v>
      </c>
      <c r="E239" s="2647">
        <v>7412200000</v>
      </c>
      <c r="F239" s="2646" t="s">
        <v>2990</v>
      </c>
      <c r="G239" s="2646" t="s">
        <v>717</v>
      </c>
      <c r="H239" s="2646" t="s">
        <v>2995</v>
      </c>
      <c r="I239" s="2646" t="s">
        <v>6533</v>
      </c>
      <c r="J239" s="2646"/>
      <c r="K239" s="2646"/>
      <c r="L239" s="2649">
        <v>0.13880000000000001</v>
      </c>
      <c r="M239" s="2658">
        <v>1.25E-4</v>
      </c>
      <c r="N239" s="2648">
        <v>0.06</v>
      </c>
      <c r="O239" s="2649">
        <v>3.0499999999999999E-2</v>
      </c>
      <c r="P239" s="2649">
        <v>3.0499999999999999E-2</v>
      </c>
      <c r="Q239" s="2656">
        <v>40</v>
      </c>
      <c r="R239" s="2650"/>
      <c r="S239" s="2650"/>
      <c r="T239" s="2646" t="s">
        <v>2987</v>
      </c>
      <c r="U239" s="2647">
        <v>4673739406908</v>
      </c>
      <c r="V239" s="2656">
        <v>5</v>
      </c>
      <c r="W239" s="2648">
        <v>0.72</v>
      </c>
      <c r="X239" s="2658">
        <v>6.2500000000000001E-4</v>
      </c>
      <c r="Y239" s="2650"/>
      <c r="Z239" s="2650"/>
      <c r="AA239" s="2650"/>
      <c r="AB239" s="2647">
        <v>4673739407738</v>
      </c>
      <c r="AC239" s="2656">
        <v>80</v>
      </c>
      <c r="AD239" s="2648">
        <v>11.39</v>
      </c>
      <c r="AE239" s="2648">
        <v>0.01</v>
      </c>
      <c r="AF239" s="2657">
        <v>0.255</v>
      </c>
      <c r="AG239" s="2653">
        <v>0.2</v>
      </c>
      <c r="AH239" s="2657">
        <v>0.19500000000000001</v>
      </c>
      <c r="AI239" s="2647">
        <v>4603726344661</v>
      </c>
      <c r="AJ239" s="2648">
        <v>6.83</v>
      </c>
      <c r="AK239" s="2651" t="s">
        <v>2154</v>
      </c>
      <c r="AL239" s="2651" t="s">
        <v>2986</v>
      </c>
      <c r="AM239" s="2652">
        <v>560.04999999999995</v>
      </c>
      <c r="AN239" s="2652">
        <v>6.97</v>
      </c>
    </row>
    <row r="240" spans="1:40" ht="11.1" customHeight="1">
      <c r="A240" s="2646" t="s">
        <v>5483</v>
      </c>
      <c r="B240" s="2646" t="s">
        <v>5483</v>
      </c>
      <c r="C240" s="2646" t="s">
        <v>623</v>
      </c>
      <c r="D240" s="2646" t="s">
        <v>5475</v>
      </c>
      <c r="E240" s="2647">
        <v>7412200000</v>
      </c>
      <c r="F240" s="2646" t="s">
        <v>2990</v>
      </c>
      <c r="G240" s="2646" t="s">
        <v>718</v>
      </c>
      <c r="H240" s="2646" t="s">
        <v>2995</v>
      </c>
      <c r="I240" s="2646" t="s">
        <v>6533</v>
      </c>
      <c r="J240" s="2646"/>
      <c r="K240" s="2646"/>
      <c r="L240" s="2649">
        <v>0.1598</v>
      </c>
      <c r="M240" s="2658">
        <v>1.3300000000000001E-4</v>
      </c>
      <c r="N240" s="2648">
        <v>7.0000000000000007E-2</v>
      </c>
      <c r="O240" s="2649">
        <v>3.0499999999999999E-2</v>
      </c>
      <c r="P240" s="2649">
        <v>3.0499999999999999E-2</v>
      </c>
      <c r="Q240" s="2656">
        <v>40</v>
      </c>
      <c r="R240" s="2650"/>
      <c r="S240" s="2650"/>
      <c r="T240" s="2646" t="s">
        <v>2987</v>
      </c>
      <c r="U240" s="2647">
        <v>4673739406915</v>
      </c>
      <c r="V240" s="2656">
        <v>5</v>
      </c>
      <c r="W240" s="2648">
        <v>0.82</v>
      </c>
      <c r="X240" s="2658">
        <v>6.6500000000000001E-4</v>
      </c>
      <c r="Y240" s="2650"/>
      <c r="Z240" s="2650"/>
      <c r="AA240" s="2650"/>
      <c r="AB240" s="2647">
        <v>4673739407745</v>
      </c>
      <c r="AC240" s="2656">
        <v>75</v>
      </c>
      <c r="AD240" s="2648">
        <v>12.33</v>
      </c>
      <c r="AE240" s="2658">
        <v>9.9749999999999995E-3</v>
      </c>
      <c r="AF240" s="2657">
        <v>0.255</v>
      </c>
      <c r="AG240" s="2653">
        <v>0.2</v>
      </c>
      <c r="AH240" s="2657">
        <v>0.19500000000000001</v>
      </c>
      <c r="AI240" s="2647">
        <v>4603726344678</v>
      </c>
      <c r="AJ240" s="2648">
        <v>7.91</v>
      </c>
      <c r="AK240" s="2651" t="s">
        <v>2154</v>
      </c>
      <c r="AL240" s="2651" t="s">
        <v>2986</v>
      </c>
      <c r="AM240" s="2663">
        <v>648.6</v>
      </c>
      <c r="AN240" s="2652">
        <v>8.07</v>
      </c>
    </row>
    <row r="241" spans="1:40" ht="11.1" customHeight="1">
      <c r="A241" s="2646" t="s">
        <v>5482</v>
      </c>
      <c r="B241" s="2646" t="s">
        <v>5482</v>
      </c>
      <c r="C241" s="2646" t="s">
        <v>623</v>
      </c>
      <c r="D241" s="2646" t="s">
        <v>5475</v>
      </c>
      <c r="E241" s="2647">
        <v>7412200000</v>
      </c>
      <c r="F241" s="2646" t="s">
        <v>2990</v>
      </c>
      <c r="G241" s="2646" t="s">
        <v>719</v>
      </c>
      <c r="H241" s="2646" t="s">
        <v>2995</v>
      </c>
      <c r="I241" s="2646" t="s">
        <v>6533</v>
      </c>
      <c r="J241" s="2646"/>
      <c r="K241" s="2646"/>
      <c r="L241" s="2657">
        <v>0.184</v>
      </c>
      <c r="M241" s="2658">
        <v>1.54E-4</v>
      </c>
      <c r="N241" s="2648">
        <v>0.08</v>
      </c>
      <c r="O241" s="2649">
        <v>3.0499999999999999E-2</v>
      </c>
      <c r="P241" s="2649">
        <v>3.0499999999999999E-2</v>
      </c>
      <c r="Q241" s="2656">
        <v>40</v>
      </c>
      <c r="R241" s="2650"/>
      <c r="S241" s="2650"/>
      <c r="T241" s="2646" t="s">
        <v>2987</v>
      </c>
      <c r="U241" s="2647">
        <v>4673739406922</v>
      </c>
      <c r="V241" s="2656">
        <v>5</v>
      </c>
      <c r="W241" s="2648">
        <v>0.95</v>
      </c>
      <c r="X241" s="2662">
        <v>7.6999999999999996E-4</v>
      </c>
      <c r="Y241" s="2650"/>
      <c r="Z241" s="2650"/>
      <c r="AA241" s="2650"/>
      <c r="AB241" s="2647">
        <v>4673739407752</v>
      </c>
      <c r="AC241" s="2656">
        <v>65</v>
      </c>
      <c r="AD241" s="2648">
        <v>12.31</v>
      </c>
      <c r="AE241" s="2662">
        <v>1.001E-2</v>
      </c>
      <c r="AF241" s="2657">
        <v>0.255</v>
      </c>
      <c r="AG241" s="2653">
        <v>0.2</v>
      </c>
      <c r="AH241" s="2657">
        <v>0.19500000000000001</v>
      </c>
      <c r="AI241" s="2647">
        <v>4603726344685</v>
      </c>
      <c r="AJ241" s="2648">
        <v>9.58</v>
      </c>
      <c r="AK241" s="2651" t="s">
        <v>2154</v>
      </c>
      <c r="AL241" s="2651" t="s">
        <v>2986</v>
      </c>
      <c r="AM241" s="2652">
        <v>785.45</v>
      </c>
      <c r="AN241" s="2652">
        <v>9.77</v>
      </c>
    </row>
    <row r="242" spans="1:40" ht="11.1" customHeight="1">
      <c r="A242" s="2646" t="s">
        <v>5481</v>
      </c>
      <c r="B242" s="2646" t="s">
        <v>5481</v>
      </c>
      <c r="C242" s="2646" t="s">
        <v>623</v>
      </c>
      <c r="D242" s="2646" t="s">
        <v>5475</v>
      </c>
      <c r="E242" s="2647">
        <v>7412200000</v>
      </c>
      <c r="F242" s="2646" t="s">
        <v>2990</v>
      </c>
      <c r="G242" s="2646" t="s">
        <v>720</v>
      </c>
      <c r="H242" s="2646" t="s">
        <v>2995</v>
      </c>
      <c r="I242" s="2646" t="s">
        <v>6533</v>
      </c>
      <c r="J242" s="2646"/>
      <c r="K242" s="2646"/>
      <c r="L242" s="2649">
        <v>0.20760000000000001</v>
      </c>
      <c r="M242" s="2658">
        <v>1.6699999999999999E-4</v>
      </c>
      <c r="N242" s="2648">
        <v>0.09</v>
      </c>
      <c r="O242" s="2649">
        <v>3.0499999999999999E-2</v>
      </c>
      <c r="P242" s="2649">
        <v>3.0499999999999999E-2</v>
      </c>
      <c r="Q242" s="2656">
        <v>40</v>
      </c>
      <c r="R242" s="2650"/>
      <c r="S242" s="2650"/>
      <c r="T242" s="2646" t="s">
        <v>2987</v>
      </c>
      <c r="U242" s="2647">
        <v>4673739406939</v>
      </c>
      <c r="V242" s="2656">
        <v>5</v>
      </c>
      <c r="W242" s="2648">
        <v>1.06</v>
      </c>
      <c r="X242" s="2658">
        <v>8.3500000000000002E-4</v>
      </c>
      <c r="Y242" s="2650"/>
      <c r="Z242" s="2650"/>
      <c r="AA242" s="2650"/>
      <c r="AB242" s="2647">
        <v>4673739407769</v>
      </c>
      <c r="AC242" s="2656">
        <v>60</v>
      </c>
      <c r="AD242" s="2648">
        <v>12.55</v>
      </c>
      <c r="AE242" s="2662">
        <v>1.0019999999999999E-2</v>
      </c>
      <c r="AF242" s="2657">
        <v>0.255</v>
      </c>
      <c r="AG242" s="2653">
        <v>0.2</v>
      </c>
      <c r="AH242" s="2657">
        <v>0.19500000000000001</v>
      </c>
      <c r="AI242" s="2647">
        <v>4603726344692</v>
      </c>
      <c r="AJ242" s="2648">
        <v>10.84</v>
      </c>
      <c r="AK242" s="2651" t="s">
        <v>2154</v>
      </c>
      <c r="AL242" s="2651" t="s">
        <v>2986</v>
      </c>
      <c r="AM242" s="2652">
        <v>888.95</v>
      </c>
      <c r="AN242" s="2652">
        <v>11.06</v>
      </c>
    </row>
    <row r="243" spans="1:40" ht="11.1" customHeight="1">
      <c r="A243" s="2646" t="s">
        <v>5480</v>
      </c>
      <c r="B243" s="2646" t="s">
        <v>5480</v>
      </c>
      <c r="C243" s="2646" t="s">
        <v>623</v>
      </c>
      <c r="D243" s="2646" t="s">
        <v>5475</v>
      </c>
      <c r="E243" s="2647">
        <v>7412200000</v>
      </c>
      <c r="F243" s="2646" t="s">
        <v>2990</v>
      </c>
      <c r="G243" s="2646" t="s">
        <v>722</v>
      </c>
      <c r="H243" s="2646" t="s">
        <v>2995</v>
      </c>
      <c r="I243" s="2646" t="s">
        <v>6533</v>
      </c>
      <c r="J243" s="2646"/>
      <c r="K243" s="2646"/>
      <c r="L243" s="2649">
        <v>6.1499999999999999E-2</v>
      </c>
      <c r="M243" s="2658">
        <v>6.7000000000000002E-5</v>
      </c>
      <c r="N243" s="2648">
        <v>0.01</v>
      </c>
      <c r="O243" s="2649">
        <v>3.7499999999999999E-2</v>
      </c>
      <c r="P243" s="2649">
        <v>3.7499999999999999E-2</v>
      </c>
      <c r="Q243" s="2656">
        <v>40</v>
      </c>
      <c r="R243" s="2650"/>
      <c r="S243" s="2650"/>
      <c r="T243" s="2646" t="s">
        <v>2987</v>
      </c>
      <c r="U243" s="2647">
        <v>4673739406946</v>
      </c>
      <c r="V243" s="2656">
        <v>10</v>
      </c>
      <c r="W243" s="2648">
        <v>0.64</v>
      </c>
      <c r="X243" s="2662">
        <v>6.7000000000000002E-4</v>
      </c>
      <c r="Y243" s="2650"/>
      <c r="Z243" s="2650"/>
      <c r="AA243" s="2650"/>
      <c r="AB243" s="2647">
        <v>4673739407776</v>
      </c>
      <c r="AC243" s="2656">
        <v>150</v>
      </c>
      <c r="AD243" s="2648">
        <v>9.66</v>
      </c>
      <c r="AE243" s="2662">
        <v>1.005E-2</v>
      </c>
      <c r="AF243" s="2657">
        <v>0.255</v>
      </c>
      <c r="AG243" s="2653">
        <v>0.2</v>
      </c>
      <c r="AH243" s="2657">
        <v>0.19500000000000001</v>
      </c>
      <c r="AI243" s="2647">
        <v>4603726344715</v>
      </c>
      <c r="AJ243" s="2648">
        <v>3.61</v>
      </c>
      <c r="AK243" s="2651" t="s">
        <v>2154</v>
      </c>
      <c r="AL243" s="2651" t="s">
        <v>2986</v>
      </c>
      <c r="AM243" s="2663">
        <v>296.7</v>
      </c>
      <c r="AN243" s="2652">
        <v>3.68</v>
      </c>
    </row>
    <row r="244" spans="1:40" ht="11.1" customHeight="1">
      <c r="A244" s="2646" t="s">
        <v>5479</v>
      </c>
      <c r="B244" s="2646" t="s">
        <v>5479</v>
      </c>
      <c r="C244" s="2646" t="s">
        <v>623</v>
      </c>
      <c r="D244" s="2646" t="s">
        <v>5475</v>
      </c>
      <c r="E244" s="2647">
        <v>7412200000</v>
      </c>
      <c r="F244" s="2646" t="s">
        <v>2990</v>
      </c>
      <c r="G244" s="2646" t="s">
        <v>723</v>
      </c>
      <c r="H244" s="2646" t="s">
        <v>2995</v>
      </c>
      <c r="I244" s="2646" t="s">
        <v>6533</v>
      </c>
      <c r="J244" s="2646"/>
      <c r="K244" s="2646"/>
      <c r="L244" s="2649">
        <v>9.1800000000000007E-2</v>
      </c>
      <c r="M244" s="2649">
        <v>1E-4</v>
      </c>
      <c r="N244" s="2648">
        <v>0.02</v>
      </c>
      <c r="O244" s="2649">
        <v>3.7499999999999999E-2</v>
      </c>
      <c r="P244" s="2649">
        <v>3.7499999999999999E-2</v>
      </c>
      <c r="Q244" s="2656">
        <v>40</v>
      </c>
      <c r="R244" s="2650"/>
      <c r="S244" s="2650"/>
      <c r="T244" s="2646" t="s">
        <v>2987</v>
      </c>
      <c r="U244" s="2647">
        <v>4673739406953</v>
      </c>
      <c r="V244" s="2656">
        <v>10</v>
      </c>
      <c r="W244" s="2648">
        <v>0.95</v>
      </c>
      <c r="X244" s="2657">
        <v>1E-3</v>
      </c>
      <c r="Y244" s="2650"/>
      <c r="Z244" s="2650"/>
      <c r="AA244" s="2650"/>
      <c r="AB244" s="2647">
        <v>4673739407783</v>
      </c>
      <c r="AC244" s="2656">
        <v>100</v>
      </c>
      <c r="AD244" s="2648">
        <v>9.3699999999999992</v>
      </c>
      <c r="AE244" s="2648">
        <v>0.01</v>
      </c>
      <c r="AF244" s="2657">
        <v>0.255</v>
      </c>
      <c r="AG244" s="2653">
        <v>0.2</v>
      </c>
      <c r="AH244" s="2657">
        <v>0.19500000000000001</v>
      </c>
      <c r="AI244" s="2647">
        <v>4603726344722</v>
      </c>
      <c r="AJ244" s="2653">
        <v>5.3</v>
      </c>
      <c r="AK244" s="2651" t="s">
        <v>2154</v>
      </c>
      <c r="AL244" s="2651" t="s">
        <v>2986</v>
      </c>
      <c r="AM244" s="2663">
        <v>434.7</v>
      </c>
      <c r="AN244" s="2652">
        <v>5.41</v>
      </c>
    </row>
    <row r="245" spans="1:40" ht="11.1" customHeight="1">
      <c r="A245" s="2646" t="s">
        <v>5478</v>
      </c>
      <c r="B245" s="2646" t="s">
        <v>5478</v>
      </c>
      <c r="C245" s="2646" t="s">
        <v>623</v>
      </c>
      <c r="D245" s="2646" t="s">
        <v>5475</v>
      </c>
      <c r="E245" s="2647">
        <v>7412200000</v>
      </c>
      <c r="F245" s="2646" t="s">
        <v>2990</v>
      </c>
      <c r="G245" s="2646" t="s">
        <v>724</v>
      </c>
      <c r="H245" s="2646" t="s">
        <v>2995</v>
      </c>
      <c r="I245" s="2646" t="s">
        <v>6533</v>
      </c>
      <c r="J245" s="2646"/>
      <c r="K245" s="2646"/>
      <c r="L245" s="2649">
        <v>0.12130000000000001</v>
      </c>
      <c r="M245" s="2658">
        <v>1.25E-4</v>
      </c>
      <c r="N245" s="2648">
        <v>0.03</v>
      </c>
      <c r="O245" s="2649">
        <v>3.7499999999999999E-2</v>
      </c>
      <c r="P245" s="2649">
        <v>3.7499999999999999E-2</v>
      </c>
      <c r="Q245" s="2656">
        <v>40</v>
      </c>
      <c r="R245" s="2650"/>
      <c r="S245" s="2650"/>
      <c r="T245" s="2646" t="s">
        <v>2987</v>
      </c>
      <c r="U245" s="2647">
        <v>4673739406960</v>
      </c>
      <c r="V245" s="2656">
        <v>10</v>
      </c>
      <c r="W245" s="2648">
        <v>1.25</v>
      </c>
      <c r="X245" s="2662">
        <v>1.25E-3</v>
      </c>
      <c r="Y245" s="2650"/>
      <c r="Z245" s="2650"/>
      <c r="AA245" s="2650"/>
      <c r="AB245" s="2647">
        <v>4673739407790</v>
      </c>
      <c r="AC245" s="2656">
        <v>80</v>
      </c>
      <c r="AD245" s="2653">
        <v>9.9</v>
      </c>
      <c r="AE245" s="2648">
        <v>0.01</v>
      </c>
      <c r="AF245" s="2657">
        <v>0.255</v>
      </c>
      <c r="AG245" s="2653">
        <v>0.2</v>
      </c>
      <c r="AH245" s="2657">
        <v>0.19500000000000001</v>
      </c>
      <c r="AI245" s="2647">
        <v>4603726344739</v>
      </c>
      <c r="AJ245" s="2648">
        <v>6.81</v>
      </c>
      <c r="AK245" s="2651" t="s">
        <v>2154</v>
      </c>
      <c r="AL245" s="2651" t="s">
        <v>2986</v>
      </c>
      <c r="AM245" s="2663">
        <v>558.9</v>
      </c>
      <c r="AN245" s="2652">
        <v>6.95</v>
      </c>
    </row>
    <row r="246" spans="1:40" ht="11.1" customHeight="1">
      <c r="A246" s="2646" t="s">
        <v>5477</v>
      </c>
      <c r="B246" s="2646" t="s">
        <v>5477</v>
      </c>
      <c r="C246" s="2646" t="s">
        <v>623</v>
      </c>
      <c r="D246" s="2646" t="s">
        <v>5475</v>
      </c>
      <c r="E246" s="2647">
        <v>7412200000</v>
      </c>
      <c r="F246" s="2646" t="s">
        <v>2990</v>
      </c>
      <c r="G246" s="2646" t="s">
        <v>725</v>
      </c>
      <c r="H246" s="2646" t="s">
        <v>2995</v>
      </c>
      <c r="I246" s="2646" t="s">
        <v>6533</v>
      </c>
      <c r="J246" s="2646"/>
      <c r="K246" s="2646"/>
      <c r="L246" s="2649">
        <v>0.1515</v>
      </c>
      <c r="M246" s="2658">
        <v>1.4300000000000001E-4</v>
      </c>
      <c r="N246" s="2648">
        <v>0.04</v>
      </c>
      <c r="O246" s="2649">
        <v>3.7499999999999999E-2</v>
      </c>
      <c r="P246" s="2649">
        <v>3.7499999999999999E-2</v>
      </c>
      <c r="Q246" s="2656">
        <v>40</v>
      </c>
      <c r="R246" s="2650"/>
      <c r="S246" s="2650"/>
      <c r="T246" s="2646" t="s">
        <v>2987</v>
      </c>
      <c r="U246" s="2647">
        <v>4673739406977</v>
      </c>
      <c r="V246" s="2656">
        <v>10</v>
      </c>
      <c r="W246" s="2648">
        <v>1.55</v>
      </c>
      <c r="X246" s="2662">
        <v>1.4300000000000001E-3</v>
      </c>
      <c r="Y246" s="2650"/>
      <c r="Z246" s="2650"/>
      <c r="AA246" s="2650"/>
      <c r="AB246" s="2647">
        <v>4673739407806</v>
      </c>
      <c r="AC246" s="2656">
        <v>70</v>
      </c>
      <c r="AD246" s="2648">
        <v>10.82</v>
      </c>
      <c r="AE246" s="2662">
        <v>1.001E-2</v>
      </c>
      <c r="AF246" s="2657">
        <v>0.255</v>
      </c>
      <c r="AG246" s="2653">
        <v>0.2</v>
      </c>
      <c r="AH246" s="2657">
        <v>0.19500000000000001</v>
      </c>
      <c r="AI246" s="2647">
        <v>4603726344746</v>
      </c>
      <c r="AJ246" s="2656">
        <v>8</v>
      </c>
      <c r="AK246" s="2651" t="s">
        <v>2154</v>
      </c>
      <c r="AL246" s="2651" t="s">
        <v>2986</v>
      </c>
      <c r="AM246" s="2652">
        <v>656.65</v>
      </c>
      <c r="AN246" s="2652">
        <v>8.16</v>
      </c>
    </row>
    <row r="247" spans="1:40" ht="11.1" customHeight="1">
      <c r="A247" s="2646" t="s">
        <v>5476</v>
      </c>
      <c r="B247" s="2646" t="s">
        <v>5476</v>
      </c>
      <c r="C247" s="2646" t="s">
        <v>623</v>
      </c>
      <c r="D247" s="2646" t="s">
        <v>5475</v>
      </c>
      <c r="E247" s="2647">
        <v>7412200000</v>
      </c>
      <c r="F247" s="2646" t="s">
        <v>2990</v>
      </c>
      <c r="G247" s="2646" t="s">
        <v>726</v>
      </c>
      <c r="H247" s="2646" t="s">
        <v>2995</v>
      </c>
      <c r="I247" s="2646" t="s">
        <v>6533</v>
      </c>
      <c r="J247" s="2646"/>
      <c r="K247" s="2646"/>
      <c r="L247" s="2649">
        <v>0.18459999999999999</v>
      </c>
      <c r="M247" s="2658">
        <v>1.6699999999999999E-4</v>
      </c>
      <c r="N247" s="2648">
        <v>0.05</v>
      </c>
      <c r="O247" s="2649">
        <v>3.7499999999999999E-2</v>
      </c>
      <c r="P247" s="2649">
        <v>3.7499999999999999E-2</v>
      </c>
      <c r="Q247" s="2656">
        <v>40</v>
      </c>
      <c r="R247" s="2650"/>
      <c r="S247" s="2650"/>
      <c r="T247" s="2646" t="s">
        <v>2987</v>
      </c>
      <c r="U247" s="2647">
        <v>4673739406984</v>
      </c>
      <c r="V247" s="2656">
        <v>5</v>
      </c>
      <c r="W247" s="2648">
        <v>0.95</v>
      </c>
      <c r="X247" s="2658">
        <v>8.3500000000000002E-4</v>
      </c>
      <c r="Y247" s="2650"/>
      <c r="Z247" s="2650"/>
      <c r="AA247" s="2650"/>
      <c r="AB247" s="2647">
        <v>4673739407813</v>
      </c>
      <c r="AC247" s="2656">
        <v>60</v>
      </c>
      <c r="AD247" s="2648">
        <v>11.31</v>
      </c>
      <c r="AE247" s="2662">
        <v>1.0019999999999999E-2</v>
      </c>
      <c r="AF247" s="2657">
        <v>0.255</v>
      </c>
      <c r="AG247" s="2653">
        <v>0.2</v>
      </c>
      <c r="AH247" s="2657">
        <v>0.19500000000000001</v>
      </c>
      <c r="AI247" s="2647">
        <v>4603726344753</v>
      </c>
      <c r="AJ247" s="2648">
        <v>10.29</v>
      </c>
      <c r="AK247" s="2651" t="s">
        <v>2154</v>
      </c>
      <c r="AL247" s="2651" t="s">
        <v>2986</v>
      </c>
      <c r="AM247" s="2652">
        <v>842.95</v>
      </c>
      <c r="AN247" s="2652">
        <v>10.5</v>
      </c>
    </row>
    <row r="248" spans="1:40" ht="11.1" customHeight="1">
      <c r="A248" s="2646" t="s">
        <v>2167</v>
      </c>
      <c r="B248" s="2646" t="s">
        <v>2167</v>
      </c>
      <c r="C248" s="2646" t="s">
        <v>2160</v>
      </c>
      <c r="D248" s="2646" t="s">
        <v>5367</v>
      </c>
      <c r="E248" s="2647">
        <v>8481803900</v>
      </c>
      <c r="F248" s="2646" t="s">
        <v>2990</v>
      </c>
      <c r="G248" s="2646" t="s">
        <v>1281</v>
      </c>
      <c r="H248" s="2646" t="s">
        <v>2995</v>
      </c>
      <c r="I248" s="2646"/>
      <c r="J248" s="2646"/>
      <c r="K248" s="2646"/>
      <c r="L248" s="2657">
        <v>0.219</v>
      </c>
      <c r="M248" s="2662">
        <v>7.2000000000000005E-4</v>
      </c>
      <c r="N248" s="2648">
        <v>0.06</v>
      </c>
      <c r="O248" s="2649">
        <v>7.2300000000000003E-2</v>
      </c>
      <c r="P248" s="2649">
        <v>2.75E-2</v>
      </c>
      <c r="Q248" s="2650"/>
      <c r="R248" s="2650"/>
      <c r="S248" s="2650"/>
      <c r="T248" s="2646" t="s">
        <v>2987</v>
      </c>
      <c r="U248" s="2647">
        <v>4673739407820</v>
      </c>
      <c r="V248" s="2656">
        <v>12</v>
      </c>
      <c r="W248" s="2657">
        <v>2.6280000000000001</v>
      </c>
      <c r="X248" s="2662">
        <v>8.6400000000000001E-3</v>
      </c>
      <c r="Y248" s="2650"/>
      <c r="Z248" s="2650"/>
      <c r="AA248" s="2650"/>
      <c r="AB248" s="2647">
        <v>4673739407844</v>
      </c>
      <c r="AC248" s="2656">
        <v>96</v>
      </c>
      <c r="AD248" s="2657">
        <v>21.024000000000001</v>
      </c>
      <c r="AE248" s="2662">
        <v>6.9120000000000001E-2</v>
      </c>
      <c r="AF248" s="2650"/>
      <c r="AG248" s="2650"/>
      <c r="AH248" s="2650"/>
      <c r="AI248" s="2647">
        <v>4673739407868</v>
      </c>
      <c r="AJ248" s="2648">
        <v>13.73</v>
      </c>
      <c r="AK248" s="2651" t="s">
        <v>2154</v>
      </c>
      <c r="AL248" s="2651" t="s">
        <v>2986</v>
      </c>
      <c r="AM248" s="2664">
        <v>1276.5</v>
      </c>
      <c r="AN248" s="2652">
        <v>14</v>
      </c>
    </row>
    <row r="249" spans="1:40" ht="11.1" customHeight="1">
      <c r="A249" s="2646" t="s">
        <v>5474</v>
      </c>
      <c r="B249" s="2646" t="s">
        <v>5474</v>
      </c>
      <c r="C249" s="2646"/>
      <c r="D249" s="2646"/>
      <c r="E249" s="2647">
        <v>8481803900</v>
      </c>
      <c r="F249" s="2646" t="s">
        <v>2990</v>
      </c>
      <c r="G249" s="2646" t="s">
        <v>5473</v>
      </c>
      <c r="H249" s="2646" t="s">
        <v>3017</v>
      </c>
      <c r="I249" s="2646" t="s">
        <v>6533</v>
      </c>
      <c r="J249" s="2646" t="s">
        <v>6534</v>
      </c>
      <c r="K249" s="2646"/>
      <c r="L249" s="2650"/>
      <c r="M249" s="2650"/>
      <c r="N249" s="2650"/>
      <c r="O249" s="2650"/>
      <c r="P249" s="2650"/>
      <c r="Q249" s="2656">
        <v>10</v>
      </c>
      <c r="R249" s="2650"/>
      <c r="S249" s="2650"/>
      <c r="T249" s="2646" t="s">
        <v>2987</v>
      </c>
      <c r="U249" s="2646"/>
      <c r="V249" s="2646"/>
      <c r="W249" s="2646"/>
      <c r="X249" s="2646"/>
      <c r="Y249" s="2646"/>
      <c r="Z249" s="2646"/>
      <c r="AA249" s="2646"/>
      <c r="AB249" s="2646"/>
      <c r="AC249" s="2646"/>
      <c r="AD249" s="2646"/>
      <c r="AE249" s="2646"/>
      <c r="AF249" s="2646"/>
      <c r="AG249" s="2646"/>
      <c r="AH249" s="2646"/>
      <c r="AI249" s="2646"/>
      <c r="AJ249" s="2648">
        <v>5.98</v>
      </c>
      <c r="AK249" s="2651" t="s">
        <v>2154</v>
      </c>
      <c r="AL249" s="2651" t="s">
        <v>2986</v>
      </c>
      <c r="AM249" s="2651"/>
      <c r="AN249" s="2652">
        <v>6.1</v>
      </c>
    </row>
    <row r="250" spans="1:40" ht="11.1" customHeight="1">
      <c r="A250" s="2646" t="s">
        <v>2168</v>
      </c>
      <c r="B250" s="2646" t="s">
        <v>2168</v>
      </c>
      <c r="C250" s="2646" t="s">
        <v>2160</v>
      </c>
      <c r="D250" s="2646" t="s">
        <v>5367</v>
      </c>
      <c r="E250" s="2647">
        <v>8481803900</v>
      </c>
      <c r="F250" s="2646" t="s">
        <v>2990</v>
      </c>
      <c r="G250" s="2646" t="s">
        <v>1283</v>
      </c>
      <c r="H250" s="2646" t="s">
        <v>2995</v>
      </c>
      <c r="I250" s="2646"/>
      <c r="J250" s="2646"/>
      <c r="K250" s="2646"/>
      <c r="L250" s="2657">
        <v>0.219</v>
      </c>
      <c r="M250" s="2649">
        <v>8.0000000000000004E-4</v>
      </c>
      <c r="N250" s="2648">
        <v>0.06</v>
      </c>
      <c r="O250" s="2649">
        <v>8.3699999999999997E-2</v>
      </c>
      <c r="P250" s="2657">
        <v>3.5000000000000003E-2</v>
      </c>
      <c r="Q250" s="2650"/>
      <c r="R250" s="2650"/>
      <c r="S250" s="2650"/>
      <c r="T250" s="2646" t="s">
        <v>2987</v>
      </c>
      <c r="U250" s="2647">
        <v>4673739407837</v>
      </c>
      <c r="V250" s="2656">
        <v>12</v>
      </c>
      <c r="W250" s="2657">
        <v>2.6280000000000001</v>
      </c>
      <c r="X250" s="2650"/>
      <c r="Y250" s="2650"/>
      <c r="Z250" s="2650"/>
      <c r="AA250" s="2650"/>
      <c r="AB250" s="2647">
        <v>4673739407851</v>
      </c>
      <c r="AC250" s="2656">
        <v>96</v>
      </c>
      <c r="AD250" s="2657">
        <v>21.024000000000001</v>
      </c>
      <c r="AE250" s="2650"/>
      <c r="AF250" s="2650"/>
      <c r="AG250" s="2650"/>
      <c r="AH250" s="2650"/>
      <c r="AI250" s="2647">
        <v>4673739407875</v>
      </c>
      <c r="AJ250" s="2648">
        <v>16.47</v>
      </c>
      <c r="AK250" s="2651" t="s">
        <v>2154</v>
      </c>
      <c r="AL250" s="2651" t="s">
        <v>2986</v>
      </c>
      <c r="AM250" s="2664">
        <v>1529.5</v>
      </c>
      <c r="AN250" s="2652">
        <v>16.8</v>
      </c>
    </row>
    <row r="251" spans="1:40" ht="11.1" customHeight="1">
      <c r="A251" s="2646" t="s">
        <v>5472</v>
      </c>
      <c r="B251" s="2646" t="s">
        <v>5472</v>
      </c>
      <c r="C251" s="2646" t="s">
        <v>2160</v>
      </c>
      <c r="D251" s="2646" t="s">
        <v>5464</v>
      </c>
      <c r="E251" s="2647">
        <v>8481805990</v>
      </c>
      <c r="F251" s="2646" t="s">
        <v>2990</v>
      </c>
      <c r="G251" s="2646" t="s">
        <v>2764</v>
      </c>
      <c r="H251" s="2646" t="s">
        <v>3017</v>
      </c>
      <c r="I251" s="2646" t="s">
        <v>6533</v>
      </c>
      <c r="J251" s="2646" t="s">
        <v>6534</v>
      </c>
      <c r="K251" s="2646"/>
      <c r="L251" s="2648">
        <v>0.23</v>
      </c>
      <c r="M251" s="2662">
        <v>5.1999999999999995E-4</v>
      </c>
      <c r="N251" s="2650"/>
      <c r="O251" s="2650"/>
      <c r="P251" s="2650"/>
      <c r="Q251" s="2656">
        <v>20</v>
      </c>
      <c r="R251" s="2650"/>
      <c r="S251" s="2650"/>
      <c r="T251" s="2646" t="s">
        <v>2987</v>
      </c>
      <c r="U251" s="2647">
        <v>4673739419434</v>
      </c>
      <c r="V251" s="2646"/>
      <c r="W251" s="2646"/>
      <c r="X251" s="2646"/>
      <c r="Y251" s="2646"/>
      <c r="Z251" s="2646"/>
      <c r="AA251" s="2646"/>
      <c r="AB251" s="2646"/>
      <c r="AC251" s="2656">
        <v>160</v>
      </c>
      <c r="AD251" s="2653">
        <v>36.799999999999997</v>
      </c>
      <c r="AE251" s="2649">
        <v>8.3199999999999996E-2</v>
      </c>
      <c r="AF251" s="2650"/>
      <c r="AG251" s="2650"/>
      <c r="AH251" s="2650"/>
      <c r="AI251" s="2646"/>
      <c r="AJ251" s="2648">
        <v>38.61</v>
      </c>
      <c r="AK251" s="2651" t="s">
        <v>2154</v>
      </c>
      <c r="AL251" s="2651" t="s">
        <v>4152</v>
      </c>
      <c r="AM251" s="2660">
        <v>3120</v>
      </c>
      <c r="AN251" s="2652">
        <v>39.380000000000003</v>
      </c>
    </row>
    <row r="252" spans="1:40" ht="11.1" customHeight="1">
      <c r="A252" s="2646" t="s">
        <v>5467</v>
      </c>
      <c r="B252" s="2646" t="s">
        <v>5467</v>
      </c>
      <c r="C252" s="2646" t="s">
        <v>2160</v>
      </c>
      <c r="D252" s="2646" t="s">
        <v>5464</v>
      </c>
      <c r="E252" s="2647">
        <v>8481805990</v>
      </c>
      <c r="F252" s="2646" t="s">
        <v>2990</v>
      </c>
      <c r="G252" s="2646" t="s">
        <v>1118</v>
      </c>
      <c r="H252" s="2646" t="s">
        <v>2995</v>
      </c>
      <c r="I252" s="2646" t="s">
        <v>6533</v>
      </c>
      <c r="J252" s="2646" t="s">
        <v>6534</v>
      </c>
      <c r="K252" s="2646"/>
      <c r="L252" s="2657">
        <v>0.318</v>
      </c>
      <c r="M252" s="2662">
        <v>7.2000000000000005E-4</v>
      </c>
      <c r="N252" s="2650"/>
      <c r="O252" s="2650"/>
      <c r="P252" s="2650"/>
      <c r="Q252" s="2656">
        <v>25</v>
      </c>
      <c r="R252" s="2650"/>
      <c r="S252" s="2650"/>
      <c r="T252" s="2646" t="s">
        <v>2987</v>
      </c>
      <c r="U252" s="2647">
        <v>4673739407882</v>
      </c>
      <c r="V252" s="2646"/>
      <c r="W252" s="2646"/>
      <c r="X252" s="2646"/>
      <c r="Y252" s="2646"/>
      <c r="Z252" s="2646"/>
      <c r="AA252" s="2646"/>
      <c r="AB252" s="2646"/>
      <c r="AC252" s="2656">
        <v>15</v>
      </c>
      <c r="AD252" s="2653">
        <v>5.7</v>
      </c>
      <c r="AE252" s="2649">
        <v>1.0800000000000001E-2</v>
      </c>
      <c r="AF252" s="2650"/>
      <c r="AG252" s="2650"/>
      <c r="AH252" s="2650"/>
      <c r="AI252" s="2647">
        <v>4603739366674</v>
      </c>
      <c r="AJ252" s="2648">
        <v>54.42</v>
      </c>
      <c r="AK252" s="2651" t="s">
        <v>2154</v>
      </c>
      <c r="AL252" s="2651" t="s">
        <v>3745</v>
      </c>
      <c r="AM252" s="2660">
        <v>5060</v>
      </c>
      <c r="AN252" s="2652">
        <v>55.51</v>
      </c>
    </row>
    <row r="253" spans="1:40" ht="11.1" customHeight="1">
      <c r="A253" s="2646" t="s">
        <v>5465</v>
      </c>
      <c r="B253" s="2646" t="s">
        <v>5465</v>
      </c>
      <c r="C253" s="2646" t="s">
        <v>2160</v>
      </c>
      <c r="D253" s="2646" t="s">
        <v>5464</v>
      </c>
      <c r="E253" s="2647">
        <v>8481805990</v>
      </c>
      <c r="F253" s="2646" t="s">
        <v>2990</v>
      </c>
      <c r="G253" s="2646" t="s">
        <v>1119</v>
      </c>
      <c r="H253" s="2646" t="s">
        <v>2995</v>
      </c>
      <c r="I253" s="2646" t="s">
        <v>6533</v>
      </c>
      <c r="J253" s="2646" t="s">
        <v>6535</v>
      </c>
      <c r="K253" s="2646"/>
      <c r="L253" s="2657">
        <v>0.378</v>
      </c>
      <c r="M253" s="2662">
        <v>7.2000000000000005E-4</v>
      </c>
      <c r="N253" s="2650"/>
      <c r="O253" s="2650"/>
      <c r="P253" s="2650"/>
      <c r="Q253" s="2656">
        <v>25</v>
      </c>
      <c r="R253" s="2650"/>
      <c r="S253" s="2650"/>
      <c r="T253" s="2646" t="s">
        <v>2987</v>
      </c>
      <c r="U253" s="2647">
        <v>4673739407899</v>
      </c>
      <c r="V253" s="2646"/>
      <c r="W253" s="2646"/>
      <c r="X253" s="2646"/>
      <c r="Y253" s="2646"/>
      <c r="Z253" s="2646"/>
      <c r="AA253" s="2646"/>
      <c r="AB253" s="2646"/>
      <c r="AC253" s="2656">
        <v>15</v>
      </c>
      <c r="AD253" s="2653">
        <v>6.6</v>
      </c>
      <c r="AE253" s="2649">
        <v>1.0800000000000001E-2</v>
      </c>
      <c r="AF253" s="2650"/>
      <c r="AG253" s="2650"/>
      <c r="AH253" s="2650"/>
      <c r="AI253" s="2647">
        <v>4603739366681</v>
      </c>
      <c r="AJ253" s="2648">
        <v>57.89</v>
      </c>
      <c r="AK253" s="2651" t="s">
        <v>2154</v>
      </c>
      <c r="AL253" s="2651" t="s">
        <v>3745</v>
      </c>
      <c r="AM253" s="2660">
        <v>5382</v>
      </c>
      <c r="AN253" s="2652">
        <v>59.05</v>
      </c>
    </row>
    <row r="254" spans="1:40" ht="11.1" customHeight="1">
      <c r="A254" s="2646" t="s">
        <v>5471</v>
      </c>
      <c r="B254" s="2646" t="s">
        <v>5471</v>
      </c>
      <c r="C254" s="2646" t="s">
        <v>2160</v>
      </c>
      <c r="D254" s="2646" t="s">
        <v>5464</v>
      </c>
      <c r="E254" s="2647">
        <v>8481805990</v>
      </c>
      <c r="F254" s="2646" t="s">
        <v>2990</v>
      </c>
      <c r="G254" s="2646" t="s">
        <v>1224</v>
      </c>
      <c r="H254" s="2646" t="s">
        <v>2995</v>
      </c>
      <c r="I254" s="2646" t="s">
        <v>6533</v>
      </c>
      <c r="J254" s="2647">
        <v>1</v>
      </c>
      <c r="K254" s="2646"/>
      <c r="L254" s="2657">
        <v>0.47299999999999998</v>
      </c>
      <c r="M254" s="2662">
        <v>7.2000000000000005E-4</v>
      </c>
      <c r="N254" s="2650"/>
      <c r="O254" s="2650"/>
      <c r="P254" s="2650"/>
      <c r="Q254" s="2656">
        <v>25</v>
      </c>
      <c r="R254" s="2650"/>
      <c r="S254" s="2650"/>
      <c r="T254" s="2646" t="s">
        <v>2987</v>
      </c>
      <c r="U254" s="2647">
        <v>4673739407905</v>
      </c>
      <c r="V254" s="2646"/>
      <c r="W254" s="2646"/>
      <c r="X254" s="2646"/>
      <c r="Y254" s="2646"/>
      <c r="Z254" s="2646"/>
      <c r="AA254" s="2646"/>
      <c r="AB254" s="2646"/>
      <c r="AC254" s="2656">
        <v>15</v>
      </c>
      <c r="AD254" s="2657">
        <v>8.0250000000000004</v>
      </c>
      <c r="AE254" s="2649">
        <v>1.0800000000000001E-2</v>
      </c>
      <c r="AF254" s="2650"/>
      <c r="AG254" s="2650"/>
      <c r="AH254" s="2650"/>
      <c r="AI254" s="2647">
        <v>4673739401484</v>
      </c>
      <c r="AJ254" s="2648">
        <v>65.81</v>
      </c>
      <c r="AK254" s="2651" t="s">
        <v>2154</v>
      </c>
      <c r="AL254" s="2651" t="s">
        <v>3745</v>
      </c>
      <c r="AM254" s="2660">
        <v>6118</v>
      </c>
      <c r="AN254" s="2652">
        <v>67.13</v>
      </c>
    </row>
    <row r="255" spans="1:40" ht="11.1" customHeight="1">
      <c r="A255" s="2646" t="s">
        <v>5470</v>
      </c>
      <c r="B255" s="2646" t="s">
        <v>5470</v>
      </c>
      <c r="C255" s="2646" t="s">
        <v>2160</v>
      </c>
      <c r="D255" s="2646" t="s">
        <v>5464</v>
      </c>
      <c r="E255" s="2647">
        <v>8481805990</v>
      </c>
      <c r="F255" s="2646" t="s">
        <v>2990</v>
      </c>
      <c r="G255" s="2646" t="s">
        <v>1287</v>
      </c>
      <c r="H255" s="2646" t="s">
        <v>2995</v>
      </c>
      <c r="I255" s="2646" t="s">
        <v>6533</v>
      </c>
      <c r="J255" s="2646" t="s">
        <v>6536</v>
      </c>
      <c r="K255" s="2646"/>
      <c r="L255" s="2657">
        <v>0.89800000000000002</v>
      </c>
      <c r="M255" s="2662">
        <v>7.2000000000000005E-4</v>
      </c>
      <c r="N255" s="2650"/>
      <c r="O255" s="2650"/>
      <c r="P255" s="2650"/>
      <c r="Q255" s="2656">
        <v>25</v>
      </c>
      <c r="R255" s="2650"/>
      <c r="S255" s="2650"/>
      <c r="T255" s="2646" t="s">
        <v>2987</v>
      </c>
      <c r="U255" s="2647">
        <v>4673739407912</v>
      </c>
      <c r="V255" s="2646"/>
      <c r="W255" s="2646"/>
      <c r="X255" s="2646"/>
      <c r="Y255" s="2646"/>
      <c r="Z255" s="2646"/>
      <c r="AA255" s="2646"/>
      <c r="AB255" s="2646"/>
      <c r="AC255" s="2656">
        <v>10</v>
      </c>
      <c r="AD255" s="2648">
        <v>8.98</v>
      </c>
      <c r="AE255" s="2649">
        <v>7.1999999999999998E-3</v>
      </c>
      <c r="AF255" s="2650"/>
      <c r="AG255" s="2650"/>
      <c r="AH255" s="2650"/>
      <c r="AI255" s="2647">
        <v>4673739401507</v>
      </c>
      <c r="AJ255" s="2648">
        <v>107.31</v>
      </c>
      <c r="AK255" s="2651" t="s">
        <v>2154</v>
      </c>
      <c r="AL255" s="2651" t="s">
        <v>3745</v>
      </c>
      <c r="AM255" s="2664">
        <v>9970.5</v>
      </c>
      <c r="AN255" s="2652">
        <v>109.46</v>
      </c>
    </row>
    <row r="256" spans="1:40" ht="11.1" customHeight="1">
      <c r="A256" s="2646" t="s">
        <v>5469</v>
      </c>
      <c r="B256" s="2646" t="s">
        <v>5469</v>
      </c>
      <c r="C256" s="2646" t="s">
        <v>2160</v>
      </c>
      <c r="D256" s="2646" t="s">
        <v>5464</v>
      </c>
      <c r="E256" s="2647">
        <v>8481805990</v>
      </c>
      <c r="F256" s="2646" t="s">
        <v>2990</v>
      </c>
      <c r="G256" s="2646" t="s">
        <v>1289</v>
      </c>
      <c r="H256" s="2646" t="s">
        <v>2995</v>
      </c>
      <c r="I256" s="2646" t="s">
        <v>6533</v>
      </c>
      <c r="J256" s="2646" t="s">
        <v>6537</v>
      </c>
      <c r="K256" s="2646"/>
      <c r="L256" s="2657">
        <v>1.0580000000000001</v>
      </c>
      <c r="M256" s="2662">
        <v>7.2000000000000005E-4</v>
      </c>
      <c r="N256" s="2650"/>
      <c r="O256" s="2650"/>
      <c r="P256" s="2650"/>
      <c r="Q256" s="2656">
        <v>25</v>
      </c>
      <c r="R256" s="2650"/>
      <c r="S256" s="2650"/>
      <c r="T256" s="2646" t="s">
        <v>2987</v>
      </c>
      <c r="U256" s="2647">
        <v>4673739407929</v>
      </c>
      <c r="V256" s="2646"/>
      <c r="W256" s="2646"/>
      <c r="X256" s="2646"/>
      <c r="Y256" s="2646"/>
      <c r="Z256" s="2646"/>
      <c r="AA256" s="2646"/>
      <c r="AB256" s="2646"/>
      <c r="AC256" s="2656">
        <v>10</v>
      </c>
      <c r="AD256" s="2648">
        <v>10.58</v>
      </c>
      <c r="AE256" s="2649">
        <v>7.1999999999999998E-3</v>
      </c>
      <c r="AF256" s="2650"/>
      <c r="AG256" s="2650"/>
      <c r="AH256" s="2650"/>
      <c r="AI256" s="2647">
        <v>4673739401521</v>
      </c>
      <c r="AJ256" s="2653">
        <v>140.30000000000001</v>
      </c>
      <c r="AK256" s="2651" t="s">
        <v>2154</v>
      </c>
      <c r="AL256" s="2651" t="s">
        <v>3745</v>
      </c>
      <c r="AM256" s="2660">
        <v>13110</v>
      </c>
      <c r="AN256" s="2652">
        <v>143.11000000000001</v>
      </c>
    </row>
    <row r="257" spans="1:40" ht="11.1" customHeight="1">
      <c r="A257" s="2646" t="s">
        <v>5468</v>
      </c>
      <c r="B257" s="2646" t="s">
        <v>5468</v>
      </c>
      <c r="C257" s="2646" t="s">
        <v>2160</v>
      </c>
      <c r="D257" s="2646" t="s">
        <v>5464</v>
      </c>
      <c r="E257" s="2647">
        <v>8481805990</v>
      </c>
      <c r="F257" s="2646" t="s">
        <v>2990</v>
      </c>
      <c r="G257" s="2646" t="s">
        <v>1291</v>
      </c>
      <c r="H257" s="2646" t="s">
        <v>2995</v>
      </c>
      <c r="I257" s="2646" t="s">
        <v>6533</v>
      </c>
      <c r="J257" s="2647">
        <v>2</v>
      </c>
      <c r="K257" s="2646"/>
      <c r="L257" s="2657">
        <v>1.288</v>
      </c>
      <c r="M257" s="2662">
        <v>7.2000000000000005E-4</v>
      </c>
      <c r="N257" s="2650"/>
      <c r="O257" s="2650"/>
      <c r="P257" s="2650"/>
      <c r="Q257" s="2656">
        <v>25</v>
      </c>
      <c r="R257" s="2650"/>
      <c r="S257" s="2650"/>
      <c r="T257" s="2646" t="s">
        <v>2987</v>
      </c>
      <c r="U257" s="2647">
        <v>4673739407936</v>
      </c>
      <c r="V257" s="2646"/>
      <c r="W257" s="2646"/>
      <c r="X257" s="2646"/>
      <c r="Y257" s="2646"/>
      <c r="Z257" s="2646"/>
      <c r="AA257" s="2646"/>
      <c r="AB257" s="2646"/>
      <c r="AC257" s="2656">
        <v>10</v>
      </c>
      <c r="AD257" s="2648">
        <v>12.88</v>
      </c>
      <c r="AE257" s="2649">
        <v>7.1999999999999998E-3</v>
      </c>
      <c r="AF257" s="2650"/>
      <c r="AG257" s="2650"/>
      <c r="AH257" s="2650"/>
      <c r="AI257" s="2647">
        <v>4673739401545</v>
      </c>
      <c r="AJ257" s="2648">
        <v>186.62</v>
      </c>
      <c r="AK257" s="2651" t="s">
        <v>2154</v>
      </c>
      <c r="AL257" s="2651" t="s">
        <v>3745</v>
      </c>
      <c r="AM257" s="2660">
        <v>17365</v>
      </c>
      <c r="AN257" s="2652">
        <v>190.35</v>
      </c>
    </row>
    <row r="258" spans="1:40" ht="11.1" customHeight="1">
      <c r="A258" s="2646" t="s">
        <v>5467</v>
      </c>
      <c r="B258" s="2646" t="s">
        <v>5467</v>
      </c>
      <c r="C258" s="2646"/>
      <c r="D258" s="2646"/>
      <c r="E258" s="2647">
        <v>8481805990</v>
      </c>
      <c r="F258" s="2646" t="s">
        <v>2990</v>
      </c>
      <c r="G258" s="2646" t="s">
        <v>5466</v>
      </c>
      <c r="H258" s="2646" t="s">
        <v>3017</v>
      </c>
      <c r="I258" s="2646" t="s">
        <v>6533</v>
      </c>
      <c r="J258" s="2646" t="s">
        <v>6534</v>
      </c>
      <c r="K258" s="2646"/>
      <c r="L258" s="2650"/>
      <c r="M258" s="2650"/>
      <c r="N258" s="2650"/>
      <c r="O258" s="2650"/>
      <c r="P258" s="2650"/>
      <c r="Q258" s="2656">
        <v>25</v>
      </c>
      <c r="R258" s="2650"/>
      <c r="S258" s="2650"/>
      <c r="T258" s="2646" t="s">
        <v>2987</v>
      </c>
      <c r="U258" s="2647">
        <v>4673739419540</v>
      </c>
      <c r="V258" s="2646"/>
      <c r="W258" s="2646"/>
      <c r="X258" s="2646"/>
      <c r="Y258" s="2646"/>
      <c r="Z258" s="2646"/>
      <c r="AA258" s="2646"/>
      <c r="AB258" s="2646"/>
      <c r="AC258" s="2646"/>
      <c r="AD258" s="2646"/>
      <c r="AE258" s="2646"/>
      <c r="AF258" s="2646"/>
      <c r="AG258" s="2646"/>
      <c r="AH258" s="2646"/>
      <c r="AI258" s="2646"/>
      <c r="AJ258" s="2648">
        <v>74.77</v>
      </c>
      <c r="AK258" s="2651" t="s">
        <v>2154</v>
      </c>
      <c r="AL258" s="2651" t="s">
        <v>3745</v>
      </c>
      <c r="AM258" s="2651"/>
      <c r="AN258" s="2652">
        <v>76.27</v>
      </c>
    </row>
    <row r="259" spans="1:40" ht="11.1" customHeight="1">
      <c r="A259" s="2646" t="s">
        <v>5465</v>
      </c>
      <c r="B259" s="2646" t="s">
        <v>5465</v>
      </c>
      <c r="C259" s="2646" t="s">
        <v>2160</v>
      </c>
      <c r="D259" s="2646" t="s">
        <v>5464</v>
      </c>
      <c r="E259" s="2647">
        <v>8481805990</v>
      </c>
      <c r="F259" s="2646" t="s">
        <v>2990</v>
      </c>
      <c r="G259" s="2646" t="s">
        <v>5463</v>
      </c>
      <c r="H259" s="2646" t="s">
        <v>3017</v>
      </c>
      <c r="I259" s="2646" t="s">
        <v>6533</v>
      </c>
      <c r="J259" s="2646" t="s">
        <v>6535</v>
      </c>
      <c r="K259" s="2646"/>
      <c r="L259" s="2657">
        <v>0.378</v>
      </c>
      <c r="M259" s="2662">
        <v>7.2000000000000005E-4</v>
      </c>
      <c r="N259" s="2650"/>
      <c r="O259" s="2650"/>
      <c r="P259" s="2650"/>
      <c r="Q259" s="2656">
        <v>25</v>
      </c>
      <c r="R259" s="2650"/>
      <c r="S259" s="2650"/>
      <c r="T259" s="2646" t="s">
        <v>2987</v>
      </c>
      <c r="U259" s="2647">
        <v>4673739434550</v>
      </c>
      <c r="V259" s="2646"/>
      <c r="W259" s="2646"/>
      <c r="X259" s="2646"/>
      <c r="Y259" s="2646"/>
      <c r="Z259" s="2646"/>
      <c r="AA259" s="2646"/>
      <c r="AB259" s="2646"/>
      <c r="AC259" s="2656">
        <v>15</v>
      </c>
      <c r="AD259" s="2653">
        <v>6.6</v>
      </c>
      <c r="AE259" s="2649">
        <v>1.0800000000000001E-2</v>
      </c>
      <c r="AF259" s="2650"/>
      <c r="AG259" s="2650"/>
      <c r="AH259" s="2650"/>
      <c r="AI259" s="2647">
        <v>4673739434567</v>
      </c>
      <c r="AJ259" s="2648">
        <v>79.14</v>
      </c>
      <c r="AK259" s="2651" t="s">
        <v>2154</v>
      </c>
      <c r="AL259" s="2651" t="s">
        <v>3745</v>
      </c>
      <c r="AM259" s="2651"/>
      <c r="AN259" s="2652">
        <v>80.72</v>
      </c>
    </row>
    <row r="260" spans="1:40" ht="11.1" customHeight="1">
      <c r="A260" s="2646" t="s">
        <v>5462</v>
      </c>
      <c r="B260" s="2646" t="s">
        <v>5462</v>
      </c>
      <c r="C260" s="2646" t="s">
        <v>2160</v>
      </c>
      <c r="D260" s="2646" t="s">
        <v>5451</v>
      </c>
      <c r="E260" s="2647">
        <v>8481805990</v>
      </c>
      <c r="F260" s="2646" t="s">
        <v>2990</v>
      </c>
      <c r="G260" s="2646" t="s">
        <v>1211</v>
      </c>
      <c r="H260" s="2646" t="s">
        <v>2995</v>
      </c>
      <c r="I260" s="2646" t="s">
        <v>6533</v>
      </c>
      <c r="J260" s="2646" t="s">
        <v>6534</v>
      </c>
      <c r="K260" s="2646"/>
      <c r="L260" s="2648">
        <v>0.34</v>
      </c>
      <c r="M260" s="2662">
        <v>7.2000000000000005E-4</v>
      </c>
      <c r="N260" s="2650"/>
      <c r="O260" s="2650"/>
      <c r="P260" s="2650"/>
      <c r="Q260" s="2656">
        <v>25</v>
      </c>
      <c r="R260" s="2650"/>
      <c r="S260" s="2650"/>
      <c r="T260" s="2646" t="s">
        <v>2987</v>
      </c>
      <c r="U260" s="2647">
        <v>4673739407943</v>
      </c>
      <c r="V260" s="2646"/>
      <c r="W260" s="2646"/>
      <c r="X260" s="2646"/>
      <c r="Y260" s="2646"/>
      <c r="Z260" s="2646"/>
      <c r="AA260" s="2646"/>
      <c r="AB260" s="2646"/>
      <c r="AC260" s="2656">
        <v>15</v>
      </c>
      <c r="AD260" s="2648">
        <v>6.36</v>
      </c>
      <c r="AE260" s="2649">
        <v>1.0800000000000001E-2</v>
      </c>
      <c r="AF260" s="2650"/>
      <c r="AG260" s="2650"/>
      <c r="AH260" s="2650"/>
      <c r="AI260" s="2647">
        <v>4673739401569</v>
      </c>
      <c r="AJ260" s="2648">
        <v>55.66</v>
      </c>
      <c r="AK260" s="2651" t="s">
        <v>2154</v>
      </c>
      <c r="AL260" s="2651" t="s">
        <v>3745</v>
      </c>
      <c r="AM260" s="2660">
        <v>5175</v>
      </c>
      <c r="AN260" s="2652">
        <v>56.77</v>
      </c>
    </row>
    <row r="261" spans="1:40" ht="11.1" customHeight="1">
      <c r="A261" s="2646" t="s">
        <v>5462</v>
      </c>
      <c r="B261" s="2646" t="s">
        <v>5462</v>
      </c>
      <c r="C261" s="2646" t="s">
        <v>2160</v>
      </c>
      <c r="D261" s="2646" t="s">
        <v>5451</v>
      </c>
      <c r="E261" s="2647">
        <v>8481805990</v>
      </c>
      <c r="F261" s="2646" t="s">
        <v>2990</v>
      </c>
      <c r="G261" s="2646" t="s">
        <v>5461</v>
      </c>
      <c r="H261" s="2646" t="s">
        <v>3017</v>
      </c>
      <c r="I261" s="2646" t="s">
        <v>6533</v>
      </c>
      <c r="J261" s="2646" t="s">
        <v>6534</v>
      </c>
      <c r="K261" s="2646"/>
      <c r="L261" s="2650"/>
      <c r="M261" s="2650"/>
      <c r="N261" s="2650"/>
      <c r="O261" s="2650"/>
      <c r="P261" s="2650"/>
      <c r="Q261" s="2656">
        <v>25</v>
      </c>
      <c r="R261" s="2650"/>
      <c r="S261" s="2650"/>
      <c r="T261" s="2646" t="s">
        <v>2987</v>
      </c>
      <c r="U261" s="2646"/>
      <c r="V261" s="2646"/>
      <c r="W261" s="2646"/>
      <c r="X261" s="2646"/>
      <c r="Y261" s="2646"/>
      <c r="Z261" s="2646"/>
      <c r="AA261" s="2646"/>
      <c r="AB261" s="2646"/>
      <c r="AC261" s="2646"/>
      <c r="AD261" s="2646"/>
      <c r="AE261" s="2646"/>
      <c r="AF261" s="2646"/>
      <c r="AG261" s="2646"/>
      <c r="AH261" s="2646"/>
      <c r="AI261" s="2646"/>
      <c r="AJ261" s="2646"/>
      <c r="AK261" s="2651"/>
      <c r="AL261" s="2651" t="s">
        <v>3745</v>
      </c>
      <c r="AM261" s="2660">
        <v>9275</v>
      </c>
      <c r="AN261" s="2651"/>
    </row>
    <row r="262" spans="1:40" ht="11.1" customHeight="1">
      <c r="A262" s="2646" t="s">
        <v>5460</v>
      </c>
      <c r="B262" s="2646" t="s">
        <v>5460</v>
      </c>
      <c r="C262" s="2646" t="s">
        <v>2160</v>
      </c>
      <c r="D262" s="2646" t="s">
        <v>5451</v>
      </c>
      <c r="E262" s="2647">
        <v>8481805990</v>
      </c>
      <c r="F262" s="2646" t="s">
        <v>2990</v>
      </c>
      <c r="G262" s="2646" t="s">
        <v>1212</v>
      </c>
      <c r="H262" s="2646" t="s">
        <v>2995</v>
      </c>
      <c r="I262" s="2646" t="s">
        <v>6533</v>
      </c>
      <c r="J262" s="2646" t="s">
        <v>6535</v>
      </c>
      <c r="K262" s="2646"/>
      <c r="L262" s="2653">
        <v>0.4</v>
      </c>
      <c r="M262" s="2662">
        <v>7.2000000000000005E-4</v>
      </c>
      <c r="N262" s="2650"/>
      <c r="O262" s="2650"/>
      <c r="P262" s="2650"/>
      <c r="Q262" s="2656">
        <v>25</v>
      </c>
      <c r="R262" s="2650"/>
      <c r="S262" s="2650"/>
      <c r="T262" s="2646" t="s">
        <v>2987</v>
      </c>
      <c r="U262" s="2647">
        <v>4673739407950</v>
      </c>
      <c r="V262" s="2646"/>
      <c r="W262" s="2646"/>
      <c r="X262" s="2646"/>
      <c r="Y262" s="2646"/>
      <c r="Z262" s="2646"/>
      <c r="AA262" s="2646"/>
      <c r="AB262" s="2646"/>
      <c r="AC262" s="2656">
        <v>15</v>
      </c>
      <c r="AD262" s="2648">
        <v>7.16</v>
      </c>
      <c r="AE262" s="2649">
        <v>1.0800000000000001E-2</v>
      </c>
      <c r="AF262" s="2650"/>
      <c r="AG262" s="2650"/>
      <c r="AH262" s="2650"/>
      <c r="AI262" s="2647">
        <v>4673739401583</v>
      </c>
      <c r="AJ262" s="2648">
        <v>68.739999999999995</v>
      </c>
      <c r="AK262" s="2651" t="s">
        <v>2154</v>
      </c>
      <c r="AL262" s="2651" t="s">
        <v>3745</v>
      </c>
      <c r="AM262" s="2660">
        <v>6394</v>
      </c>
      <c r="AN262" s="2652">
        <v>70.11</v>
      </c>
    </row>
    <row r="263" spans="1:40" ht="11.1" customHeight="1">
      <c r="A263" s="2646" t="s">
        <v>5460</v>
      </c>
      <c r="B263" s="2646" t="s">
        <v>5460</v>
      </c>
      <c r="C263" s="2646" t="s">
        <v>2160</v>
      </c>
      <c r="D263" s="2646" t="s">
        <v>5451</v>
      </c>
      <c r="E263" s="2647">
        <v>8481805990</v>
      </c>
      <c r="F263" s="2646" t="s">
        <v>2990</v>
      </c>
      <c r="G263" s="2646" t="s">
        <v>5459</v>
      </c>
      <c r="H263" s="2646" t="s">
        <v>3017</v>
      </c>
      <c r="I263" s="2646" t="s">
        <v>6533</v>
      </c>
      <c r="J263" s="2646" t="s">
        <v>6535</v>
      </c>
      <c r="K263" s="2646"/>
      <c r="L263" s="2650"/>
      <c r="M263" s="2650"/>
      <c r="N263" s="2650"/>
      <c r="O263" s="2650"/>
      <c r="P263" s="2650"/>
      <c r="Q263" s="2656">
        <v>25</v>
      </c>
      <c r="R263" s="2650"/>
      <c r="S263" s="2650"/>
      <c r="T263" s="2646" t="s">
        <v>2987</v>
      </c>
      <c r="U263" s="2646"/>
      <c r="V263" s="2646"/>
      <c r="W263" s="2646"/>
      <c r="X263" s="2646"/>
      <c r="Y263" s="2646"/>
      <c r="Z263" s="2646"/>
      <c r="AA263" s="2646"/>
      <c r="AB263" s="2646"/>
      <c r="AC263" s="2646"/>
      <c r="AD263" s="2646"/>
      <c r="AE263" s="2646"/>
      <c r="AF263" s="2646"/>
      <c r="AG263" s="2646"/>
      <c r="AH263" s="2646"/>
      <c r="AI263" s="2646"/>
      <c r="AJ263" s="2646"/>
      <c r="AK263" s="2651"/>
      <c r="AL263" s="2651" t="s">
        <v>3745</v>
      </c>
      <c r="AM263" s="2660">
        <v>9875</v>
      </c>
      <c r="AN263" s="2651"/>
    </row>
    <row r="264" spans="1:40" ht="11.1" customHeight="1">
      <c r="A264" s="2646" t="s">
        <v>5458</v>
      </c>
      <c r="B264" s="2646" t="s">
        <v>5458</v>
      </c>
      <c r="C264" s="2646" t="s">
        <v>2160</v>
      </c>
      <c r="D264" s="2646" t="s">
        <v>5451</v>
      </c>
      <c r="E264" s="2647">
        <v>8481805990</v>
      </c>
      <c r="F264" s="2646" t="s">
        <v>2990</v>
      </c>
      <c r="G264" s="2646" t="s">
        <v>1223</v>
      </c>
      <c r="H264" s="2646" t="s">
        <v>2995</v>
      </c>
      <c r="I264" s="2646" t="s">
        <v>6533</v>
      </c>
      <c r="J264" s="2647">
        <v>1</v>
      </c>
      <c r="K264" s="2646"/>
      <c r="L264" s="2648">
        <v>0.52</v>
      </c>
      <c r="M264" s="2658">
        <v>1.5770000000000001E-3</v>
      </c>
      <c r="N264" s="2650"/>
      <c r="O264" s="2650"/>
      <c r="P264" s="2650"/>
      <c r="Q264" s="2656">
        <v>25</v>
      </c>
      <c r="R264" s="2650"/>
      <c r="S264" s="2650"/>
      <c r="T264" s="2646" t="s">
        <v>2987</v>
      </c>
      <c r="U264" s="2647">
        <v>4673739407967</v>
      </c>
      <c r="V264" s="2646"/>
      <c r="W264" s="2646"/>
      <c r="X264" s="2646"/>
      <c r="Y264" s="2646"/>
      <c r="Z264" s="2646"/>
      <c r="AA264" s="2646"/>
      <c r="AB264" s="2646"/>
      <c r="AC264" s="2656">
        <v>10</v>
      </c>
      <c r="AD264" s="2648">
        <v>5.93</v>
      </c>
      <c r="AE264" s="2658">
        <v>1.5768999999999998E-2</v>
      </c>
      <c r="AF264" s="2650"/>
      <c r="AG264" s="2650"/>
      <c r="AH264" s="2650"/>
      <c r="AI264" s="2647">
        <v>4673739401606</v>
      </c>
      <c r="AJ264" s="2653">
        <v>82.3</v>
      </c>
      <c r="AK264" s="2651" t="s">
        <v>2154</v>
      </c>
      <c r="AL264" s="2651" t="s">
        <v>3745</v>
      </c>
      <c r="AM264" s="2664">
        <v>7647.5</v>
      </c>
      <c r="AN264" s="2652">
        <v>83.95</v>
      </c>
    </row>
    <row r="265" spans="1:40" ht="11.1" customHeight="1">
      <c r="A265" s="2646" t="s">
        <v>5458</v>
      </c>
      <c r="B265" s="2646" t="s">
        <v>5458</v>
      </c>
      <c r="C265" s="2646" t="s">
        <v>2160</v>
      </c>
      <c r="D265" s="2646" t="s">
        <v>5451</v>
      </c>
      <c r="E265" s="2647">
        <v>8481805990</v>
      </c>
      <c r="F265" s="2646" t="s">
        <v>2990</v>
      </c>
      <c r="G265" s="2646" t="s">
        <v>5457</v>
      </c>
      <c r="H265" s="2646" t="s">
        <v>3017</v>
      </c>
      <c r="I265" s="2646" t="s">
        <v>6533</v>
      </c>
      <c r="J265" s="2647">
        <v>1</v>
      </c>
      <c r="K265" s="2646"/>
      <c r="L265" s="2650"/>
      <c r="M265" s="2650"/>
      <c r="N265" s="2650"/>
      <c r="O265" s="2650"/>
      <c r="P265" s="2650"/>
      <c r="Q265" s="2656">
        <v>25</v>
      </c>
      <c r="R265" s="2650"/>
      <c r="S265" s="2650"/>
      <c r="T265" s="2646" t="s">
        <v>2987</v>
      </c>
      <c r="U265" s="2646"/>
      <c r="V265" s="2646"/>
      <c r="W265" s="2646"/>
      <c r="X265" s="2646"/>
      <c r="Y265" s="2646"/>
      <c r="Z265" s="2646"/>
      <c r="AA265" s="2646"/>
      <c r="AB265" s="2646"/>
      <c r="AC265" s="2646"/>
      <c r="AD265" s="2646"/>
      <c r="AE265" s="2646"/>
      <c r="AF265" s="2646"/>
      <c r="AG265" s="2646"/>
      <c r="AH265" s="2646"/>
      <c r="AI265" s="2646"/>
      <c r="AJ265" s="2646"/>
      <c r="AK265" s="2651"/>
      <c r="AL265" s="2651" t="s">
        <v>3745</v>
      </c>
      <c r="AM265" s="2660">
        <v>10800</v>
      </c>
      <c r="AN265" s="2651"/>
    </row>
    <row r="266" spans="1:40" ht="11.1" customHeight="1">
      <c r="A266" s="2646" t="s">
        <v>5456</v>
      </c>
      <c r="B266" s="2646" t="s">
        <v>5456</v>
      </c>
      <c r="C266" s="2646" t="s">
        <v>2160</v>
      </c>
      <c r="D266" s="2646" t="s">
        <v>5451</v>
      </c>
      <c r="E266" s="2647">
        <v>8481805990</v>
      </c>
      <c r="F266" s="2646" t="s">
        <v>2990</v>
      </c>
      <c r="G266" s="2646" t="s">
        <v>1227</v>
      </c>
      <c r="H266" s="2646" t="s">
        <v>2995</v>
      </c>
      <c r="I266" s="2646" t="s">
        <v>6533</v>
      </c>
      <c r="J266" s="2646" t="s">
        <v>6536</v>
      </c>
      <c r="K266" s="2646"/>
      <c r="L266" s="2648">
        <v>0.85</v>
      </c>
      <c r="M266" s="2658">
        <v>1.5770000000000001E-3</v>
      </c>
      <c r="N266" s="2650"/>
      <c r="O266" s="2650"/>
      <c r="P266" s="2650"/>
      <c r="Q266" s="2656">
        <v>25</v>
      </c>
      <c r="R266" s="2650"/>
      <c r="S266" s="2650"/>
      <c r="T266" s="2646" t="s">
        <v>2987</v>
      </c>
      <c r="U266" s="2647">
        <v>4673739407974</v>
      </c>
      <c r="V266" s="2646"/>
      <c r="W266" s="2646"/>
      <c r="X266" s="2646"/>
      <c r="Y266" s="2646"/>
      <c r="Z266" s="2646"/>
      <c r="AA266" s="2646"/>
      <c r="AB266" s="2646"/>
      <c r="AC266" s="2656">
        <v>10</v>
      </c>
      <c r="AD266" s="2648">
        <v>9.39</v>
      </c>
      <c r="AE266" s="2658">
        <v>1.5768999999999998E-2</v>
      </c>
      <c r="AF266" s="2650"/>
      <c r="AG266" s="2650"/>
      <c r="AH266" s="2650"/>
      <c r="AI266" s="2647">
        <v>4673739401620</v>
      </c>
      <c r="AJ266" s="2648">
        <v>120.33</v>
      </c>
      <c r="AK266" s="2651" t="s">
        <v>2154</v>
      </c>
      <c r="AL266" s="2651" t="s">
        <v>3745</v>
      </c>
      <c r="AM266" s="2660">
        <v>11178</v>
      </c>
      <c r="AN266" s="2652">
        <v>122.74</v>
      </c>
    </row>
    <row r="267" spans="1:40" ht="11.1" customHeight="1">
      <c r="A267" s="2646" t="s">
        <v>5456</v>
      </c>
      <c r="B267" s="2646" t="s">
        <v>5456</v>
      </c>
      <c r="C267" s="2646" t="s">
        <v>2160</v>
      </c>
      <c r="D267" s="2646" t="s">
        <v>5451</v>
      </c>
      <c r="E267" s="2647">
        <v>8481805990</v>
      </c>
      <c r="F267" s="2646" t="s">
        <v>2990</v>
      </c>
      <c r="G267" s="2646" t="s">
        <v>5455</v>
      </c>
      <c r="H267" s="2646" t="s">
        <v>3017</v>
      </c>
      <c r="I267" s="2646" t="s">
        <v>6533</v>
      </c>
      <c r="J267" s="2646" t="s">
        <v>6536</v>
      </c>
      <c r="K267" s="2646"/>
      <c r="L267" s="2650"/>
      <c r="M267" s="2650"/>
      <c r="N267" s="2650"/>
      <c r="O267" s="2650"/>
      <c r="P267" s="2650"/>
      <c r="Q267" s="2656">
        <v>25</v>
      </c>
      <c r="R267" s="2650"/>
      <c r="S267" s="2650"/>
      <c r="T267" s="2646" t="s">
        <v>2987</v>
      </c>
      <c r="U267" s="2646"/>
      <c r="V267" s="2646"/>
      <c r="W267" s="2646"/>
      <c r="X267" s="2646"/>
      <c r="Y267" s="2646"/>
      <c r="Z267" s="2646"/>
      <c r="AA267" s="2646"/>
      <c r="AB267" s="2646"/>
      <c r="AC267" s="2646"/>
      <c r="AD267" s="2646"/>
      <c r="AE267" s="2646"/>
      <c r="AF267" s="2646"/>
      <c r="AG267" s="2646"/>
      <c r="AH267" s="2646"/>
      <c r="AI267" s="2646"/>
      <c r="AJ267" s="2646"/>
      <c r="AK267" s="2651"/>
      <c r="AL267" s="2651" t="s">
        <v>3745</v>
      </c>
      <c r="AM267" s="2660">
        <v>20120</v>
      </c>
      <c r="AN267" s="2651"/>
    </row>
    <row r="268" spans="1:40" ht="11.1" customHeight="1">
      <c r="A268" s="2646" t="s">
        <v>5454</v>
      </c>
      <c r="B268" s="2646" t="s">
        <v>5454</v>
      </c>
      <c r="C268" s="2646" t="s">
        <v>2160</v>
      </c>
      <c r="D268" s="2646" t="s">
        <v>5451</v>
      </c>
      <c r="E268" s="2647">
        <v>8481805990</v>
      </c>
      <c r="F268" s="2646" t="s">
        <v>2990</v>
      </c>
      <c r="G268" s="2646" t="s">
        <v>1228</v>
      </c>
      <c r="H268" s="2646" t="s">
        <v>2995</v>
      </c>
      <c r="I268" s="2646" t="s">
        <v>6533</v>
      </c>
      <c r="J268" s="2646" t="s">
        <v>6537</v>
      </c>
      <c r="K268" s="2646"/>
      <c r="L268" s="2648">
        <v>1.39</v>
      </c>
      <c r="M268" s="2658">
        <v>1.5770000000000001E-3</v>
      </c>
      <c r="N268" s="2650"/>
      <c r="O268" s="2650"/>
      <c r="P268" s="2650"/>
      <c r="Q268" s="2656">
        <v>25</v>
      </c>
      <c r="R268" s="2650"/>
      <c r="S268" s="2650"/>
      <c r="T268" s="2646" t="s">
        <v>2987</v>
      </c>
      <c r="U268" s="2647">
        <v>4673739407981</v>
      </c>
      <c r="V268" s="2646"/>
      <c r="W268" s="2646"/>
      <c r="X268" s="2646"/>
      <c r="Y268" s="2646"/>
      <c r="Z268" s="2646"/>
      <c r="AA268" s="2646"/>
      <c r="AB268" s="2646"/>
      <c r="AC268" s="2656">
        <v>10</v>
      </c>
      <c r="AD268" s="2648">
        <v>12.31</v>
      </c>
      <c r="AE268" s="2658">
        <v>1.2614999999999999E-2</v>
      </c>
      <c r="AF268" s="2650"/>
      <c r="AG268" s="2650"/>
      <c r="AH268" s="2650"/>
      <c r="AI268" s="2647">
        <v>4673739408209</v>
      </c>
      <c r="AJ268" s="2648">
        <v>161.05000000000001</v>
      </c>
      <c r="AK268" s="2651" t="s">
        <v>2154</v>
      </c>
      <c r="AL268" s="2651" t="s">
        <v>3745</v>
      </c>
      <c r="AM268" s="2660">
        <v>15065</v>
      </c>
      <c r="AN268" s="2652">
        <v>164.27</v>
      </c>
    </row>
    <row r="269" spans="1:40" ht="11.1" customHeight="1">
      <c r="A269" s="2646" t="s">
        <v>5454</v>
      </c>
      <c r="B269" s="2646" t="s">
        <v>5454</v>
      </c>
      <c r="C269" s="2646" t="s">
        <v>2160</v>
      </c>
      <c r="D269" s="2646" t="s">
        <v>5451</v>
      </c>
      <c r="E269" s="2647">
        <v>8481805990</v>
      </c>
      <c r="F269" s="2646" t="s">
        <v>2990</v>
      </c>
      <c r="G269" s="2646" t="s">
        <v>5453</v>
      </c>
      <c r="H269" s="2646" t="s">
        <v>3017</v>
      </c>
      <c r="I269" s="2646" t="s">
        <v>6533</v>
      </c>
      <c r="J269" s="2646" t="s">
        <v>6537</v>
      </c>
      <c r="K269" s="2646"/>
      <c r="L269" s="2650"/>
      <c r="M269" s="2650"/>
      <c r="N269" s="2650"/>
      <c r="O269" s="2650"/>
      <c r="P269" s="2650"/>
      <c r="Q269" s="2656">
        <v>25</v>
      </c>
      <c r="R269" s="2650"/>
      <c r="S269" s="2650"/>
      <c r="T269" s="2646" t="s">
        <v>2987</v>
      </c>
      <c r="U269" s="2646"/>
      <c r="V269" s="2646"/>
      <c r="W269" s="2646"/>
      <c r="X269" s="2646"/>
      <c r="Y269" s="2646"/>
      <c r="Z269" s="2646"/>
      <c r="AA269" s="2646"/>
      <c r="AB269" s="2646"/>
      <c r="AC269" s="2646"/>
      <c r="AD269" s="2646"/>
      <c r="AE269" s="2646"/>
      <c r="AF269" s="2646"/>
      <c r="AG269" s="2646"/>
      <c r="AH269" s="2646"/>
      <c r="AI269" s="2646"/>
      <c r="AJ269" s="2646"/>
      <c r="AK269" s="2651"/>
      <c r="AL269" s="2651" t="s">
        <v>3745</v>
      </c>
      <c r="AM269" s="2660">
        <v>27117</v>
      </c>
      <c r="AN269" s="2651"/>
    </row>
    <row r="270" spans="1:40" ht="11.1" customHeight="1">
      <c r="A270" s="2646" t="s">
        <v>5452</v>
      </c>
      <c r="B270" s="2646" t="s">
        <v>5452</v>
      </c>
      <c r="C270" s="2646" t="s">
        <v>2160</v>
      </c>
      <c r="D270" s="2646" t="s">
        <v>5451</v>
      </c>
      <c r="E270" s="2647">
        <v>8481805990</v>
      </c>
      <c r="F270" s="2646" t="s">
        <v>2990</v>
      </c>
      <c r="G270" s="2646" t="s">
        <v>1229</v>
      </c>
      <c r="H270" s="2646" t="s">
        <v>2995</v>
      </c>
      <c r="I270" s="2646" t="s">
        <v>6533</v>
      </c>
      <c r="J270" s="2647">
        <v>2</v>
      </c>
      <c r="K270" s="2646"/>
      <c r="L270" s="2648">
        <v>1.84</v>
      </c>
      <c r="M270" s="2658">
        <v>1.5770000000000001E-3</v>
      </c>
      <c r="N270" s="2650"/>
      <c r="O270" s="2650"/>
      <c r="P270" s="2650"/>
      <c r="Q270" s="2656">
        <v>25</v>
      </c>
      <c r="R270" s="2650"/>
      <c r="S270" s="2650"/>
      <c r="T270" s="2646" t="s">
        <v>2987</v>
      </c>
      <c r="U270" s="2647">
        <v>4673739407998</v>
      </c>
      <c r="V270" s="2646"/>
      <c r="W270" s="2646"/>
      <c r="X270" s="2646"/>
      <c r="Y270" s="2646"/>
      <c r="Z270" s="2646"/>
      <c r="AA270" s="2646"/>
      <c r="AB270" s="2646"/>
      <c r="AC270" s="2656">
        <v>8</v>
      </c>
      <c r="AD270" s="2648">
        <v>8.5500000000000007</v>
      </c>
      <c r="AE270" s="2658">
        <v>7.8840000000000004E-3</v>
      </c>
      <c r="AF270" s="2650"/>
      <c r="AG270" s="2650"/>
      <c r="AH270" s="2650"/>
      <c r="AI270" s="2647">
        <v>4673739408216</v>
      </c>
      <c r="AJ270" s="2648">
        <v>244.19</v>
      </c>
      <c r="AK270" s="2651" t="s">
        <v>2154</v>
      </c>
      <c r="AL270" s="2651" t="s">
        <v>3745</v>
      </c>
      <c r="AM270" s="2660">
        <v>22770</v>
      </c>
      <c r="AN270" s="2652">
        <v>249.07</v>
      </c>
    </row>
    <row r="271" spans="1:40" ht="11.1" customHeight="1">
      <c r="A271" s="2646" t="s">
        <v>5452</v>
      </c>
      <c r="B271" s="2646" t="s">
        <v>5452</v>
      </c>
      <c r="C271" s="2646" t="s">
        <v>2160</v>
      </c>
      <c r="D271" s="2646" t="s">
        <v>5451</v>
      </c>
      <c r="E271" s="2647">
        <v>8481805990</v>
      </c>
      <c r="F271" s="2646" t="s">
        <v>2990</v>
      </c>
      <c r="G271" s="2646" t="s">
        <v>5450</v>
      </c>
      <c r="H271" s="2646" t="s">
        <v>3017</v>
      </c>
      <c r="I271" s="2646" t="s">
        <v>6533</v>
      </c>
      <c r="J271" s="2647">
        <v>2</v>
      </c>
      <c r="K271" s="2646"/>
      <c r="L271" s="2650"/>
      <c r="M271" s="2650"/>
      <c r="N271" s="2650"/>
      <c r="O271" s="2650"/>
      <c r="P271" s="2650"/>
      <c r="Q271" s="2656">
        <v>25</v>
      </c>
      <c r="R271" s="2650"/>
      <c r="S271" s="2650"/>
      <c r="T271" s="2646" t="s">
        <v>2987</v>
      </c>
      <c r="U271" s="2646"/>
      <c r="V271" s="2646"/>
      <c r="W271" s="2646"/>
      <c r="X271" s="2646"/>
      <c r="Y271" s="2646"/>
      <c r="Z271" s="2646"/>
      <c r="AA271" s="2646"/>
      <c r="AB271" s="2646"/>
      <c r="AC271" s="2646"/>
      <c r="AD271" s="2646"/>
      <c r="AE271" s="2646"/>
      <c r="AF271" s="2646"/>
      <c r="AG271" s="2646"/>
      <c r="AH271" s="2646"/>
      <c r="AI271" s="2646"/>
      <c r="AJ271" s="2646"/>
      <c r="AK271" s="2651"/>
      <c r="AL271" s="2651" t="s">
        <v>3745</v>
      </c>
      <c r="AM271" s="2660">
        <v>40986</v>
      </c>
      <c r="AN271" s="2651"/>
    </row>
    <row r="272" spans="1:40" ht="11.1" customHeight="1">
      <c r="A272" s="2646" t="s">
        <v>5449</v>
      </c>
      <c r="B272" s="2646" t="s">
        <v>5449</v>
      </c>
      <c r="C272" s="2646" t="s">
        <v>2160</v>
      </c>
      <c r="D272" s="2646" t="s">
        <v>5440</v>
      </c>
      <c r="E272" s="2647">
        <v>8481805990</v>
      </c>
      <c r="F272" s="2646" t="s">
        <v>2990</v>
      </c>
      <c r="G272" s="2646" t="s">
        <v>1361</v>
      </c>
      <c r="H272" s="2646" t="s">
        <v>2995</v>
      </c>
      <c r="I272" s="2646" t="s">
        <v>6538</v>
      </c>
      <c r="J272" s="2646"/>
      <c r="K272" s="2646"/>
      <c r="L272" s="2653">
        <v>8.1999999999999993</v>
      </c>
      <c r="M272" s="2650"/>
      <c r="N272" s="2650"/>
      <c r="O272" s="2650"/>
      <c r="P272" s="2650"/>
      <c r="Q272" s="2656">
        <v>16</v>
      </c>
      <c r="R272" s="2656">
        <v>40</v>
      </c>
      <c r="S272" s="2650"/>
      <c r="T272" s="2646" t="s">
        <v>2987</v>
      </c>
      <c r="U272" s="2647">
        <v>4673739408001</v>
      </c>
      <c r="V272" s="2646"/>
      <c r="W272" s="2646"/>
      <c r="X272" s="2646"/>
      <c r="Y272" s="2646"/>
      <c r="Z272" s="2646"/>
      <c r="AA272" s="2646"/>
      <c r="AB272" s="2646"/>
      <c r="AC272" s="2646"/>
      <c r="AD272" s="2646"/>
      <c r="AE272" s="2646"/>
      <c r="AF272" s="2646"/>
      <c r="AG272" s="2646"/>
      <c r="AH272" s="2646"/>
      <c r="AI272" s="2646"/>
      <c r="AJ272" s="2648">
        <v>532.94000000000005</v>
      </c>
      <c r="AK272" s="2651" t="s">
        <v>2154</v>
      </c>
      <c r="AL272" s="2651" t="s">
        <v>3745</v>
      </c>
      <c r="AM272" s="2660">
        <v>49565</v>
      </c>
      <c r="AN272" s="2652">
        <v>543.6</v>
      </c>
    </row>
    <row r="273" spans="1:40" ht="11.1" customHeight="1">
      <c r="A273" s="2646" t="s">
        <v>5448</v>
      </c>
      <c r="B273" s="2646" t="s">
        <v>5448</v>
      </c>
      <c r="C273" s="2646" t="s">
        <v>2160</v>
      </c>
      <c r="D273" s="2646" t="s">
        <v>5440</v>
      </c>
      <c r="E273" s="2647">
        <v>8481805990</v>
      </c>
      <c r="F273" s="2646" t="s">
        <v>2990</v>
      </c>
      <c r="G273" s="2646" t="s">
        <v>1294</v>
      </c>
      <c r="H273" s="2646" t="s">
        <v>2995</v>
      </c>
      <c r="I273" s="2646" t="s">
        <v>6538</v>
      </c>
      <c r="J273" s="2646"/>
      <c r="K273" s="2646"/>
      <c r="L273" s="2653">
        <v>11.6</v>
      </c>
      <c r="M273" s="2658">
        <v>3.6284999999999998E-2</v>
      </c>
      <c r="N273" s="2650"/>
      <c r="O273" s="2650"/>
      <c r="P273" s="2650"/>
      <c r="Q273" s="2656">
        <v>16</v>
      </c>
      <c r="R273" s="2656">
        <v>50</v>
      </c>
      <c r="S273" s="2650"/>
      <c r="T273" s="2646" t="s">
        <v>2987</v>
      </c>
      <c r="U273" s="2647">
        <v>4673739408018</v>
      </c>
      <c r="V273" s="2646"/>
      <c r="W273" s="2646"/>
      <c r="X273" s="2646"/>
      <c r="Y273" s="2646"/>
      <c r="Z273" s="2646"/>
      <c r="AA273" s="2646"/>
      <c r="AB273" s="2646"/>
      <c r="AC273" s="2646"/>
      <c r="AD273" s="2646"/>
      <c r="AE273" s="2646"/>
      <c r="AF273" s="2646"/>
      <c r="AG273" s="2646"/>
      <c r="AH273" s="2646"/>
      <c r="AI273" s="2646"/>
      <c r="AJ273" s="2648">
        <v>532.94000000000005</v>
      </c>
      <c r="AK273" s="2651" t="s">
        <v>2154</v>
      </c>
      <c r="AL273" s="2651" t="s">
        <v>3745</v>
      </c>
      <c r="AM273" s="2660">
        <v>49565</v>
      </c>
      <c r="AN273" s="2652">
        <v>543.6</v>
      </c>
    </row>
    <row r="274" spans="1:40" ht="11.1" customHeight="1">
      <c r="A274" s="2646" t="s">
        <v>5447</v>
      </c>
      <c r="B274" s="2646" t="s">
        <v>5447</v>
      </c>
      <c r="C274" s="2646" t="s">
        <v>2160</v>
      </c>
      <c r="D274" s="2646" t="s">
        <v>5440</v>
      </c>
      <c r="E274" s="2647">
        <v>8481805990</v>
      </c>
      <c r="F274" s="2646" t="s">
        <v>2990</v>
      </c>
      <c r="G274" s="2646" t="s">
        <v>1296</v>
      </c>
      <c r="H274" s="2646" t="s">
        <v>3017</v>
      </c>
      <c r="I274" s="2646" t="s">
        <v>6538</v>
      </c>
      <c r="J274" s="2646"/>
      <c r="K274" s="2646"/>
      <c r="L274" s="2653">
        <v>15.6</v>
      </c>
      <c r="M274" s="2658">
        <v>3.6284999999999998E-2</v>
      </c>
      <c r="N274" s="2650"/>
      <c r="O274" s="2650"/>
      <c r="P274" s="2650"/>
      <c r="Q274" s="2656">
        <v>16</v>
      </c>
      <c r="R274" s="2656">
        <v>65</v>
      </c>
      <c r="S274" s="2650"/>
      <c r="T274" s="2646" t="s">
        <v>2987</v>
      </c>
      <c r="U274" s="2647">
        <v>4673739408025</v>
      </c>
      <c r="V274" s="2646"/>
      <c r="W274" s="2646"/>
      <c r="X274" s="2646"/>
      <c r="Y274" s="2646"/>
      <c r="Z274" s="2646"/>
      <c r="AA274" s="2646"/>
      <c r="AB274" s="2646"/>
      <c r="AC274" s="2646"/>
      <c r="AD274" s="2646"/>
      <c r="AE274" s="2646"/>
      <c r="AF274" s="2646"/>
      <c r="AG274" s="2646"/>
      <c r="AH274" s="2646"/>
      <c r="AI274" s="2646"/>
      <c r="AJ274" s="2648">
        <v>602.89</v>
      </c>
      <c r="AK274" s="2651" t="s">
        <v>2154</v>
      </c>
      <c r="AL274" s="2651" t="s">
        <v>3745</v>
      </c>
      <c r="AM274" s="2660">
        <v>56005</v>
      </c>
      <c r="AN274" s="2652">
        <v>614.95000000000005</v>
      </c>
    </row>
    <row r="275" spans="1:40" ht="11.1" customHeight="1">
      <c r="A275" s="2646" t="s">
        <v>5446</v>
      </c>
      <c r="B275" s="2646" t="s">
        <v>5446</v>
      </c>
      <c r="C275" s="2646" t="s">
        <v>2160</v>
      </c>
      <c r="D275" s="2646" t="s">
        <v>5440</v>
      </c>
      <c r="E275" s="2647">
        <v>8481805990</v>
      </c>
      <c r="F275" s="2646" t="s">
        <v>2990</v>
      </c>
      <c r="G275" s="2646" t="s">
        <v>1298</v>
      </c>
      <c r="H275" s="2646" t="s">
        <v>2995</v>
      </c>
      <c r="I275" s="2646" t="s">
        <v>6538</v>
      </c>
      <c r="J275" s="2646"/>
      <c r="K275" s="2646"/>
      <c r="L275" s="2653">
        <v>19.8</v>
      </c>
      <c r="M275" s="2658">
        <v>3.6284999999999998E-2</v>
      </c>
      <c r="N275" s="2650"/>
      <c r="O275" s="2650"/>
      <c r="P275" s="2650"/>
      <c r="Q275" s="2656">
        <v>16</v>
      </c>
      <c r="R275" s="2656">
        <v>80</v>
      </c>
      <c r="S275" s="2650"/>
      <c r="T275" s="2646" t="s">
        <v>2987</v>
      </c>
      <c r="U275" s="2647">
        <v>4673739408032</v>
      </c>
      <c r="V275" s="2646"/>
      <c r="W275" s="2646"/>
      <c r="X275" s="2646"/>
      <c r="Y275" s="2646"/>
      <c r="Z275" s="2646"/>
      <c r="AA275" s="2646"/>
      <c r="AB275" s="2646"/>
      <c r="AC275" s="2646"/>
      <c r="AD275" s="2646"/>
      <c r="AE275" s="2646"/>
      <c r="AF275" s="2646"/>
      <c r="AG275" s="2646"/>
      <c r="AH275" s="2646"/>
      <c r="AI275" s="2646"/>
      <c r="AJ275" s="2648">
        <v>781.09</v>
      </c>
      <c r="AK275" s="2651" t="s">
        <v>2154</v>
      </c>
      <c r="AL275" s="2651" t="s">
        <v>3745</v>
      </c>
      <c r="AM275" s="2660">
        <v>72565</v>
      </c>
      <c r="AN275" s="2652">
        <v>796.71</v>
      </c>
    </row>
    <row r="276" spans="1:40" ht="11.1" customHeight="1">
      <c r="A276" s="2646" t="s">
        <v>5445</v>
      </c>
      <c r="B276" s="2646" t="s">
        <v>5445</v>
      </c>
      <c r="C276" s="2646" t="s">
        <v>2160</v>
      </c>
      <c r="D276" s="2646" t="s">
        <v>5440</v>
      </c>
      <c r="E276" s="2647">
        <v>8481805990</v>
      </c>
      <c r="F276" s="2646" t="s">
        <v>2990</v>
      </c>
      <c r="G276" s="2646" t="s">
        <v>1300</v>
      </c>
      <c r="H276" s="2646" t="s">
        <v>2995</v>
      </c>
      <c r="I276" s="2646" t="s">
        <v>6538</v>
      </c>
      <c r="J276" s="2646"/>
      <c r="K276" s="2646"/>
      <c r="L276" s="2653">
        <v>34.799999999999997</v>
      </c>
      <c r="M276" s="2658">
        <v>3.6284999999999998E-2</v>
      </c>
      <c r="N276" s="2650"/>
      <c r="O276" s="2650"/>
      <c r="P276" s="2650"/>
      <c r="Q276" s="2656">
        <v>16</v>
      </c>
      <c r="R276" s="2656">
        <v>100</v>
      </c>
      <c r="S276" s="2650"/>
      <c r="T276" s="2646" t="s">
        <v>2987</v>
      </c>
      <c r="U276" s="2647">
        <v>4673739408049</v>
      </c>
      <c r="V276" s="2646"/>
      <c r="W276" s="2646"/>
      <c r="X276" s="2646"/>
      <c r="Y276" s="2646"/>
      <c r="Z276" s="2646"/>
      <c r="AA276" s="2646"/>
      <c r="AB276" s="2646"/>
      <c r="AC276" s="2646"/>
      <c r="AD276" s="2646"/>
      <c r="AE276" s="2646"/>
      <c r="AF276" s="2646"/>
      <c r="AG276" s="2646"/>
      <c r="AH276" s="2646"/>
      <c r="AI276" s="2646"/>
      <c r="AJ276" s="2654">
        <v>1082.5899999999999</v>
      </c>
      <c r="AK276" s="2651" t="s">
        <v>2154</v>
      </c>
      <c r="AL276" s="2651" t="s">
        <v>3745</v>
      </c>
      <c r="AM276" s="2660">
        <v>100625</v>
      </c>
      <c r="AN276" s="2655">
        <v>1104.24</v>
      </c>
    </row>
    <row r="277" spans="1:40" ht="11.1" customHeight="1">
      <c r="A277" s="2646" t="s">
        <v>5444</v>
      </c>
      <c r="B277" s="2646" t="s">
        <v>5444</v>
      </c>
      <c r="C277" s="2646" t="s">
        <v>2160</v>
      </c>
      <c r="D277" s="2646" t="s">
        <v>5440</v>
      </c>
      <c r="E277" s="2647">
        <v>8481805990</v>
      </c>
      <c r="F277" s="2646" t="s">
        <v>2990</v>
      </c>
      <c r="G277" s="2646" t="s">
        <v>1302</v>
      </c>
      <c r="H277" s="2646" t="s">
        <v>3017</v>
      </c>
      <c r="I277" s="2646" t="s">
        <v>6538</v>
      </c>
      <c r="J277" s="2646"/>
      <c r="K277" s="2646"/>
      <c r="L277" s="2653">
        <v>52.4</v>
      </c>
      <c r="M277" s="2658">
        <v>3.6284999999999998E-2</v>
      </c>
      <c r="N277" s="2650"/>
      <c r="O277" s="2650"/>
      <c r="P277" s="2650"/>
      <c r="Q277" s="2656">
        <v>16</v>
      </c>
      <c r="R277" s="2656">
        <v>125</v>
      </c>
      <c r="S277" s="2650"/>
      <c r="T277" s="2646" t="s">
        <v>2987</v>
      </c>
      <c r="U277" s="2647">
        <v>4673739408056</v>
      </c>
      <c r="V277" s="2646"/>
      <c r="W277" s="2646"/>
      <c r="X277" s="2646"/>
      <c r="Y277" s="2646"/>
      <c r="Z277" s="2646"/>
      <c r="AA277" s="2646"/>
      <c r="AB277" s="2646"/>
      <c r="AC277" s="2646"/>
      <c r="AD277" s="2646"/>
      <c r="AE277" s="2646"/>
      <c r="AF277" s="2646"/>
      <c r="AG277" s="2646"/>
      <c r="AH277" s="2646"/>
      <c r="AI277" s="2646"/>
      <c r="AJ277" s="2654">
        <v>1527.27</v>
      </c>
      <c r="AK277" s="2651" t="s">
        <v>2154</v>
      </c>
      <c r="AL277" s="2651" t="s">
        <v>3745</v>
      </c>
      <c r="AM277" s="2660">
        <v>141910</v>
      </c>
      <c r="AN277" s="2655">
        <v>1557.82</v>
      </c>
    </row>
    <row r="278" spans="1:40" ht="11.1" customHeight="1">
      <c r="A278" s="2646" t="s">
        <v>5443</v>
      </c>
      <c r="B278" s="2646" t="s">
        <v>5443</v>
      </c>
      <c r="C278" s="2646" t="s">
        <v>2160</v>
      </c>
      <c r="D278" s="2646" t="s">
        <v>5440</v>
      </c>
      <c r="E278" s="2647">
        <v>8481805990</v>
      </c>
      <c r="F278" s="2646" t="s">
        <v>2990</v>
      </c>
      <c r="G278" s="2646" t="s">
        <v>1304</v>
      </c>
      <c r="H278" s="2646" t="s">
        <v>3017</v>
      </c>
      <c r="I278" s="2646" t="s">
        <v>6538</v>
      </c>
      <c r="J278" s="2646"/>
      <c r="K278" s="2646"/>
      <c r="L278" s="2653">
        <v>78.599999999999994</v>
      </c>
      <c r="M278" s="2658">
        <v>3.6284999999999998E-2</v>
      </c>
      <c r="N278" s="2650"/>
      <c r="O278" s="2650"/>
      <c r="P278" s="2650"/>
      <c r="Q278" s="2656">
        <v>16</v>
      </c>
      <c r="R278" s="2656">
        <v>150</v>
      </c>
      <c r="S278" s="2650"/>
      <c r="T278" s="2646" t="s">
        <v>2987</v>
      </c>
      <c r="U278" s="2647">
        <v>4673739408063</v>
      </c>
      <c r="V278" s="2646"/>
      <c r="W278" s="2646"/>
      <c r="X278" s="2646"/>
      <c r="Y278" s="2646"/>
      <c r="Z278" s="2646"/>
      <c r="AA278" s="2646"/>
      <c r="AB278" s="2646"/>
      <c r="AC278" s="2646"/>
      <c r="AD278" s="2646"/>
      <c r="AE278" s="2646"/>
      <c r="AF278" s="2646"/>
      <c r="AG278" s="2646"/>
      <c r="AH278" s="2646"/>
      <c r="AI278" s="2646"/>
      <c r="AJ278" s="2654">
        <v>1879.02</v>
      </c>
      <c r="AK278" s="2651" t="s">
        <v>2154</v>
      </c>
      <c r="AL278" s="2651" t="s">
        <v>3745</v>
      </c>
      <c r="AM278" s="2660">
        <v>174570</v>
      </c>
      <c r="AN278" s="2655">
        <v>1916.6</v>
      </c>
    </row>
    <row r="279" spans="1:40" ht="11.1" customHeight="1">
      <c r="A279" s="2646" t="s">
        <v>5442</v>
      </c>
      <c r="B279" s="2646" t="s">
        <v>5442</v>
      </c>
      <c r="C279" s="2646" t="s">
        <v>2160</v>
      </c>
      <c r="D279" s="2646" t="s">
        <v>5440</v>
      </c>
      <c r="E279" s="2647">
        <v>8481805990</v>
      </c>
      <c r="F279" s="2646" t="s">
        <v>2990</v>
      </c>
      <c r="G279" s="2646" t="s">
        <v>1306</v>
      </c>
      <c r="H279" s="2646" t="s">
        <v>3017</v>
      </c>
      <c r="I279" s="2646" t="s">
        <v>6538</v>
      </c>
      <c r="J279" s="2646"/>
      <c r="K279" s="2646"/>
      <c r="L279" s="2656">
        <v>173</v>
      </c>
      <c r="M279" s="2658">
        <v>3.6284999999999998E-2</v>
      </c>
      <c r="N279" s="2650"/>
      <c r="O279" s="2650"/>
      <c r="P279" s="2650"/>
      <c r="Q279" s="2656">
        <v>16</v>
      </c>
      <c r="R279" s="2656">
        <v>200</v>
      </c>
      <c r="S279" s="2650"/>
      <c r="T279" s="2646" t="s">
        <v>2987</v>
      </c>
      <c r="U279" s="2647">
        <v>4673739408070</v>
      </c>
      <c r="V279" s="2646"/>
      <c r="W279" s="2646"/>
      <c r="X279" s="2646"/>
      <c r="Y279" s="2646"/>
      <c r="Z279" s="2646"/>
      <c r="AA279" s="2646"/>
      <c r="AB279" s="2646"/>
      <c r="AC279" s="2646"/>
      <c r="AD279" s="2646"/>
      <c r="AE279" s="2646"/>
      <c r="AF279" s="2646"/>
      <c r="AG279" s="2646"/>
      <c r="AH279" s="2646"/>
      <c r="AI279" s="2646"/>
      <c r="AJ279" s="2654">
        <v>3636.06</v>
      </c>
      <c r="AK279" s="2651" t="s">
        <v>2154</v>
      </c>
      <c r="AL279" s="2651" t="s">
        <v>3745</v>
      </c>
      <c r="AM279" s="2660">
        <v>337755</v>
      </c>
      <c r="AN279" s="2655">
        <v>3708.78</v>
      </c>
    </row>
    <row r="280" spans="1:40" ht="11.1" customHeight="1">
      <c r="A280" s="2646" t="s">
        <v>5441</v>
      </c>
      <c r="B280" s="2646" t="s">
        <v>5441</v>
      </c>
      <c r="C280" s="2646" t="s">
        <v>2160</v>
      </c>
      <c r="D280" s="2646" t="s">
        <v>5440</v>
      </c>
      <c r="E280" s="2647">
        <v>8481805990</v>
      </c>
      <c r="F280" s="2646" t="s">
        <v>2990</v>
      </c>
      <c r="G280" s="2646" t="s">
        <v>1732</v>
      </c>
      <c r="H280" s="2646" t="s">
        <v>3017</v>
      </c>
      <c r="I280" s="2646" t="s">
        <v>6538</v>
      </c>
      <c r="J280" s="2646"/>
      <c r="K280" s="2646"/>
      <c r="L280" s="2650"/>
      <c r="M280" s="2650"/>
      <c r="N280" s="2650"/>
      <c r="O280" s="2650"/>
      <c r="P280" s="2650"/>
      <c r="Q280" s="2656">
        <v>16</v>
      </c>
      <c r="R280" s="2656">
        <v>250</v>
      </c>
      <c r="S280" s="2650"/>
      <c r="T280" s="2646" t="s">
        <v>2987</v>
      </c>
      <c r="U280" s="2647">
        <v>4673739408087</v>
      </c>
      <c r="V280" s="2646"/>
      <c r="W280" s="2646"/>
      <c r="X280" s="2646"/>
      <c r="Y280" s="2646"/>
      <c r="Z280" s="2646"/>
      <c r="AA280" s="2646"/>
      <c r="AB280" s="2646"/>
      <c r="AC280" s="2646"/>
      <c r="AD280" s="2646"/>
      <c r="AE280" s="2646"/>
      <c r="AF280" s="2646"/>
      <c r="AG280" s="2646"/>
      <c r="AH280" s="2646"/>
      <c r="AI280" s="2646"/>
      <c r="AJ280" s="2654">
        <v>10946.36</v>
      </c>
      <c r="AK280" s="2651" t="s">
        <v>2154</v>
      </c>
      <c r="AL280" s="2651" t="s">
        <v>3745</v>
      </c>
      <c r="AM280" s="2660">
        <v>1016600</v>
      </c>
      <c r="AN280" s="2655">
        <v>11165.29</v>
      </c>
    </row>
    <row r="281" spans="1:40" ht="11.1" customHeight="1">
      <c r="A281" s="2646" t="s">
        <v>5449</v>
      </c>
      <c r="B281" s="2646" t="s">
        <v>5449</v>
      </c>
      <c r="C281" s="2646" t="s">
        <v>2160</v>
      </c>
      <c r="D281" s="2646" t="s">
        <v>5440</v>
      </c>
      <c r="E281" s="2647">
        <v>8481805990</v>
      </c>
      <c r="F281" s="2646" t="s">
        <v>2990</v>
      </c>
      <c r="G281" s="2646" t="s">
        <v>6384</v>
      </c>
      <c r="H281" s="2646" t="s">
        <v>3017</v>
      </c>
      <c r="I281" s="2646" t="s">
        <v>6538</v>
      </c>
      <c r="J281" s="2646"/>
      <c r="K281" s="2646"/>
      <c r="L281" s="2653">
        <v>9.6999999999999993</v>
      </c>
      <c r="M281" s="2658">
        <v>3.6284999999999998E-2</v>
      </c>
      <c r="N281" s="2650"/>
      <c r="O281" s="2650"/>
      <c r="P281" s="2650"/>
      <c r="Q281" s="2656">
        <v>16</v>
      </c>
      <c r="R281" s="2656">
        <v>40</v>
      </c>
      <c r="S281" s="2650"/>
      <c r="T281" s="2646" t="s">
        <v>2987</v>
      </c>
      <c r="U281" s="2646"/>
      <c r="V281" s="2646"/>
      <c r="W281" s="2646"/>
      <c r="X281" s="2646"/>
      <c r="Y281" s="2646"/>
      <c r="Z281" s="2646"/>
      <c r="AA281" s="2646"/>
      <c r="AB281" s="2646"/>
      <c r="AC281" s="2646"/>
      <c r="AD281" s="2646"/>
      <c r="AE281" s="2646"/>
      <c r="AF281" s="2646"/>
      <c r="AG281" s="2646"/>
      <c r="AH281" s="2646"/>
      <c r="AI281" s="2646"/>
      <c r="AJ281" s="2648">
        <v>532.94000000000005</v>
      </c>
      <c r="AK281" s="2651" t="s">
        <v>2154</v>
      </c>
      <c r="AL281" s="2651" t="s">
        <v>3745</v>
      </c>
      <c r="AM281" s="2651"/>
      <c r="AN281" s="2652">
        <v>543.6</v>
      </c>
    </row>
    <row r="282" spans="1:40" ht="11.1" customHeight="1">
      <c r="A282" s="2646" t="s">
        <v>5448</v>
      </c>
      <c r="B282" s="2646" t="s">
        <v>5448</v>
      </c>
      <c r="C282" s="2646" t="s">
        <v>2160</v>
      </c>
      <c r="D282" s="2646" t="s">
        <v>5440</v>
      </c>
      <c r="E282" s="2647">
        <v>8481805990</v>
      </c>
      <c r="F282" s="2646" t="s">
        <v>2990</v>
      </c>
      <c r="G282" s="2646" t="s">
        <v>6377</v>
      </c>
      <c r="H282" s="2646" t="s">
        <v>3017</v>
      </c>
      <c r="I282" s="2646" t="s">
        <v>6538</v>
      </c>
      <c r="J282" s="2646"/>
      <c r="K282" s="2646"/>
      <c r="L282" s="2653">
        <v>9.6999999999999993</v>
      </c>
      <c r="M282" s="2658">
        <v>3.6284999999999998E-2</v>
      </c>
      <c r="N282" s="2650"/>
      <c r="O282" s="2650"/>
      <c r="P282" s="2650"/>
      <c r="Q282" s="2656">
        <v>16</v>
      </c>
      <c r="R282" s="2656">
        <v>50</v>
      </c>
      <c r="S282" s="2650"/>
      <c r="T282" s="2646" t="s">
        <v>2987</v>
      </c>
      <c r="U282" s="2646"/>
      <c r="V282" s="2646"/>
      <c r="W282" s="2646"/>
      <c r="X282" s="2646"/>
      <c r="Y282" s="2646"/>
      <c r="Z282" s="2646"/>
      <c r="AA282" s="2646"/>
      <c r="AB282" s="2646"/>
      <c r="AC282" s="2646"/>
      <c r="AD282" s="2646"/>
      <c r="AE282" s="2646"/>
      <c r="AF282" s="2646"/>
      <c r="AG282" s="2646"/>
      <c r="AH282" s="2646"/>
      <c r="AI282" s="2646"/>
      <c r="AJ282" s="2648">
        <v>532.94000000000005</v>
      </c>
      <c r="AK282" s="2651" t="s">
        <v>2154</v>
      </c>
      <c r="AL282" s="2651" t="s">
        <v>3745</v>
      </c>
      <c r="AM282" s="2651"/>
      <c r="AN282" s="2652">
        <v>543.6</v>
      </c>
    </row>
    <row r="283" spans="1:40" ht="11.1" customHeight="1">
      <c r="A283" s="2646" t="s">
        <v>5447</v>
      </c>
      <c r="B283" s="2646" t="s">
        <v>5447</v>
      </c>
      <c r="C283" s="2646" t="s">
        <v>2160</v>
      </c>
      <c r="D283" s="2646" t="s">
        <v>5440</v>
      </c>
      <c r="E283" s="2647">
        <v>8481805990</v>
      </c>
      <c r="F283" s="2646" t="s">
        <v>2990</v>
      </c>
      <c r="G283" s="2646" t="s">
        <v>6378</v>
      </c>
      <c r="H283" s="2646" t="s">
        <v>3017</v>
      </c>
      <c r="I283" s="2646" t="s">
        <v>6538</v>
      </c>
      <c r="J283" s="2646"/>
      <c r="K283" s="2646"/>
      <c r="L283" s="2653">
        <v>12.6</v>
      </c>
      <c r="M283" s="2658">
        <v>3.6284999999999998E-2</v>
      </c>
      <c r="N283" s="2650"/>
      <c r="O283" s="2650"/>
      <c r="P283" s="2650"/>
      <c r="Q283" s="2656">
        <v>16</v>
      </c>
      <c r="R283" s="2656">
        <v>65</v>
      </c>
      <c r="S283" s="2650"/>
      <c r="T283" s="2646" t="s">
        <v>2987</v>
      </c>
      <c r="U283" s="2647">
        <v>4673739435601</v>
      </c>
      <c r="V283" s="2646"/>
      <c r="W283" s="2646"/>
      <c r="X283" s="2646"/>
      <c r="Y283" s="2646"/>
      <c r="Z283" s="2646"/>
      <c r="AA283" s="2646"/>
      <c r="AB283" s="2646"/>
      <c r="AC283" s="2646"/>
      <c r="AD283" s="2646"/>
      <c r="AE283" s="2646"/>
      <c r="AF283" s="2646"/>
      <c r="AG283" s="2646"/>
      <c r="AH283" s="2646"/>
      <c r="AI283" s="2646"/>
      <c r="AJ283" s="2648">
        <v>602.89</v>
      </c>
      <c r="AK283" s="2651" t="s">
        <v>2154</v>
      </c>
      <c r="AL283" s="2651" t="s">
        <v>3745</v>
      </c>
      <c r="AM283" s="2651"/>
      <c r="AN283" s="2652">
        <v>614.95000000000005</v>
      </c>
    </row>
    <row r="284" spans="1:40" ht="11.1" customHeight="1">
      <c r="A284" s="2646" t="s">
        <v>5446</v>
      </c>
      <c r="B284" s="2646" t="s">
        <v>5446</v>
      </c>
      <c r="C284" s="2646" t="s">
        <v>2160</v>
      </c>
      <c r="D284" s="2646" t="s">
        <v>5440</v>
      </c>
      <c r="E284" s="2647">
        <v>8481805990</v>
      </c>
      <c r="F284" s="2646" t="s">
        <v>2990</v>
      </c>
      <c r="G284" s="2646" t="s">
        <v>6379</v>
      </c>
      <c r="H284" s="2646" t="s">
        <v>3017</v>
      </c>
      <c r="I284" s="2646" t="s">
        <v>6538</v>
      </c>
      <c r="J284" s="2646"/>
      <c r="K284" s="2646"/>
      <c r="L284" s="2653">
        <v>15.6</v>
      </c>
      <c r="M284" s="2658">
        <v>3.6284999999999998E-2</v>
      </c>
      <c r="N284" s="2650"/>
      <c r="O284" s="2650"/>
      <c r="P284" s="2650"/>
      <c r="Q284" s="2656">
        <v>16</v>
      </c>
      <c r="R284" s="2656">
        <v>80</v>
      </c>
      <c r="S284" s="2650"/>
      <c r="T284" s="2646" t="s">
        <v>2987</v>
      </c>
      <c r="U284" s="2647">
        <v>4673739435618</v>
      </c>
      <c r="V284" s="2646"/>
      <c r="W284" s="2646"/>
      <c r="X284" s="2646"/>
      <c r="Y284" s="2646"/>
      <c r="Z284" s="2646"/>
      <c r="AA284" s="2646"/>
      <c r="AB284" s="2646"/>
      <c r="AC284" s="2646"/>
      <c r="AD284" s="2646"/>
      <c r="AE284" s="2646"/>
      <c r="AF284" s="2646"/>
      <c r="AG284" s="2646"/>
      <c r="AH284" s="2646"/>
      <c r="AI284" s="2646"/>
      <c r="AJ284" s="2648">
        <v>781.09</v>
      </c>
      <c r="AK284" s="2651" t="s">
        <v>2154</v>
      </c>
      <c r="AL284" s="2651" t="s">
        <v>3745</v>
      </c>
      <c r="AM284" s="2651"/>
      <c r="AN284" s="2652">
        <v>796.71</v>
      </c>
    </row>
    <row r="285" spans="1:40" ht="11.1" customHeight="1">
      <c r="A285" s="2646" t="s">
        <v>5445</v>
      </c>
      <c r="B285" s="2646" t="s">
        <v>5445</v>
      </c>
      <c r="C285" s="2646" t="s">
        <v>2160</v>
      </c>
      <c r="D285" s="2646" t="s">
        <v>5440</v>
      </c>
      <c r="E285" s="2647">
        <v>8481805990</v>
      </c>
      <c r="F285" s="2646" t="s">
        <v>2990</v>
      </c>
      <c r="G285" s="2646" t="s">
        <v>6380</v>
      </c>
      <c r="H285" s="2646" t="s">
        <v>3017</v>
      </c>
      <c r="I285" s="2646" t="s">
        <v>6538</v>
      </c>
      <c r="J285" s="2646"/>
      <c r="K285" s="2646"/>
      <c r="L285" s="2653">
        <v>21.3</v>
      </c>
      <c r="M285" s="2658">
        <v>3.6284999999999998E-2</v>
      </c>
      <c r="N285" s="2650"/>
      <c r="O285" s="2650"/>
      <c r="P285" s="2650"/>
      <c r="Q285" s="2656">
        <v>16</v>
      </c>
      <c r="R285" s="2656">
        <v>100</v>
      </c>
      <c r="S285" s="2650"/>
      <c r="T285" s="2646" t="s">
        <v>2987</v>
      </c>
      <c r="U285" s="2647">
        <v>4673739435625</v>
      </c>
      <c r="V285" s="2646"/>
      <c r="W285" s="2646"/>
      <c r="X285" s="2646"/>
      <c r="Y285" s="2646"/>
      <c r="Z285" s="2646"/>
      <c r="AA285" s="2646"/>
      <c r="AB285" s="2646"/>
      <c r="AC285" s="2646"/>
      <c r="AD285" s="2646"/>
      <c r="AE285" s="2646"/>
      <c r="AF285" s="2646"/>
      <c r="AG285" s="2646"/>
      <c r="AH285" s="2646"/>
      <c r="AI285" s="2646"/>
      <c r="AJ285" s="2654">
        <v>1082.5899999999999</v>
      </c>
      <c r="AK285" s="2651" t="s">
        <v>2154</v>
      </c>
      <c r="AL285" s="2651" t="s">
        <v>3745</v>
      </c>
      <c r="AM285" s="2651"/>
      <c r="AN285" s="2655">
        <v>1104.24</v>
      </c>
    </row>
    <row r="286" spans="1:40" ht="11.1" customHeight="1">
      <c r="A286" s="2646" t="s">
        <v>5444</v>
      </c>
      <c r="B286" s="2646" t="s">
        <v>5444</v>
      </c>
      <c r="C286" s="2646" t="s">
        <v>2160</v>
      </c>
      <c r="D286" s="2646" t="s">
        <v>5440</v>
      </c>
      <c r="E286" s="2647">
        <v>8481805990</v>
      </c>
      <c r="F286" s="2646" t="s">
        <v>2990</v>
      </c>
      <c r="G286" s="2646" t="s">
        <v>6381</v>
      </c>
      <c r="H286" s="2646" t="s">
        <v>3017</v>
      </c>
      <c r="I286" s="2646" t="s">
        <v>6538</v>
      </c>
      <c r="J286" s="2646"/>
      <c r="K286" s="2646"/>
      <c r="L286" s="2656">
        <v>30</v>
      </c>
      <c r="M286" s="2658">
        <v>3.6284999999999998E-2</v>
      </c>
      <c r="N286" s="2650"/>
      <c r="O286" s="2650"/>
      <c r="P286" s="2650"/>
      <c r="Q286" s="2656">
        <v>16</v>
      </c>
      <c r="R286" s="2656">
        <v>125</v>
      </c>
      <c r="S286" s="2650"/>
      <c r="T286" s="2646" t="s">
        <v>2987</v>
      </c>
      <c r="U286" s="2646"/>
      <c r="V286" s="2646"/>
      <c r="W286" s="2646"/>
      <c r="X286" s="2646"/>
      <c r="Y286" s="2646"/>
      <c r="Z286" s="2646"/>
      <c r="AA286" s="2646"/>
      <c r="AB286" s="2646"/>
      <c r="AC286" s="2646"/>
      <c r="AD286" s="2646"/>
      <c r="AE286" s="2646"/>
      <c r="AF286" s="2646"/>
      <c r="AG286" s="2646"/>
      <c r="AH286" s="2646"/>
      <c r="AI286" s="2646"/>
      <c r="AJ286" s="2654">
        <v>1527.27</v>
      </c>
      <c r="AK286" s="2651" t="s">
        <v>2154</v>
      </c>
      <c r="AL286" s="2651" t="s">
        <v>3745</v>
      </c>
      <c r="AM286" s="2651"/>
      <c r="AN286" s="2655">
        <v>1557.82</v>
      </c>
    </row>
    <row r="287" spans="1:40" ht="11.1" customHeight="1">
      <c r="A287" s="2646" t="s">
        <v>5443</v>
      </c>
      <c r="B287" s="2646" t="s">
        <v>5443</v>
      </c>
      <c r="C287" s="2646" t="s">
        <v>2160</v>
      </c>
      <c r="D287" s="2646" t="s">
        <v>5440</v>
      </c>
      <c r="E287" s="2647">
        <v>8481805990</v>
      </c>
      <c r="F287" s="2646" t="s">
        <v>2990</v>
      </c>
      <c r="G287" s="2646" t="s">
        <v>6382</v>
      </c>
      <c r="H287" s="2646" t="s">
        <v>3017</v>
      </c>
      <c r="I287" s="2646" t="s">
        <v>6538</v>
      </c>
      <c r="J287" s="2646"/>
      <c r="K287" s="2646"/>
      <c r="L287" s="2653">
        <v>43.5</v>
      </c>
      <c r="M287" s="2658">
        <v>3.6284999999999998E-2</v>
      </c>
      <c r="N287" s="2650"/>
      <c r="O287" s="2650"/>
      <c r="P287" s="2650"/>
      <c r="Q287" s="2656">
        <v>16</v>
      </c>
      <c r="R287" s="2656">
        <v>150</v>
      </c>
      <c r="S287" s="2650"/>
      <c r="T287" s="2646" t="s">
        <v>2987</v>
      </c>
      <c r="U287" s="2646"/>
      <c r="V287" s="2646"/>
      <c r="W287" s="2646"/>
      <c r="X287" s="2646"/>
      <c r="Y287" s="2646"/>
      <c r="Z287" s="2646"/>
      <c r="AA287" s="2646"/>
      <c r="AB287" s="2646"/>
      <c r="AC287" s="2646"/>
      <c r="AD287" s="2646"/>
      <c r="AE287" s="2646"/>
      <c r="AF287" s="2646"/>
      <c r="AG287" s="2646"/>
      <c r="AH287" s="2646"/>
      <c r="AI287" s="2646"/>
      <c r="AJ287" s="2654">
        <v>1879.02</v>
      </c>
      <c r="AK287" s="2651" t="s">
        <v>2154</v>
      </c>
      <c r="AL287" s="2651" t="s">
        <v>3745</v>
      </c>
      <c r="AM287" s="2651"/>
      <c r="AN287" s="2655">
        <v>1916.6</v>
      </c>
    </row>
    <row r="288" spans="1:40" ht="11.1" customHeight="1">
      <c r="A288" s="2646" t="s">
        <v>5442</v>
      </c>
      <c r="B288" s="2646" t="s">
        <v>5442</v>
      </c>
      <c r="C288" s="2646" t="s">
        <v>2160</v>
      </c>
      <c r="D288" s="2646" t="s">
        <v>5440</v>
      </c>
      <c r="E288" s="2647">
        <v>8481805990</v>
      </c>
      <c r="F288" s="2646" t="s">
        <v>2990</v>
      </c>
      <c r="G288" s="2646" t="s">
        <v>6383</v>
      </c>
      <c r="H288" s="2646" t="s">
        <v>3017</v>
      </c>
      <c r="I288" s="2646" t="s">
        <v>6538</v>
      </c>
      <c r="J288" s="2646"/>
      <c r="K288" s="2646"/>
      <c r="L288" s="2656">
        <v>84</v>
      </c>
      <c r="M288" s="2658">
        <v>3.6284999999999998E-2</v>
      </c>
      <c r="N288" s="2650"/>
      <c r="O288" s="2650"/>
      <c r="P288" s="2650"/>
      <c r="Q288" s="2656">
        <v>16</v>
      </c>
      <c r="R288" s="2656">
        <v>200</v>
      </c>
      <c r="S288" s="2650"/>
      <c r="T288" s="2646" t="s">
        <v>2987</v>
      </c>
      <c r="U288" s="2646"/>
      <c r="V288" s="2646"/>
      <c r="W288" s="2646"/>
      <c r="X288" s="2646"/>
      <c r="Y288" s="2646"/>
      <c r="Z288" s="2646"/>
      <c r="AA288" s="2646"/>
      <c r="AB288" s="2646"/>
      <c r="AC288" s="2646"/>
      <c r="AD288" s="2646"/>
      <c r="AE288" s="2646"/>
      <c r="AF288" s="2646"/>
      <c r="AG288" s="2646"/>
      <c r="AH288" s="2646"/>
      <c r="AI288" s="2646"/>
      <c r="AJ288" s="2654">
        <v>3636.06</v>
      </c>
      <c r="AK288" s="2651" t="s">
        <v>2154</v>
      </c>
      <c r="AL288" s="2651" t="s">
        <v>3745</v>
      </c>
      <c r="AM288" s="2651"/>
      <c r="AN288" s="2655">
        <v>3708.78</v>
      </c>
    </row>
    <row r="289" spans="1:40" ht="11.1" customHeight="1">
      <c r="A289" s="2646" t="s">
        <v>5960</v>
      </c>
      <c r="B289" s="2646" t="s">
        <v>5960</v>
      </c>
      <c r="C289" s="2646" t="s">
        <v>2160</v>
      </c>
      <c r="D289" s="2646" t="s">
        <v>5451</v>
      </c>
      <c r="E289" s="2647">
        <v>8481805990</v>
      </c>
      <c r="F289" s="2646" t="s">
        <v>2990</v>
      </c>
      <c r="G289" s="2646" t="s">
        <v>5961</v>
      </c>
      <c r="H289" s="2646" t="s">
        <v>3017</v>
      </c>
      <c r="I289" s="2646" t="s">
        <v>6533</v>
      </c>
      <c r="J289" s="2646" t="s">
        <v>6534</v>
      </c>
      <c r="K289" s="2646"/>
      <c r="L289" s="2650"/>
      <c r="M289" s="2650"/>
      <c r="N289" s="2650"/>
      <c r="O289" s="2650"/>
      <c r="P289" s="2650"/>
      <c r="Q289" s="2656">
        <v>25</v>
      </c>
      <c r="R289" s="2650"/>
      <c r="S289" s="2650"/>
      <c r="T289" s="2646" t="s">
        <v>2987</v>
      </c>
      <c r="U289" s="2647">
        <v>4673739435366</v>
      </c>
      <c r="V289" s="2656">
        <v>1</v>
      </c>
      <c r="W289" s="2650"/>
      <c r="X289" s="2650"/>
      <c r="Y289" s="2650"/>
      <c r="Z289" s="2650"/>
      <c r="AA289" s="2650"/>
      <c r="AB289" s="2647">
        <v>4673739435373</v>
      </c>
      <c r="AC289" s="2656">
        <v>27</v>
      </c>
      <c r="AD289" s="2650"/>
      <c r="AE289" s="2650"/>
      <c r="AF289" s="2650"/>
      <c r="AG289" s="2650"/>
      <c r="AH289" s="2650"/>
      <c r="AI289" s="2647">
        <v>4673739435380</v>
      </c>
      <c r="AJ289" s="2646"/>
      <c r="AK289" s="2651"/>
      <c r="AL289" s="2651" t="s">
        <v>2993</v>
      </c>
      <c r="AM289" s="2651"/>
      <c r="AN289" s="2651"/>
    </row>
    <row r="290" spans="1:40" ht="11.1" customHeight="1">
      <c r="A290" s="2646" t="s">
        <v>5962</v>
      </c>
      <c r="B290" s="2646" t="s">
        <v>5962</v>
      </c>
      <c r="C290" s="2646" t="s">
        <v>2160</v>
      </c>
      <c r="D290" s="2646" t="s">
        <v>5451</v>
      </c>
      <c r="E290" s="2647">
        <v>8481805990</v>
      </c>
      <c r="F290" s="2646" t="s">
        <v>2990</v>
      </c>
      <c r="G290" s="2646" t="s">
        <v>5963</v>
      </c>
      <c r="H290" s="2646" t="s">
        <v>3017</v>
      </c>
      <c r="I290" s="2646" t="s">
        <v>6533</v>
      </c>
      <c r="J290" s="2646" t="s">
        <v>6535</v>
      </c>
      <c r="K290" s="2646"/>
      <c r="L290" s="2650"/>
      <c r="M290" s="2650"/>
      <c r="N290" s="2650"/>
      <c r="O290" s="2650"/>
      <c r="P290" s="2650"/>
      <c r="Q290" s="2656">
        <v>25</v>
      </c>
      <c r="R290" s="2650"/>
      <c r="S290" s="2650"/>
      <c r="T290" s="2646" t="s">
        <v>2987</v>
      </c>
      <c r="U290" s="2647">
        <v>4673739435397</v>
      </c>
      <c r="V290" s="2656">
        <v>1</v>
      </c>
      <c r="W290" s="2650"/>
      <c r="X290" s="2650"/>
      <c r="Y290" s="2650"/>
      <c r="Z290" s="2650"/>
      <c r="AA290" s="2650"/>
      <c r="AB290" s="2647">
        <v>4673739435403</v>
      </c>
      <c r="AC290" s="2656">
        <v>27</v>
      </c>
      <c r="AD290" s="2650"/>
      <c r="AE290" s="2650"/>
      <c r="AF290" s="2650"/>
      <c r="AG290" s="2650"/>
      <c r="AH290" s="2650"/>
      <c r="AI290" s="2647">
        <v>4673739435410</v>
      </c>
      <c r="AJ290" s="2646"/>
      <c r="AK290" s="2651"/>
      <c r="AL290" s="2651" t="s">
        <v>2993</v>
      </c>
      <c r="AM290" s="2651"/>
      <c r="AN290" s="2651"/>
    </row>
    <row r="291" spans="1:40" ht="11.1" customHeight="1">
      <c r="A291" s="2646" t="s">
        <v>5964</v>
      </c>
      <c r="B291" s="2646" t="s">
        <v>5964</v>
      </c>
      <c r="C291" s="2646" t="s">
        <v>2160</v>
      </c>
      <c r="D291" s="2646" t="s">
        <v>5451</v>
      </c>
      <c r="E291" s="2647">
        <v>8481805990</v>
      </c>
      <c r="F291" s="2646" t="s">
        <v>2990</v>
      </c>
      <c r="G291" s="2646" t="s">
        <v>5965</v>
      </c>
      <c r="H291" s="2646" t="s">
        <v>3017</v>
      </c>
      <c r="I291" s="2646" t="s">
        <v>6533</v>
      </c>
      <c r="J291" s="2647">
        <v>1</v>
      </c>
      <c r="K291" s="2646"/>
      <c r="L291" s="2650"/>
      <c r="M291" s="2650"/>
      <c r="N291" s="2650"/>
      <c r="O291" s="2650"/>
      <c r="P291" s="2650"/>
      <c r="Q291" s="2656">
        <v>25</v>
      </c>
      <c r="R291" s="2650"/>
      <c r="S291" s="2650"/>
      <c r="T291" s="2646" t="s">
        <v>2987</v>
      </c>
      <c r="U291" s="2647">
        <v>4673739435427</v>
      </c>
      <c r="V291" s="2656">
        <v>1</v>
      </c>
      <c r="W291" s="2650"/>
      <c r="X291" s="2650"/>
      <c r="Y291" s="2650"/>
      <c r="Z291" s="2650"/>
      <c r="AA291" s="2650"/>
      <c r="AB291" s="2647">
        <v>4673739435434</v>
      </c>
      <c r="AC291" s="2656">
        <v>27</v>
      </c>
      <c r="AD291" s="2650"/>
      <c r="AE291" s="2650"/>
      <c r="AF291" s="2650"/>
      <c r="AG291" s="2650"/>
      <c r="AH291" s="2650"/>
      <c r="AI291" s="2647">
        <v>4673739435441</v>
      </c>
      <c r="AJ291" s="2646"/>
      <c r="AK291" s="2651"/>
      <c r="AL291" s="2651" t="s">
        <v>2993</v>
      </c>
      <c r="AM291" s="2651"/>
      <c r="AN291" s="2651"/>
    </row>
    <row r="292" spans="1:40" ht="11.1" customHeight="1">
      <c r="A292" s="2646" t="s">
        <v>6385</v>
      </c>
      <c r="B292" s="2646" t="s">
        <v>5421</v>
      </c>
      <c r="C292" s="2646" t="s">
        <v>2160</v>
      </c>
      <c r="D292" s="2646" t="s">
        <v>5416</v>
      </c>
      <c r="E292" s="2647">
        <v>8481803900</v>
      </c>
      <c r="F292" s="2646" t="s">
        <v>2990</v>
      </c>
      <c r="G292" s="2646" t="s">
        <v>1120</v>
      </c>
      <c r="H292" s="2646" t="s">
        <v>2995</v>
      </c>
      <c r="I292" s="2646" t="s">
        <v>6533</v>
      </c>
      <c r="J292" s="2646" t="s">
        <v>6534</v>
      </c>
      <c r="K292" s="2646"/>
      <c r="L292" s="2648">
        <v>0.87</v>
      </c>
      <c r="M292" s="2658">
        <v>1.5770000000000001E-3</v>
      </c>
      <c r="N292" s="2650"/>
      <c r="O292" s="2650"/>
      <c r="P292" s="2650"/>
      <c r="Q292" s="2656">
        <v>25</v>
      </c>
      <c r="R292" s="2650"/>
      <c r="S292" s="2650"/>
      <c r="T292" s="2646" t="s">
        <v>2987</v>
      </c>
      <c r="U292" s="2647">
        <v>4673739408315</v>
      </c>
      <c r="V292" s="2646"/>
      <c r="W292" s="2646"/>
      <c r="X292" s="2646"/>
      <c r="Y292" s="2646"/>
      <c r="Z292" s="2646"/>
      <c r="AA292" s="2646"/>
      <c r="AB292" s="2646"/>
      <c r="AC292" s="2656">
        <v>15</v>
      </c>
      <c r="AD292" s="2648">
        <v>13.05</v>
      </c>
      <c r="AE292" s="2658">
        <v>1.5768999999999998E-2</v>
      </c>
      <c r="AF292" s="2650"/>
      <c r="AG292" s="2650"/>
      <c r="AH292" s="2650"/>
      <c r="AI292" s="2647">
        <v>4603739366698</v>
      </c>
      <c r="AJ292" s="2648">
        <v>179.99</v>
      </c>
      <c r="AK292" s="2651" t="s">
        <v>2154</v>
      </c>
      <c r="AL292" s="2651" t="s">
        <v>3745</v>
      </c>
      <c r="AM292" s="2660">
        <v>16790</v>
      </c>
      <c r="AN292" s="2652">
        <v>183.59</v>
      </c>
    </row>
    <row r="293" spans="1:40" ht="11.1" customHeight="1">
      <c r="A293" s="2646" t="s">
        <v>6386</v>
      </c>
      <c r="B293" s="2646" t="s">
        <v>5419</v>
      </c>
      <c r="C293" s="2646" t="s">
        <v>2160</v>
      </c>
      <c r="D293" s="2646" t="s">
        <v>5416</v>
      </c>
      <c r="E293" s="2647">
        <v>8481803900</v>
      </c>
      <c r="F293" s="2646" t="s">
        <v>2990</v>
      </c>
      <c r="G293" s="2646" t="s">
        <v>1121</v>
      </c>
      <c r="H293" s="2646" t="s">
        <v>2995</v>
      </c>
      <c r="I293" s="2646" t="s">
        <v>6533</v>
      </c>
      <c r="J293" s="2646" t="s">
        <v>6535</v>
      </c>
      <c r="K293" s="2646"/>
      <c r="L293" s="2653">
        <v>0.9</v>
      </c>
      <c r="M293" s="2658">
        <v>1.5770000000000001E-3</v>
      </c>
      <c r="N293" s="2650"/>
      <c r="O293" s="2650"/>
      <c r="P293" s="2650"/>
      <c r="Q293" s="2656">
        <v>25</v>
      </c>
      <c r="R293" s="2650"/>
      <c r="S293" s="2650"/>
      <c r="T293" s="2646" t="s">
        <v>2987</v>
      </c>
      <c r="U293" s="2647">
        <v>4673739408322</v>
      </c>
      <c r="V293" s="2646"/>
      <c r="W293" s="2646"/>
      <c r="X293" s="2646"/>
      <c r="Y293" s="2646"/>
      <c r="Z293" s="2646"/>
      <c r="AA293" s="2646"/>
      <c r="AB293" s="2646"/>
      <c r="AC293" s="2656">
        <v>15</v>
      </c>
      <c r="AD293" s="2653">
        <v>13.5</v>
      </c>
      <c r="AE293" s="2658">
        <v>1.5768999999999998E-2</v>
      </c>
      <c r="AF293" s="2650"/>
      <c r="AG293" s="2650"/>
      <c r="AH293" s="2650"/>
      <c r="AI293" s="2647">
        <v>4603739366704</v>
      </c>
      <c r="AJ293" s="2648">
        <v>201.71</v>
      </c>
      <c r="AK293" s="2651" t="s">
        <v>2154</v>
      </c>
      <c r="AL293" s="2651" t="s">
        <v>3745</v>
      </c>
      <c r="AM293" s="2660">
        <v>18745</v>
      </c>
      <c r="AN293" s="2652">
        <v>205.74</v>
      </c>
    </row>
    <row r="294" spans="1:40" ht="11.1" customHeight="1">
      <c r="A294" s="2646" t="s">
        <v>6387</v>
      </c>
      <c r="B294" s="2646" t="s">
        <v>5425</v>
      </c>
      <c r="C294" s="2646" t="s">
        <v>2160</v>
      </c>
      <c r="D294" s="2646" t="s">
        <v>5416</v>
      </c>
      <c r="E294" s="2647">
        <v>8481803900</v>
      </c>
      <c r="F294" s="2646" t="s">
        <v>2990</v>
      </c>
      <c r="G294" s="2646" t="s">
        <v>1225</v>
      </c>
      <c r="H294" s="2646" t="s">
        <v>2995</v>
      </c>
      <c r="I294" s="2646" t="s">
        <v>6533</v>
      </c>
      <c r="J294" s="2647">
        <v>1</v>
      </c>
      <c r="K294" s="2646"/>
      <c r="L294" s="2657">
        <v>1.034</v>
      </c>
      <c r="M294" s="2658">
        <v>1.5770000000000001E-3</v>
      </c>
      <c r="N294" s="2650"/>
      <c r="O294" s="2650"/>
      <c r="P294" s="2650"/>
      <c r="Q294" s="2656">
        <v>25</v>
      </c>
      <c r="R294" s="2650"/>
      <c r="S294" s="2650"/>
      <c r="T294" s="2646" t="s">
        <v>2987</v>
      </c>
      <c r="U294" s="2647">
        <v>4673739408339</v>
      </c>
      <c r="V294" s="2646"/>
      <c r="W294" s="2646"/>
      <c r="X294" s="2646"/>
      <c r="Y294" s="2646"/>
      <c r="Z294" s="2646"/>
      <c r="AA294" s="2646"/>
      <c r="AB294" s="2646"/>
      <c r="AC294" s="2656">
        <v>15</v>
      </c>
      <c r="AD294" s="2656">
        <v>16</v>
      </c>
      <c r="AE294" s="2658">
        <v>1.5768999999999998E-2</v>
      </c>
      <c r="AF294" s="2650"/>
      <c r="AG294" s="2650"/>
      <c r="AH294" s="2650"/>
      <c r="AI294" s="2647">
        <v>4673739401705</v>
      </c>
      <c r="AJ294" s="2648">
        <v>297.79000000000002</v>
      </c>
      <c r="AK294" s="2651" t="s">
        <v>2154</v>
      </c>
      <c r="AL294" s="2651" t="s">
        <v>3745</v>
      </c>
      <c r="AM294" s="2660">
        <v>27715</v>
      </c>
      <c r="AN294" s="2652">
        <v>303.75</v>
      </c>
    </row>
    <row r="295" spans="1:40" ht="11.1" customHeight="1">
      <c r="A295" s="2646" t="s">
        <v>6388</v>
      </c>
      <c r="B295" s="2646" t="s">
        <v>5421</v>
      </c>
      <c r="C295" s="2646" t="s">
        <v>2160</v>
      </c>
      <c r="D295" s="2646" t="s">
        <v>5416</v>
      </c>
      <c r="E295" s="2647">
        <v>8481803900</v>
      </c>
      <c r="F295" s="2646" t="s">
        <v>2990</v>
      </c>
      <c r="G295" s="2646" t="s">
        <v>5439</v>
      </c>
      <c r="H295" s="2646" t="s">
        <v>3017</v>
      </c>
      <c r="I295" s="2646" t="s">
        <v>6533</v>
      </c>
      <c r="J295" s="2646" t="s">
        <v>6534</v>
      </c>
      <c r="K295" s="2646"/>
      <c r="L295" s="2648">
        <v>0.87</v>
      </c>
      <c r="M295" s="2658">
        <v>1.5770000000000001E-3</v>
      </c>
      <c r="N295" s="2650"/>
      <c r="O295" s="2650"/>
      <c r="P295" s="2650"/>
      <c r="Q295" s="2656">
        <v>25</v>
      </c>
      <c r="R295" s="2650"/>
      <c r="S295" s="2650"/>
      <c r="T295" s="2646" t="s">
        <v>2987</v>
      </c>
      <c r="U295" s="2647">
        <v>4673739408346</v>
      </c>
      <c r="V295" s="2646"/>
      <c r="W295" s="2646"/>
      <c r="X295" s="2646"/>
      <c r="Y295" s="2646"/>
      <c r="Z295" s="2646"/>
      <c r="AA295" s="2646"/>
      <c r="AB295" s="2646"/>
      <c r="AC295" s="2656">
        <v>15</v>
      </c>
      <c r="AD295" s="2648">
        <v>13.05</v>
      </c>
      <c r="AE295" s="2658">
        <v>1.5768999999999998E-2</v>
      </c>
      <c r="AF295" s="2650"/>
      <c r="AG295" s="2650"/>
      <c r="AH295" s="2650"/>
      <c r="AI295" s="2647">
        <v>4673739401668</v>
      </c>
      <c r="AJ295" s="2648">
        <v>200.34</v>
      </c>
      <c r="AK295" s="2651" t="s">
        <v>2154</v>
      </c>
      <c r="AL295" s="2651" t="s">
        <v>3745</v>
      </c>
      <c r="AM295" s="2660">
        <v>16200</v>
      </c>
      <c r="AN295" s="2652">
        <v>204.35</v>
      </c>
    </row>
    <row r="296" spans="1:40" ht="11.1" customHeight="1">
      <c r="A296" s="2646" t="s">
        <v>6389</v>
      </c>
      <c r="B296" s="2646" t="s">
        <v>5419</v>
      </c>
      <c r="C296" s="2646" t="s">
        <v>2160</v>
      </c>
      <c r="D296" s="2646" t="s">
        <v>5416</v>
      </c>
      <c r="E296" s="2647">
        <v>8481803900</v>
      </c>
      <c r="F296" s="2646" t="s">
        <v>2990</v>
      </c>
      <c r="G296" s="2646" t="s">
        <v>5438</v>
      </c>
      <c r="H296" s="2646" t="s">
        <v>3017</v>
      </c>
      <c r="I296" s="2646" t="s">
        <v>6533</v>
      </c>
      <c r="J296" s="2646" t="s">
        <v>6535</v>
      </c>
      <c r="K296" s="2646"/>
      <c r="L296" s="2653">
        <v>0.9</v>
      </c>
      <c r="M296" s="2650"/>
      <c r="N296" s="2650"/>
      <c r="O296" s="2650"/>
      <c r="P296" s="2650"/>
      <c r="Q296" s="2656">
        <v>25</v>
      </c>
      <c r="R296" s="2650"/>
      <c r="S296" s="2650"/>
      <c r="T296" s="2646" t="s">
        <v>2987</v>
      </c>
      <c r="U296" s="2647">
        <v>4673739408353</v>
      </c>
      <c r="V296" s="2646"/>
      <c r="W296" s="2646"/>
      <c r="X296" s="2646"/>
      <c r="Y296" s="2646"/>
      <c r="Z296" s="2646"/>
      <c r="AA296" s="2646"/>
      <c r="AB296" s="2646"/>
      <c r="AC296" s="2656">
        <v>15</v>
      </c>
      <c r="AD296" s="2653">
        <v>13.5</v>
      </c>
      <c r="AE296" s="2650"/>
      <c r="AF296" s="2650"/>
      <c r="AG296" s="2650"/>
      <c r="AH296" s="2650"/>
      <c r="AI296" s="2647">
        <v>4673739401682</v>
      </c>
      <c r="AJ296" s="2648">
        <v>222.06</v>
      </c>
      <c r="AK296" s="2651" t="s">
        <v>2154</v>
      </c>
      <c r="AL296" s="2651" t="s">
        <v>3745</v>
      </c>
      <c r="AM296" s="2660">
        <v>18000</v>
      </c>
      <c r="AN296" s="2652">
        <v>226.5</v>
      </c>
    </row>
    <row r="297" spans="1:40" ht="11.1" customHeight="1">
      <c r="A297" s="2646" t="s">
        <v>6390</v>
      </c>
      <c r="B297" s="2646" t="s">
        <v>5425</v>
      </c>
      <c r="C297" s="2646" t="s">
        <v>2160</v>
      </c>
      <c r="D297" s="2646" t="s">
        <v>5416</v>
      </c>
      <c r="E297" s="2647">
        <v>8481803900</v>
      </c>
      <c r="F297" s="2646" t="s">
        <v>2990</v>
      </c>
      <c r="G297" s="2646" t="s">
        <v>5437</v>
      </c>
      <c r="H297" s="2646" t="s">
        <v>3017</v>
      </c>
      <c r="I297" s="2646" t="s">
        <v>6533</v>
      </c>
      <c r="J297" s="2647">
        <v>1</v>
      </c>
      <c r="K297" s="2646"/>
      <c r="L297" s="2650"/>
      <c r="M297" s="2650"/>
      <c r="N297" s="2650"/>
      <c r="O297" s="2650"/>
      <c r="P297" s="2650"/>
      <c r="Q297" s="2656">
        <v>25</v>
      </c>
      <c r="R297" s="2650"/>
      <c r="S297" s="2650"/>
      <c r="T297" s="2646" t="s">
        <v>2987</v>
      </c>
      <c r="U297" s="2646"/>
      <c r="V297" s="2646"/>
      <c r="W297" s="2646"/>
      <c r="X297" s="2646"/>
      <c r="Y297" s="2646"/>
      <c r="Z297" s="2646"/>
      <c r="AA297" s="2646"/>
      <c r="AB297" s="2646"/>
      <c r="AC297" s="2646"/>
      <c r="AD297" s="2646"/>
      <c r="AE297" s="2646"/>
      <c r="AF297" s="2646"/>
      <c r="AG297" s="2646"/>
      <c r="AH297" s="2646"/>
      <c r="AI297" s="2646"/>
      <c r="AJ297" s="2648">
        <v>318.14</v>
      </c>
      <c r="AK297" s="2651" t="s">
        <v>2154</v>
      </c>
      <c r="AL297" s="2651" t="s">
        <v>3745</v>
      </c>
      <c r="AM297" s="2660">
        <v>25700</v>
      </c>
      <c r="AN297" s="2652">
        <v>324.5</v>
      </c>
    </row>
    <row r="298" spans="1:40" ht="11.1" customHeight="1">
      <c r="A298" s="2646" t="s">
        <v>5436</v>
      </c>
      <c r="B298" s="2646" t="s">
        <v>5436</v>
      </c>
      <c r="C298" s="2646" t="s">
        <v>2160</v>
      </c>
      <c r="D298" s="2646" t="s">
        <v>5416</v>
      </c>
      <c r="E298" s="2647">
        <v>8481803900</v>
      </c>
      <c r="F298" s="2646" t="s">
        <v>2990</v>
      </c>
      <c r="G298" s="2646" t="s">
        <v>1257</v>
      </c>
      <c r="H298" s="2646" t="s">
        <v>2995</v>
      </c>
      <c r="I298" s="2646" t="s">
        <v>6533</v>
      </c>
      <c r="J298" s="2646" t="s">
        <v>6536</v>
      </c>
      <c r="K298" s="2646"/>
      <c r="L298" s="2657">
        <v>1.625</v>
      </c>
      <c r="M298" s="2658">
        <v>1.5770000000000001E-3</v>
      </c>
      <c r="N298" s="2650"/>
      <c r="O298" s="2650"/>
      <c r="P298" s="2650"/>
      <c r="Q298" s="2656">
        <v>16</v>
      </c>
      <c r="R298" s="2650"/>
      <c r="S298" s="2650"/>
      <c r="T298" s="2646" t="s">
        <v>2987</v>
      </c>
      <c r="U298" s="2647">
        <v>4673739408360</v>
      </c>
      <c r="V298" s="2646"/>
      <c r="W298" s="2646"/>
      <c r="X298" s="2646"/>
      <c r="Y298" s="2646"/>
      <c r="Z298" s="2646"/>
      <c r="AA298" s="2646"/>
      <c r="AB298" s="2646"/>
      <c r="AC298" s="2656">
        <v>15</v>
      </c>
      <c r="AD298" s="2657">
        <v>24.375</v>
      </c>
      <c r="AE298" s="2658">
        <v>2.3653E-2</v>
      </c>
      <c r="AF298" s="2650"/>
      <c r="AG298" s="2650"/>
      <c r="AH298" s="2650"/>
      <c r="AI298" s="2646"/>
      <c r="AJ298" s="2648">
        <v>512.13</v>
      </c>
      <c r="AK298" s="2651" t="s">
        <v>2154</v>
      </c>
      <c r="AL298" s="2651" t="s">
        <v>3745</v>
      </c>
      <c r="AM298" s="2660">
        <v>47610</v>
      </c>
      <c r="AN298" s="2652">
        <v>522.37</v>
      </c>
    </row>
    <row r="299" spans="1:40" ht="11.1" customHeight="1">
      <c r="A299" s="2646" t="s">
        <v>5435</v>
      </c>
      <c r="B299" s="2646" t="s">
        <v>5435</v>
      </c>
      <c r="C299" s="2646" t="s">
        <v>2160</v>
      </c>
      <c r="D299" s="2646" t="s">
        <v>5416</v>
      </c>
      <c r="E299" s="2647">
        <v>8481803900</v>
      </c>
      <c r="F299" s="2646" t="s">
        <v>2990</v>
      </c>
      <c r="G299" s="2646" t="s">
        <v>1258</v>
      </c>
      <c r="H299" s="2646" t="s">
        <v>2995</v>
      </c>
      <c r="I299" s="2646" t="s">
        <v>6533</v>
      </c>
      <c r="J299" s="2646" t="s">
        <v>6537</v>
      </c>
      <c r="K299" s="2646"/>
      <c r="L299" s="2657">
        <v>2.4750000000000001</v>
      </c>
      <c r="M299" s="2658">
        <v>1.5770000000000001E-3</v>
      </c>
      <c r="N299" s="2650"/>
      <c r="O299" s="2650"/>
      <c r="P299" s="2650"/>
      <c r="Q299" s="2656">
        <v>16</v>
      </c>
      <c r="R299" s="2650"/>
      <c r="S299" s="2650"/>
      <c r="T299" s="2646" t="s">
        <v>2987</v>
      </c>
      <c r="U299" s="2647">
        <v>4673739408377</v>
      </c>
      <c r="V299" s="2646"/>
      <c r="W299" s="2646"/>
      <c r="X299" s="2646"/>
      <c r="Y299" s="2646"/>
      <c r="Z299" s="2646"/>
      <c r="AA299" s="2646"/>
      <c r="AB299" s="2646"/>
      <c r="AC299" s="2656">
        <v>15</v>
      </c>
      <c r="AD299" s="2657">
        <v>37.125</v>
      </c>
      <c r="AE299" s="2658">
        <v>2.3653E-2</v>
      </c>
      <c r="AF299" s="2650"/>
      <c r="AG299" s="2650"/>
      <c r="AH299" s="2650"/>
      <c r="AI299" s="2647">
        <v>4673739409114</v>
      </c>
      <c r="AJ299" s="2648">
        <v>591.59</v>
      </c>
      <c r="AK299" s="2651" t="s">
        <v>2154</v>
      </c>
      <c r="AL299" s="2651" t="s">
        <v>3745</v>
      </c>
      <c r="AM299" s="2660">
        <v>54970</v>
      </c>
      <c r="AN299" s="2652">
        <v>603.41999999999996</v>
      </c>
    </row>
    <row r="300" spans="1:40" ht="11.1" customHeight="1">
      <c r="A300" s="2646" t="s">
        <v>5434</v>
      </c>
      <c r="B300" s="2646" t="s">
        <v>5434</v>
      </c>
      <c r="C300" s="2646" t="s">
        <v>2160</v>
      </c>
      <c r="D300" s="2646" t="s">
        <v>5416</v>
      </c>
      <c r="E300" s="2647">
        <v>8481803900</v>
      </c>
      <c r="F300" s="2646" t="s">
        <v>2990</v>
      </c>
      <c r="G300" s="2646" t="s">
        <v>1259</v>
      </c>
      <c r="H300" s="2646" t="s">
        <v>3017</v>
      </c>
      <c r="I300" s="2646" t="s">
        <v>6533</v>
      </c>
      <c r="J300" s="2647">
        <v>2</v>
      </c>
      <c r="K300" s="2646"/>
      <c r="L300" s="2648">
        <v>2.97</v>
      </c>
      <c r="M300" s="2658">
        <v>1.5770000000000001E-3</v>
      </c>
      <c r="N300" s="2650"/>
      <c r="O300" s="2650"/>
      <c r="P300" s="2650"/>
      <c r="Q300" s="2656">
        <v>16</v>
      </c>
      <c r="R300" s="2650"/>
      <c r="S300" s="2650"/>
      <c r="T300" s="2646" t="s">
        <v>2987</v>
      </c>
      <c r="U300" s="2647">
        <v>4673739408384</v>
      </c>
      <c r="V300" s="2646"/>
      <c r="W300" s="2646"/>
      <c r="X300" s="2646"/>
      <c r="Y300" s="2646"/>
      <c r="Z300" s="2646"/>
      <c r="AA300" s="2646"/>
      <c r="AB300" s="2646"/>
      <c r="AC300" s="2656">
        <v>15</v>
      </c>
      <c r="AD300" s="2648">
        <v>44.55</v>
      </c>
      <c r="AE300" s="2658">
        <v>2.3653E-2</v>
      </c>
      <c r="AF300" s="2650"/>
      <c r="AG300" s="2650"/>
      <c r="AH300" s="2650"/>
      <c r="AI300" s="2647">
        <v>4673739409121</v>
      </c>
      <c r="AJ300" s="2653">
        <v>650.5</v>
      </c>
      <c r="AK300" s="2651" t="s">
        <v>2154</v>
      </c>
      <c r="AL300" s="2651" t="s">
        <v>3745</v>
      </c>
      <c r="AM300" s="2660">
        <v>60490</v>
      </c>
      <c r="AN300" s="2652">
        <v>663.51</v>
      </c>
    </row>
    <row r="301" spans="1:40" ht="11.1" customHeight="1">
      <c r="A301" s="2646" t="s">
        <v>6391</v>
      </c>
      <c r="B301" s="2646" t="s">
        <v>5424</v>
      </c>
      <c r="C301" s="2646" t="s">
        <v>2160</v>
      </c>
      <c r="D301" s="2646" t="s">
        <v>5416</v>
      </c>
      <c r="E301" s="2647">
        <v>8481803900</v>
      </c>
      <c r="F301" s="2646" t="s">
        <v>2990</v>
      </c>
      <c r="G301" s="2646" t="s">
        <v>1364</v>
      </c>
      <c r="H301" s="2646" t="s">
        <v>3017</v>
      </c>
      <c r="I301" s="2646" t="s">
        <v>6533</v>
      </c>
      <c r="J301" s="2646" t="s">
        <v>6534</v>
      </c>
      <c r="K301" s="2646"/>
      <c r="L301" s="2648">
        <v>0.87</v>
      </c>
      <c r="M301" s="2657">
        <v>1E-3</v>
      </c>
      <c r="N301" s="2650"/>
      <c r="O301" s="2650"/>
      <c r="P301" s="2650"/>
      <c r="Q301" s="2656">
        <v>25</v>
      </c>
      <c r="R301" s="2650"/>
      <c r="S301" s="2650"/>
      <c r="T301" s="2646" t="s">
        <v>2987</v>
      </c>
      <c r="U301" s="2647">
        <v>4673739408391</v>
      </c>
      <c r="V301" s="2646"/>
      <c r="W301" s="2646"/>
      <c r="X301" s="2646"/>
      <c r="Y301" s="2646"/>
      <c r="Z301" s="2646"/>
      <c r="AA301" s="2646"/>
      <c r="AB301" s="2646"/>
      <c r="AC301" s="2656">
        <v>15</v>
      </c>
      <c r="AD301" s="2653">
        <v>8.6999999999999993</v>
      </c>
      <c r="AE301" s="2648">
        <v>0.01</v>
      </c>
      <c r="AF301" s="2650"/>
      <c r="AG301" s="2650"/>
      <c r="AH301" s="2650"/>
      <c r="AI301" s="2647">
        <v>4673739409138</v>
      </c>
      <c r="AJ301" s="2648">
        <v>179.99</v>
      </c>
      <c r="AK301" s="2651" t="s">
        <v>2154</v>
      </c>
      <c r="AL301" s="2651" t="s">
        <v>3745</v>
      </c>
      <c r="AM301" s="2660">
        <v>16790</v>
      </c>
      <c r="AN301" s="2652">
        <v>183.59</v>
      </c>
    </row>
    <row r="302" spans="1:40" ht="11.1" customHeight="1">
      <c r="A302" s="2646" t="s">
        <v>6392</v>
      </c>
      <c r="B302" s="2646" t="s">
        <v>5423</v>
      </c>
      <c r="C302" s="2646" t="s">
        <v>2160</v>
      </c>
      <c r="D302" s="2646" t="s">
        <v>5416</v>
      </c>
      <c r="E302" s="2647">
        <v>8481803900</v>
      </c>
      <c r="F302" s="2646" t="s">
        <v>2990</v>
      </c>
      <c r="G302" s="2646" t="s">
        <v>1365</v>
      </c>
      <c r="H302" s="2646" t="s">
        <v>3017</v>
      </c>
      <c r="I302" s="2646" t="s">
        <v>6533</v>
      </c>
      <c r="J302" s="2646" t="s">
        <v>6535</v>
      </c>
      <c r="K302" s="2646"/>
      <c r="L302" s="2653">
        <v>0.9</v>
      </c>
      <c r="M302" s="2657">
        <v>1E-3</v>
      </c>
      <c r="N302" s="2650"/>
      <c r="O302" s="2650"/>
      <c r="P302" s="2650"/>
      <c r="Q302" s="2656">
        <v>25</v>
      </c>
      <c r="R302" s="2650"/>
      <c r="S302" s="2650"/>
      <c r="T302" s="2646" t="s">
        <v>2987</v>
      </c>
      <c r="U302" s="2647">
        <v>4673739408407</v>
      </c>
      <c r="V302" s="2646"/>
      <c r="W302" s="2646"/>
      <c r="X302" s="2646"/>
      <c r="Y302" s="2646"/>
      <c r="Z302" s="2646"/>
      <c r="AA302" s="2646"/>
      <c r="AB302" s="2646"/>
      <c r="AC302" s="2656">
        <v>15</v>
      </c>
      <c r="AD302" s="2656">
        <v>9</v>
      </c>
      <c r="AE302" s="2648">
        <v>0.01</v>
      </c>
      <c r="AF302" s="2650"/>
      <c r="AG302" s="2650"/>
      <c r="AH302" s="2650"/>
      <c r="AI302" s="2647">
        <v>4673739409145</v>
      </c>
      <c r="AJ302" s="2648">
        <v>201.71</v>
      </c>
      <c r="AK302" s="2651" t="s">
        <v>2154</v>
      </c>
      <c r="AL302" s="2651" t="s">
        <v>3745</v>
      </c>
      <c r="AM302" s="2660">
        <v>18745</v>
      </c>
      <c r="AN302" s="2652">
        <v>205.74</v>
      </c>
    </row>
    <row r="303" spans="1:40" ht="11.1" customHeight="1">
      <c r="A303" s="2646" t="s">
        <v>6393</v>
      </c>
      <c r="B303" s="2646" t="s">
        <v>5422</v>
      </c>
      <c r="C303" s="2646" t="s">
        <v>2160</v>
      </c>
      <c r="D303" s="2646" t="s">
        <v>5416</v>
      </c>
      <c r="E303" s="2647">
        <v>8481803900</v>
      </c>
      <c r="F303" s="2646" t="s">
        <v>2990</v>
      </c>
      <c r="G303" s="2646" t="s">
        <v>1366</v>
      </c>
      <c r="H303" s="2646" t="s">
        <v>3017</v>
      </c>
      <c r="I303" s="2646" t="s">
        <v>6533</v>
      </c>
      <c r="J303" s="2647">
        <v>1</v>
      </c>
      <c r="K303" s="2646"/>
      <c r="L303" s="2657">
        <v>1.034</v>
      </c>
      <c r="M303" s="2657">
        <v>1E-3</v>
      </c>
      <c r="N303" s="2650"/>
      <c r="O303" s="2650"/>
      <c r="P303" s="2650"/>
      <c r="Q303" s="2656">
        <v>25</v>
      </c>
      <c r="R303" s="2650"/>
      <c r="S303" s="2650"/>
      <c r="T303" s="2646" t="s">
        <v>2987</v>
      </c>
      <c r="U303" s="2647">
        <v>4673739408414</v>
      </c>
      <c r="V303" s="2646"/>
      <c r="W303" s="2646"/>
      <c r="X303" s="2646"/>
      <c r="Y303" s="2646"/>
      <c r="Z303" s="2646"/>
      <c r="AA303" s="2646"/>
      <c r="AB303" s="2646"/>
      <c r="AC303" s="2656">
        <v>15</v>
      </c>
      <c r="AD303" s="2648">
        <v>10.34</v>
      </c>
      <c r="AE303" s="2648">
        <v>0.01</v>
      </c>
      <c r="AF303" s="2650"/>
      <c r="AG303" s="2650"/>
      <c r="AH303" s="2650"/>
      <c r="AI303" s="2647">
        <v>4673739409152</v>
      </c>
      <c r="AJ303" s="2648">
        <v>297.79000000000002</v>
      </c>
      <c r="AK303" s="2651" t="s">
        <v>2154</v>
      </c>
      <c r="AL303" s="2651" t="s">
        <v>3745</v>
      </c>
      <c r="AM303" s="2660">
        <v>27715</v>
      </c>
      <c r="AN303" s="2652">
        <v>303.75</v>
      </c>
    </row>
    <row r="304" spans="1:40" ht="11.1" customHeight="1">
      <c r="A304" s="2646" t="s">
        <v>6394</v>
      </c>
      <c r="B304" s="2646" t="s">
        <v>5423</v>
      </c>
      <c r="C304" s="2646"/>
      <c r="D304" s="2646"/>
      <c r="E304" s="2647">
        <v>8481803900</v>
      </c>
      <c r="F304" s="2646" t="s">
        <v>2990</v>
      </c>
      <c r="G304" s="2646" t="s">
        <v>5433</v>
      </c>
      <c r="H304" s="2646" t="s">
        <v>3017</v>
      </c>
      <c r="I304" s="2646" t="s">
        <v>6533</v>
      </c>
      <c r="J304" s="2646" t="s">
        <v>6535</v>
      </c>
      <c r="K304" s="2646"/>
      <c r="L304" s="2650"/>
      <c r="M304" s="2650"/>
      <c r="N304" s="2650"/>
      <c r="O304" s="2650"/>
      <c r="P304" s="2650"/>
      <c r="Q304" s="2656">
        <v>25</v>
      </c>
      <c r="R304" s="2650"/>
      <c r="S304" s="2650"/>
      <c r="T304" s="2646" t="s">
        <v>2987</v>
      </c>
      <c r="U304" s="2646"/>
      <c r="V304" s="2646"/>
      <c r="W304" s="2646"/>
      <c r="X304" s="2646"/>
      <c r="Y304" s="2646"/>
      <c r="Z304" s="2646"/>
      <c r="AA304" s="2646"/>
      <c r="AB304" s="2646"/>
      <c r="AC304" s="2646"/>
      <c r="AD304" s="2646"/>
      <c r="AE304" s="2646"/>
      <c r="AF304" s="2646"/>
      <c r="AG304" s="2646"/>
      <c r="AH304" s="2646"/>
      <c r="AI304" s="2646"/>
      <c r="AJ304" s="2648">
        <v>222.06</v>
      </c>
      <c r="AK304" s="2651" t="s">
        <v>2154</v>
      </c>
      <c r="AL304" s="2651" t="s">
        <v>3745</v>
      </c>
      <c r="AM304" s="2651"/>
      <c r="AN304" s="2652">
        <v>226.5</v>
      </c>
    </row>
    <row r="305" spans="1:40" ht="11.1" customHeight="1">
      <c r="A305" s="2646" t="s">
        <v>6395</v>
      </c>
      <c r="B305" s="2646" t="s">
        <v>5422</v>
      </c>
      <c r="C305" s="2646" t="s">
        <v>2160</v>
      </c>
      <c r="D305" s="2646" t="s">
        <v>5416</v>
      </c>
      <c r="E305" s="2647">
        <v>8481803900</v>
      </c>
      <c r="F305" s="2646" t="s">
        <v>2990</v>
      </c>
      <c r="G305" s="2646" t="s">
        <v>5432</v>
      </c>
      <c r="H305" s="2646" t="s">
        <v>3017</v>
      </c>
      <c r="I305" s="2646" t="s">
        <v>6533</v>
      </c>
      <c r="J305" s="2647">
        <v>1</v>
      </c>
      <c r="K305" s="2646"/>
      <c r="L305" s="2650"/>
      <c r="M305" s="2650"/>
      <c r="N305" s="2650"/>
      <c r="O305" s="2650"/>
      <c r="P305" s="2650"/>
      <c r="Q305" s="2656">
        <v>25</v>
      </c>
      <c r="R305" s="2650"/>
      <c r="S305" s="2650"/>
      <c r="T305" s="2646" t="s">
        <v>2987</v>
      </c>
      <c r="U305" s="2647">
        <v>4673739419557</v>
      </c>
      <c r="V305" s="2646"/>
      <c r="W305" s="2646"/>
      <c r="X305" s="2646"/>
      <c r="Y305" s="2646"/>
      <c r="Z305" s="2646"/>
      <c r="AA305" s="2646"/>
      <c r="AB305" s="2646"/>
      <c r="AC305" s="2646"/>
      <c r="AD305" s="2646"/>
      <c r="AE305" s="2646"/>
      <c r="AF305" s="2646"/>
      <c r="AG305" s="2646"/>
      <c r="AH305" s="2646"/>
      <c r="AI305" s="2646"/>
      <c r="AJ305" s="2648">
        <v>318.14</v>
      </c>
      <c r="AK305" s="2651" t="s">
        <v>2154</v>
      </c>
      <c r="AL305" s="2651" t="s">
        <v>3745</v>
      </c>
      <c r="AM305" s="2660">
        <v>27715</v>
      </c>
      <c r="AN305" s="2652">
        <v>324.5</v>
      </c>
    </row>
    <row r="306" spans="1:40" ht="11.1" customHeight="1">
      <c r="A306" s="2646" t="s">
        <v>5431</v>
      </c>
      <c r="B306" s="2646" t="s">
        <v>5431</v>
      </c>
      <c r="C306" s="2646" t="s">
        <v>2160</v>
      </c>
      <c r="D306" s="2646" t="s">
        <v>5416</v>
      </c>
      <c r="E306" s="2647">
        <v>8481803900</v>
      </c>
      <c r="F306" s="2646" t="s">
        <v>2990</v>
      </c>
      <c r="G306" s="2646" t="s">
        <v>5430</v>
      </c>
      <c r="H306" s="2646" t="s">
        <v>3017</v>
      </c>
      <c r="I306" s="2646" t="s">
        <v>6538</v>
      </c>
      <c r="J306" s="2646"/>
      <c r="K306" s="2646"/>
      <c r="L306" s="2653">
        <v>21.7</v>
      </c>
      <c r="M306" s="2650"/>
      <c r="N306" s="2650"/>
      <c r="O306" s="2650"/>
      <c r="P306" s="2650"/>
      <c r="Q306" s="2650"/>
      <c r="R306" s="2656">
        <v>65</v>
      </c>
      <c r="S306" s="2650"/>
      <c r="T306" s="2646" t="s">
        <v>2987</v>
      </c>
      <c r="U306" s="2647">
        <v>4673739408421</v>
      </c>
      <c r="V306" s="2646"/>
      <c r="W306" s="2646"/>
      <c r="X306" s="2646"/>
      <c r="Y306" s="2646"/>
      <c r="Z306" s="2646"/>
      <c r="AA306" s="2646"/>
      <c r="AB306" s="2646"/>
      <c r="AC306" s="2646"/>
      <c r="AD306" s="2646"/>
      <c r="AE306" s="2646"/>
      <c r="AF306" s="2646"/>
      <c r="AG306" s="2646"/>
      <c r="AH306" s="2646"/>
      <c r="AI306" s="2646"/>
      <c r="AJ306" s="2654">
        <v>4814.88</v>
      </c>
      <c r="AK306" s="2651" t="s">
        <v>2154</v>
      </c>
      <c r="AL306" s="2651" t="s">
        <v>3745</v>
      </c>
      <c r="AM306" s="2660">
        <v>447235</v>
      </c>
      <c r="AN306" s="2655">
        <v>4911.18</v>
      </c>
    </row>
    <row r="307" spans="1:40" ht="11.1" customHeight="1">
      <c r="A307" s="2646" t="s">
        <v>5429</v>
      </c>
      <c r="B307" s="2646" t="s">
        <v>5429</v>
      </c>
      <c r="C307" s="2646" t="s">
        <v>2160</v>
      </c>
      <c r="D307" s="2646" t="s">
        <v>5416</v>
      </c>
      <c r="E307" s="2647">
        <v>8481803900</v>
      </c>
      <c r="F307" s="2646" t="s">
        <v>2990</v>
      </c>
      <c r="G307" s="2646" t="s">
        <v>5428</v>
      </c>
      <c r="H307" s="2646" t="s">
        <v>3017</v>
      </c>
      <c r="I307" s="2646" t="s">
        <v>6538</v>
      </c>
      <c r="J307" s="2646"/>
      <c r="K307" s="2646"/>
      <c r="L307" s="2653">
        <v>28.1</v>
      </c>
      <c r="M307" s="2650"/>
      <c r="N307" s="2650"/>
      <c r="O307" s="2650"/>
      <c r="P307" s="2650"/>
      <c r="Q307" s="2650"/>
      <c r="R307" s="2656">
        <v>80</v>
      </c>
      <c r="S307" s="2650"/>
      <c r="T307" s="2646" t="s">
        <v>2987</v>
      </c>
      <c r="U307" s="2647">
        <v>4673739408438</v>
      </c>
      <c r="V307" s="2646"/>
      <c r="W307" s="2646"/>
      <c r="X307" s="2646"/>
      <c r="Y307" s="2646"/>
      <c r="Z307" s="2646"/>
      <c r="AA307" s="2646"/>
      <c r="AB307" s="2646"/>
      <c r="AC307" s="2646"/>
      <c r="AD307" s="2646"/>
      <c r="AE307" s="2646"/>
      <c r="AF307" s="2646"/>
      <c r="AG307" s="2646"/>
      <c r="AH307" s="2646"/>
      <c r="AI307" s="2646"/>
      <c r="AJ307" s="2654">
        <v>7369.75</v>
      </c>
      <c r="AK307" s="2651" t="s">
        <v>2154</v>
      </c>
      <c r="AL307" s="2651" t="s">
        <v>3745</v>
      </c>
      <c r="AM307" s="2660">
        <v>684480</v>
      </c>
      <c r="AN307" s="2655">
        <v>7517.15</v>
      </c>
    </row>
    <row r="308" spans="1:40" ht="11.1" customHeight="1">
      <c r="A308" s="2646" t="s">
        <v>5427</v>
      </c>
      <c r="B308" s="2646" t="s">
        <v>5427</v>
      </c>
      <c r="C308" s="2646" t="s">
        <v>2160</v>
      </c>
      <c r="D308" s="2646" t="s">
        <v>5416</v>
      </c>
      <c r="E308" s="2647">
        <v>8481803900</v>
      </c>
      <c r="F308" s="2646" t="s">
        <v>2990</v>
      </c>
      <c r="G308" s="2646" t="s">
        <v>5426</v>
      </c>
      <c r="H308" s="2646" t="s">
        <v>3017</v>
      </c>
      <c r="I308" s="2646" t="s">
        <v>6538</v>
      </c>
      <c r="J308" s="2646"/>
      <c r="K308" s="2646"/>
      <c r="L308" s="2653">
        <v>33.6</v>
      </c>
      <c r="M308" s="2650"/>
      <c r="N308" s="2650"/>
      <c r="O308" s="2650"/>
      <c r="P308" s="2650"/>
      <c r="Q308" s="2650"/>
      <c r="R308" s="2656">
        <v>100</v>
      </c>
      <c r="S308" s="2650"/>
      <c r="T308" s="2646" t="s">
        <v>2987</v>
      </c>
      <c r="U308" s="2647">
        <v>4673739408445</v>
      </c>
      <c r="V308" s="2646"/>
      <c r="W308" s="2646"/>
      <c r="X308" s="2646"/>
      <c r="Y308" s="2646"/>
      <c r="Z308" s="2646"/>
      <c r="AA308" s="2646"/>
      <c r="AB308" s="2646"/>
      <c r="AC308" s="2646"/>
      <c r="AD308" s="2646"/>
      <c r="AE308" s="2646"/>
      <c r="AF308" s="2646"/>
      <c r="AG308" s="2646"/>
      <c r="AH308" s="2646"/>
      <c r="AI308" s="2646"/>
      <c r="AJ308" s="2654">
        <v>9334.91</v>
      </c>
      <c r="AK308" s="2651" t="s">
        <v>2154</v>
      </c>
      <c r="AL308" s="2651" t="s">
        <v>3745</v>
      </c>
      <c r="AM308" s="2660">
        <v>866870</v>
      </c>
      <c r="AN308" s="2655">
        <v>9521.61</v>
      </c>
    </row>
    <row r="309" spans="1:40" ht="11.1" customHeight="1">
      <c r="A309" s="2646" t="s">
        <v>6396</v>
      </c>
      <c r="B309" s="2646" t="s">
        <v>5421</v>
      </c>
      <c r="C309" s="2646" t="s">
        <v>2160</v>
      </c>
      <c r="D309" s="2646" t="s">
        <v>5416</v>
      </c>
      <c r="E309" s="2647">
        <v>8481803900</v>
      </c>
      <c r="F309" s="2646" t="s">
        <v>2990</v>
      </c>
      <c r="G309" s="2646" t="s">
        <v>2055</v>
      </c>
      <c r="H309" s="2646" t="s">
        <v>2995</v>
      </c>
      <c r="I309" s="2646" t="s">
        <v>6533</v>
      </c>
      <c r="J309" s="2646" t="s">
        <v>6534</v>
      </c>
      <c r="K309" s="2646"/>
      <c r="L309" s="2648">
        <v>0.78</v>
      </c>
      <c r="M309" s="2658">
        <v>1.5770000000000001E-3</v>
      </c>
      <c r="N309" s="2650"/>
      <c r="O309" s="2650"/>
      <c r="P309" s="2650"/>
      <c r="Q309" s="2656">
        <v>25</v>
      </c>
      <c r="R309" s="2650"/>
      <c r="S309" s="2650"/>
      <c r="T309" s="2646" t="s">
        <v>2987</v>
      </c>
      <c r="U309" s="2647">
        <v>4673739419403</v>
      </c>
      <c r="V309" s="2646"/>
      <c r="W309" s="2646"/>
      <c r="X309" s="2646"/>
      <c r="Y309" s="2646"/>
      <c r="Z309" s="2646"/>
      <c r="AA309" s="2646"/>
      <c r="AB309" s="2646"/>
      <c r="AC309" s="2656">
        <v>15</v>
      </c>
      <c r="AD309" s="2653">
        <v>11.7</v>
      </c>
      <c r="AE309" s="2658">
        <v>2.3654999999999999E-2</v>
      </c>
      <c r="AF309" s="2650"/>
      <c r="AG309" s="2650"/>
      <c r="AH309" s="2650"/>
      <c r="AI309" s="2646"/>
      <c r="AJ309" s="2648">
        <v>145.37</v>
      </c>
      <c r="AK309" s="2651" t="s">
        <v>2154</v>
      </c>
      <c r="AL309" s="2651" t="s">
        <v>3745</v>
      </c>
      <c r="AM309" s="2660">
        <v>11800</v>
      </c>
      <c r="AN309" s="2652">
        <v>148.28</v>
      </c>
    </row>
    <row r="310" spans="1:40" ht="11.1" customHeight="1">
      <c r="A310" s="2646" t="s">
        <v>6397</v>
      </c>
      <c r="B310" s="2646" t="s">
        <v>5419</v>
      </c>
      <c r="C310" s="2646" t="s">
        <v>2160</v>
      </c>
      <c r="D310" s="2646" t="s">
        <v>5416</v>
      </c>
      <c r="E310" s="2647">
        <v>8481803900</v>
      </c>
      <c r="F310" s="2646" t="s">
        <v>2990</v>
      </c>
      <c r="G310" s="2646" t="s">
        <v>2056</v>
      </c>
      <c r="H310" s="2646" t="s">
        <v>2995</v>
      </c>
      <c r="I310" s="2646" t="s">
        <v>6533</v>
      </c>
      <c r="J310" s="2646" t="s">
        <v>6535</v>
      </c>
      <c r="K310" s="2646"/>
      <c r="L310" s="2648">
        <v>0.81</v>
      </c>
      <c r="M310" s="2658">
        <v>1.5770000000000001E-3</v>
      </c>
      <c r="N310" s="2650"/>
      <c r="O310" s="2650"/>
      <c r="P310" s="2650"/>
      <c r="Q310" s="2656">
        <v>25</v>
      </c>
      <c r="R310" s="2650"/>
      <c r="S310" s="2650"/>
      <c r="T310" s="2646" t="s">
        <v>2987</v>
      </c>
      <c r="U310" s="2647">
        <v>4673739419410</v>
      </c>
      <c r="V310" s="2646"/>
      <c r="W310" s="2646"/>
      <c r="X310" s="2646"/>
      <c r="Y310" s="2646"/>
      <c r="Z310" s="2646"/>
      <c r="AA310" s="2646"/>
      <c r="AB310" s="2646"/>
      <c r="AC310" s="2656">
        <v>15</v>
      </c>
      <c r="AD310" s="2648">
        <v>12.65</v>
      </c>
      <c r="AE310" s="2658">
        <v>2.3654999999999999E-2</v>
      </c>
      <c r="AF310" s="2650"/>
      <c r="AG310" s="2650"/>
      <c r="AH310" s="2650"/>
      <c r="AI310" s="2646"/>
      <c r="AJ310" s="2648">
        <v>155.83000000000001</v>
      </c>
      <c r="AK310" s="2651" t="s">
        <v>2154</v>
      </c>
      <c r="AL310" s="2651" t="s">
        <v>3745</v>
      </c>
      <c r="AM310" s="2660">
        <v>12600</v>
      </c>
      <c r="AN310" s="2652">
        <v>158.94999999999999</v>
      </c>
    </row>
    <row r="311" spans="1:40" ht="11.1" customHeight="1">
      <c r="A311" s="2646" t="s">
        <v>6398</v>
      </c>
      <c r="B311" s="2646" t="s">
        <v>5425</v>
      </c>
      <c r="C311" s="2646" t="s">
        <v>2160</v>
      </c>
      <c r="D311" s="2646" t="s">
        <v>5416</v>
      </c>
      <c r="E311" s="2647">
        <v>8481803900</v>
      </c>
      <c r="F311" s="2646" t="s">
        <v>2990</v>
      </c>
      <c r="G311" s="2646" t="s">
        <v>2057</v>
      </c>
      <c r="H311" s="2646" t="s">
        <v>2995</v>
      </c>
      <c r="I311" s="2646" t="s">
        <v>6533</v>
      </c>
      <c r="J311" s="2647">
        <v>1</v>
      </c>
      <c r="K311" s="2646"/>
      <c r="L311" s="2648">
        <v>0.94</v>
      </c>
      <c r="M311" s="2658">
        <v>1.5770000000000001E-3</v>
      </c>
      <c r="N311" s="2650"/>
      <c r="O311" s="2650"/>
      <c r="P311" s="2650"/>
      <c r="Q311" s="2656">
        <v>25</v>
      </c>
      <c r="R311" s="2650"/>
      <c r="S311" s="2650"/>
      <c r="T311" s="2646" t="s">
        <v>2987</v>
      </c>
      <c r="U311" s="2647">
        <v>4673739419427</v>
      </c>
      <c r="V311" s="2646"/>
      <c r="W311" s="2646"/>
      <c r="X311" s="2646"/>
      <c r="Y311" s="2646"/>
      <c r="Z311" s="2646"/>
      <c r="AA311" s="2646"/>
      <c r="AB311" s="2646"/>
      <c r="AC311" s="2656">
        <v>15</v>
      </c>
      <c r="AD311" s="2653">
        <v>14.1</v>
      </c>
      <c r="AE311" s="2658">
        <v>2.3654999999999999E-2</v>
      </c>
      <c r="AF311" s="2650"/>
      <c r="AG311" s="2650"/>
      <c r="AH311" s="2650"/>
      <c r="AI311" s="2646"/>
      <c r="AJ311" s="2648">
        <v>216.64</v>
      </c>
      <c r="AK311" s="2651" t="s">
        <v>2154</v>
      </c>
      <c r="AL311" s="2651" t="s">
        <v>3745</v>
      </c>
      <c r="AM311" s="2660">
        <v>17500</v>
      </c>
      <c r="AN311" s="2652">
        <v>220.97</v>
      </c>
    </row>
    <row r="312" spans="1:40" ht="11.1" customHeight="1">
      <c r="A312" s="2646" t="s">
        <v>6399</v>
      </c>
      <c r="B312" s="2646" t="s">
        <v>5424</v>
      </c>
      <c r="C312" s="2646" t="s">
        <v>2160</v>
      </c>
      <c r="D312" s="2646" t="s">
        <v>5416</v>
      </c>
      <c r="E312" s="2647">
        <v>8481803900</v>
      </c>
      <c r="F312" s="2646" t="s">
        <v>2990</v>
      </c>
      <c r="G312" s="2646" t="s">
        <v>2058</v>
      </c>
      <c r="H312" s="2646" t="s">
        <v>3017</v>
      </c>
      <c r="I312" s="2646" t="s">
        <v>6533</v>
      </c>
      <c r="J312" s="2646" t="s">
        <v>6534</v>
      </c>
      <c r="K312" s="2646"/>
      <c r="L312" s="2648">
        <v>0.78</v>
      </c>
      <c r="M312" s="2658">
        <v>1.5770000000000001E-3</v>
      </c>
      <c r="N312" s="2650"/>
      <c r="O312" s="2650"/>
      <c r="P312" s="2650"/>
      <c r="Q312" s="2656">
        <v>25</v>
      </c>
      <c r="R312" s="2650"/>
      <c r="S312" s="2650"/>
      <c r="T312" s="2646" t="s">
        <v>2987</v>
      </c>
      <c r="U312" s="2647">
        <v>4673739419625</v>
      </c>
      <c r="V312" s="2646"/>
      <c r="W312" s="2646"/>
      <c r="X312" s="2646"/>
      <c r="Y312" s="2646"/>
      <c r="Z312" s="2646"/>
      <c r="AA312" s="2646"/>
      <c r="AB312" s="2646"/>
      <c r="AC312" s="2656">
        <v>15</v>
      </c>
      <c r="AD312" s="2653">
        <v>11.7</v>
      </c>
      <c r="AE312" s="2658">
        <v>2.3654999999999999E-2</v>
      </c>
      <c r="AF312" s="2650"/>
      <c r="AG312" s="2650"/>
      <c r="AH312" s="2650"/>
      <c r="AI312" s="2646"/>
      <c r="AJ312" s="2648">
        <v>145.37</v>
      </c>
      <c r="AK312" s="2651" t="s">
        <v>2154</v>
      </c>
      <c r="AL312" s="2651" t="s">
        <v>3745</v>
      </c>
      <c r="AM312" s="2660">
        <v>11800</v>
      </c>
      <c r="AN312" s="2652">
        <v>148.28</v>
      </c>
    </row>
    <row r="313" spans="1:40" ht="11.1" customHeight="1">
      <c r="A313" s="2646" t="s">
        <v>6400</v>
      </c>
      <c r="B313" s="2646" t="s">
        <v>5423</v>
      </c>
      <c r="C313" s="2646" t="s">
        <v>2160</v>
      </c>
      <c r="D313" s="2646" t="s">
        <v>5416</v>
      </c>
      <c r="E313" s="2647">
        <v>8481803900</v>
      </c>
      <c r="F313" s="2646" t="s">
        <v>2990</v>
      </c>
      <c r="G313" s="2646" t="s">
        <v>2059</v>
      </c>
      <c r="H313" s="2646" t="s">
        <v>3017</v>
      </c>
      <c r="I313" s="2646" t="s">
        <v>6533</v>
      </c>
      <c r="J313" s="2646" t="s">
        <v>6535</v>
      </c>
      <c r="K313" s="2646"/>
      <c r="L313" s="2648">
        <v>0.81</v>
      </c>
      <c r="M313" s="2658">
        <v>1.5770000000000001E-3</v>
      </c>
      <c r="N313" s="2650"/>
      <c r="O313" s="2650"/>
      <c r="P313" s="2650"/>
      <c r="Q313" s="2656">
        <v>25</v>
      </c>
      <c r="R313" s="2650"/>
      <c r="S313" s="2650"/>
      <c r="T313" s="2646" t="s">
        <v>2987</v>
      </c>
      <c r="U313" s="2647">
        <v>4673739419632</v>
      </c>
      <c r="V313" s="2646"/>
      <c r="W313" s="2646"/>
      <c r="X313" s="2646"/>
      <c r="Y313" s="2646"/>
      <c r="Z313" s="2646"/>
      <c r="AA313" s="2646"/>
      <c r="AB313" s="2646"/>
      <c r="AC313" s="2656">
        <v>15</v>
      </c>
      <c r="AD313" s="2656">
        <v>12</v>
      </c>
      <c r="AE313" s="2658">
        <v>2.3654999999999999E-2</v>
      </c>
      <c r="AF313" s="2650"/>
      <c r="AG313" s="2650"/>
      <c r="AH313" s="2650"/>
      <c r="AI313" s="2646"/>
      <c r="AJ313" s="2648">
        <v>155.83000000000001</v>
      </c>
      <c r="AK313" s="2651" t="s">
        <v>2154</v>
      </c>
      <c r="AL313" s="2651" t="s">
        <v>3745</v>
      </c>
      <c r="AM313" s="2660">
        <v>12600</v>
      </c>
      <c r="AN313" s="2652">
        <v>158.94999999999999</v>
      </c>
    </row>
    <row r="314" spans="1:40" ht="11.1" customHeight="1">
      <c r="A314" s="2646" t="s">
        <v>6401</v>
      </c>
      <c r="B314" s="2646" t="s">
        <v>5422</v>
      </c>
      <c r="C314" s="2646" t="s">
        <v>2160</v>
      </c>
      <c r="D314" s="2646" t="s">
        <v>5416</v>
      </c>
      <c r="E314" s="2647">
        <v>8481803900</v>
      </c>
      <c r="F314" s="2646" t="s">
        <v>2990</v>
      </c>
      <c r="G314" s="2646" t="s">
        <v>2060</v>
      </c>
      <c r="H314" s="2646" t="s">
        <v>3017</v>
      </c>
      <c r="I314" s="2646" t="s">
        <v>6533</v>
      </c>
      <c r="J314" s="2647">
        <v>1</v>
      </c>
      <c r="K314" s="2646"/>
      <c r="L314" s="2648">
        <v>0.94</v>
      </c>
      <c r="M314" s="2658">
        <v>1.5770000000000001E-3</v>
      </c>
      <c r="N314" s="2650"/>
      <c r="O314" s="2650"/>
      <c r="P314" s="2650"/>
      <c r="Q314" s="2656">
        <v>25</v>
      </c>
      <c r="R314" s="2650"/>
      <c r="S314" s="2650"/>
      <c r="T314" s="2646" t="s">
        <v>2987</v>
      </c>
      <c r="U314" s="2646"/>
      <c r="V314" s="2646"/>
      <c r="W314" s="2646"/>
      <c r="X314" s="2646"/>
      <c r="Y314" s="2646"/>
      <c r="Z314" s="2646"/>
      <c r="AA314" s="2646"/>
      <c r="AB314" s="2646"/>
      <c r="AC314" s="2656">
        <v>15</v>
      </c>
      <c r="AD314" s="2653">
        <v>14.1</v>
      </c>
      <c r="AE314" s="2658">
        <v>2.3654999999999999E-2</v>
      </c>
      <c r="AF314" s="2650"/>
      <c r="AG314" s="2650"/>
      <c r="AH314" s="2650"/>
      <c r="AI314" s="2646"/>
      <c r="AJ314" s="2648">
        <v>216.64</v>
      </c>
      <c r="AK314" s="2651" t="s">
        <v>2154</v>
      </c>
      <c r="AL314" s="2651" t="s">
        <v>3745</v>
      </c>
      <c r="AM314" s="2660">
        <v>17500</v>
      </c>
      <c r="AN314" s="2652">
        <v>220.97</v>
      </c>
    </row>
    <row r="315" spans="1:40" ht="11.1" customHeight="1">
      <c r="A315" s="2646" t="s">
        <v>6396</v>
      </c>
      <c r="B315" s="2646" t="s">
        <v>5421</v>
      </c>
      <c r="C315" s="2646" t="s">
        <v>2160</v>
      </c>
      <c r="D315" s="2646" t="s">
        <v>5416</v>
      </c>
      <c r="E315" s="2647">
        <v>8481803900</v>
      </c>
      <c r="F315" s="2646" t="s">
        <v>2990</v>
      </c>
      <c r="G315" s="2646" t="s">
        <v>5420</v>
      </c>
      <c r="H315" s="2646" t="s">
        <v>2995</v>
      </c>
      <c r="I315" s="2646" t="s">
        <v>6533</v>
      </c>
      <c r="J315" s="2646" t="s">
        <v>6534</v>
      </c>
      <c r="K315" s="2646"/>
      <c r="L315" s="2650"/>
      <c r="M315" s="2650"/>
      <c r="N315" s="2650"/>
      <c r="O315" s="2650"/>
      <c r="P315" s="2650"/>
      <c r="Q315" s="2656">
        <v>25</v>
      </c>
      <c r="R315" s="2650"/>
      <c r="S315" s="2650"/>
      <c r="T315" s="2646" t="s">
        <v>2987</v>
      </c>
      <c r="U315" s="2647">
        <v>4673739435540</v>
      </c>
      <c r="V315" s="2646"/>
      <c r="W315" s="2646"/>
      <c r="X315" s="2646"/>
      <c r="Y315" s="2646"/>
      <c r="Z315" s="2646"/>
      <c r="AA315" s="2646"/>
      <c r="AB315" s="2646"/>
      <c r="AC315" s="2646"/>
      <c r="AD315" s="2646"/>
      <c r="AE315" s="2646"/>
      <c r="AF315" s="2646"/>
      <c r="AG315" s="2646"/>
      <c r="AH315" s="2646"/>
      <c r="AI315" s="2646"/>
      <c r="AJ315" s="2648">
        <v>127.24</v>
      </c>
      <c r="AK315" s="2651" t="s">
        <v>2154</v>
      </c>
      <c r="AL315" s="2651" t="s">
        <v>3745</v>
      </c>
      <c r="AM315" s="2651"/>
      <c r="AN315" s="2652">
        <v>129.78</v>
      </c>
    </row>
    <row r="316" spans="1:40" ht="11.1" customHeight="1">
      <c r="A316" s="2646" t="s">
        <v>6397</v>
      </c>
      <c r="B316" s="2646" t="s">
        <v>5419</v>
      </c>
      <c r="C316" s="2646" t="s">
        <v>2160</v>
      </c>
      <c r="D316" s="2646" t="s">
        <v>5416</v>
      </c>
      <c r="E316" s="2647">
        <v>8481803900</v>
      </c>
      <c r="F316" s="2646" t="s">
        <v>2990</v>
      </c>
      <c r="G316" s="2646" t="s">
        <v>5418</v>
      </c>
      <c r="H316" s="2646" t="s">
        <v>2995</v>
      </c>
      <c r="I316" s="2646" t="s">
        <v>6533</v>
      </c>
      <c r="J316" s="2646" t="s">
        <v>6535</v>
      </c>
      <c r="K316" s="2646"/>
      <c r="L316" s="2650"/>
      <c r="M316" s="2650"/>
      <c r="N316" s="2650"/>
      <c r="O316" s="2650"/>
      <c r="P316" s="2650"/>
      <c r="Q316" s="2656">
        <v>25</v>
      </c>
      <c r="R316" s="2650"/>
      <c r="S316" s="2650"/>
      <c r="T316" s="2646" t="s">
        <v>2987</v>
      </c>
      <c r="U316" s="2647">
        <v>4673739435588</v>
      </c>
      <c r="V316" s="2646"/>
      <c r="W316" s="2646"/>
      <c r="X316" s="2646"/>
      <c r="Y316" s="2646"/>
      <c r="Z316" s="2646"/>
      <c r="AA316" s="2646"/>
      <c r="AB316" s="2646"/>
      <c r="AC316" s="2646"/>
      <c r="AD316" s="2646"/>
      <c r="AE316" s="2646"/>
      <c r="AF316" s="2646"/>
      <c r="AG316" s="2646"/>
      <c r="AH316" s="2646"/>
      <c r="AI316" s="2646"/>
      <c r="AJ316" s="2648">
        <v>142.07</v>
      </c>
      <c r="AK316" s="2651" t="s">
        <v>2154</v>
      </c>
      <c r="AL316" s="2651" t="s">
        <v>3745</v>
      </c>
      <c r="AM316" s="2651"/>
      <c r="AN316" s="2652">
        <v>144.91</v>
      </c>
    </row>
    <row r="317" spans="1:40" ht="11.1" customHeight="1">
      <c r="A317" s="2646" t="s">
        <v>6398</v>
      </c>
      <c r="B317" s="2646" t="s">
        <v>5425</v>
      </c>
      <c r="C317" s="2646" t="s">
        <v>2160</v>
      </c>
      <c r="D317" s="2646"/>
      <c r="E317" s="2647">
        <v>8481803900</v>
      </c>
      <c r="F317" s="2646" t="s">
        <v>2990</v>
      </c>
      <c r="G317" s="2646" t="s">
        <v>6362</v>
      </c>
      <c r="H317" s="2646" t="s">
        <v>3017</v>
      </c>
      <c r="I317" s="2646" t="s">
        <v>6533</v>
      </c>
      <c r="J317" s="2647">
        <v>1</v>
      </c>
      <c r="K317" s="2646"/>
      <c r="L317" s="2650"/>
      <c r="M317" s="2650"/>
      <c r="N317" s="2650"/>
      <c r="O317" s="2650"/>
      <c r="P317" s="2650"/>
      <c r="Q317" s="2656">
        <v>25</v>
      </c>
      <c r="R317" s="2650"/>
      <c r="S317" s="2650"/>
      <c r="T317" s="2646" t="s">
        <v>2987</v>
      </c>
      <c r="U317" s="2647">
        <v>4673739435595</v>
      </c>
      <c r="V317" s="2646"/>
      <c r="W317" s="2646"/>
      <c r="X317" s="2646"/>
      <c r="Y317" s="2646"/>
      <c r="Z317" s="2646"/>
      <c r="AA317" s="2646"/>
      <c r="AB317" s="2646"/>
      <c r="AC317" s="2646"/>
      <c r="AD317" s="2646"/>
      <c r="AE317" s="2646"/>
      <c r="AF317" s="2646"/>
      <c r="AG317" s="2646"/>
      <c r="AH317" s="2646"/>
      <c r="AI317" s="2646"/>
      <c r="AJ317" s="2646"/>
      <c r="AK317" s="2651"/>
      <c r="AL317" s="2651" t="s">
        <v>3745</v>
      </c>
      <c r="AM317" s="2651"/>
      <c r="AN317" s="2651"/>
    </row>
    <row r="318" spans="1:40" ht="11.1" customHeight="1">
      <c r="A318" s="2646" t="s">
        <v>6402</v>
      </c>
      <c r="B318" s="2646" t="s">
        <v>5421</v>
      </c>
      <c r="C318" s="2646" t="s">
        <v>2160</v>
      </c>
      <c r="D318" s="2646" t="s">
        <v>5416</v>
      </c>
      <c r="E318" s="2647">
        <v>8481803900</v>
      </c>
      <c r="F318" s="2646" t="s">
        <v>2990</v>
      </c>
      <c r="G318" s="2646" t="s">
        <v>5417</v>
      </c>
      <c r="H318" s="2646" t="s">
        <v>3017</v>
      </c>
      <c r="I318" s="2646" t="s">
        <v>6533</v>
      </c>
      <c r="J318" s="2646" t="s">
        <v>6534</v>
      </c>
      <c r="K318" s="2646"/>
      <c r="L318" s="2650"/>
      <c r="M318" s="2650"/>
      <c r="N318" s="2650"/>
      <c r="O318" s="2650"/>
      <c r="P318" s="2650"/>
      <c r="Q318" s="2656">
        <v>25</v>
      </c>
      <c r="R318" s="2650"/>
      <c r="S318" s="2650"/>
      <c r="T318" s="2646" t="s">
        <v>2987</v>
      </c>
      <c r="U318" s="2647">
        <v>4673739435557</v>
      </c>
      <c r="V318" s="2646"/>
      <c r="W318" s="2646"/>
      <c r="X318" s="2646"/>
      <c r="Y318" s="2646"/>
      <c r="Z318" s="2646"/>
      <c r="AA318" s="2646"/>
      <c r="AB318" s="2646"/>
      <c r="AC318" s="2646"/>
      <c r="AD318" s="2646"/>
      <c r="AE318" s="2646"/>
      <c r="AF318" s="2646"/>
      <c r="AG318" s="2646"/>
      <c r="AH318" s="2646"/>
      <c r="AI318" s="2646"/>
      <c r="AJ318" s="2646"/>
      <c r="AK318" s="2651"/>
      <c r="AL318" s="2651" t="s">
        <v>3745</v>
      </c>
      <c r="AM318" s="2651"/>
      <c r="AN318" s="2651"/>
    </row>
    <row r="319" spans="1:40" ht="11.1" customHeight="1">
      <c r="A319" s="2646" t="s">
        <v>6403</v>
      </c>
      <c r="B319" s="2646" t="s">
        <v>5419</v>
      </c>
      <c r="C319" s="2646" t="s">
        <v>2160</v>
      </c>
      <c r="D319" s="2646" t="s">
        <v>5416</v>
      </c>
      <c r="E319" s="2647">
        <v>8481803900</v>
      </c>
      <c r="F319" s="2646" t="s">
        <v>2990</v>
      </c>
      <c r="G319" s="2646" t="s">
        <v>5415</v>
      </c>
      <c r="H319" s="2646" t="s">
        <v>3017</v>
      </c>
      <c r="I319" s="2646" t="s">
        <v>6533</v>
      </c>
      <c r="J319" s="2646" t="s">
        <v>6535</v>
      </c>
      <c r="K319" s="2646"/>
      <c r="L319" s="2650"/>
      <c r="M319" s="2650"/>
      <c r="N319" s="2650"/>
      <c r="O319" s="2650"/>
      <c r="P319" s="2650"/>
      <c r="Q319" s="2656">
        <v>25</v>
      </c>
      <c r="R319" s="2650"/>
      <c r="S319" s="2650"/>
      <c r="T319" s="2646" t="s">
        <v>2987</v>
      </c>
      <c r="U319" s="2647">
        <v>4673739435564</v>
      </c>
      <c r="V319" s="2646"/>
      <c r="W319" s="2646"/>
      <c r="X319" s="2646"/>
      <c r="Y319" s="2646"/>
      <c r="Z319" s="2646"/>
      <c r="AA319" s="2646"/>
      <c r="AB319" s="2646"/>
      <c r="AC319" s="2646"/>
      <c r="AD319" s="2646"/>
      <c r="AE319" s="2646"/>
      <c r="AF319" s="2646"/>
      <c r="AG319" s="2646"/>
      <c r="AH319" s="2646"/>
      <c r="AI319" s="2646"/>
      <c r="AJ319" s="2646"/>
      <c r="AK319" s="2651"/>
      <c r="AL319" s="2651" t="s">
        <v>3745</v>
      </c>
      <c r="AM319" s="2651"/>
      <c r="AN319" s="2651"/>
    </row>
    <row r="320" spans="1:40" ht="11.1" customHeight="1">
      <c r="A320" s="2646" t="s">
        <v>6404</v>
      </c>
      <c r="B320" s="2646" t="s">
        <v>5425</v>
      </c>
      <c r="C320" s="2646" t="s">
        <v>2160</v>
      </c>
      <c r="D320" s="2646"/>
      <c r="E320" s="2647">
        <v>8481803900</v>
      </c>
      <c r="F320" s="2646" t="s">
        <v>2990</v>
      </c>
      <c r="G320" s="2646" t="s">
        <v>6405</v>
      </c>
      <c r="H320" s="2646" t="s">
        <v>3017</v>
      </c>
      <c r="I320" s="2646" t="s">
        <v>6533</v>
      </c>
      <c r="J320" s="2647">
        <v>1</v>
      </c>
      <c r="K320" s="2646"/>
      <c r="L320" s="2650"/>
      <c r="M320" s="2650"/>
      <c r="N320" s="2650"/>
      <c r="O320" s="2650"/>
      <c r="P320" s="2650"/>
      <c r="Q320" s="2656">
        <v>25</v>
      </c>
      <c r="R320" s="2650"/>
      <c r="S320" s="2650"/>
      <c r="T320" s="2646" t="s">
        <v>2987</v>
      </c>
      <c r="U320" s="2647">
        <v>4673739435571</v>
      </c>
      <c r="V320" s="2646"/>
      <c r="W320" s="2646"/>
      <c r="X320" s="2646"/>
      <c r="Y320" s="2646"/>
      <c r="Z320" s="2646"/>
      <c r="AA320" s="2646"/>
      <c r="AB320" s="2646"/>
      <c r="AC320" s="2646"/>
      <c r="AD320" s="2646"/>
      <c r="AE320" s="2646"/>
      <c r="AF320" s="2646"/>
      <c r="AG320" s="2646"/>
      <c r="AH320" s="2646"/>
      <c r="AI320" s="2646"/>
      <c r="AJ320" s="2646"/>
      <c r="AK320" s="2651"/>
      <c r="AL320" s="2651" t="s">
        <v>3745</v>
      </c>
      <c r="AM320" s="2651"/>
      <c r="AN320" s="2651"/>
    </row>
    <row r="321" spans="1:40" ht="11.1" customHeight="1">
      <c r="A321" s="2646" t="s">
        <v>5414</v>
      </c>
      <c r="B321" s="2646" t="s">
        <v>5414</v>
      </c>
      <c r="C321" s="2646" t="s">
        <v>2160</v>
      </c>
      <c r="D321" s="2646" t="s">
        <v>1264</v>
      </c>
      <c r="E321" s="2647">
        <v>8481805990</v>
      </c>
      <c r="F321" s="2646" t="s">
        <v>2990</v>
      </c>
      <c r="G321" s="2646" t="s">
        <v>1265</v>
      </c>
      <c r="H321" s="2646" t="s">
        <v>3017</v>
      </c>
      <c r="I321" s="2646" t="s">
        <v>6533</v>
      </c>
      <c r="J321" s="2646" t="s">
        <v>6534</v>
      </c>
      <c r="K321" s="2646"/>
      <c r="L321" s="2657">
        <v>0.38800000000000001</v>
      </c>
      <c r="M321" s="2662">
        <v>7.2000000000000005E-4</v>
      </c>
      <c r="N321" s="2650"/>
      <c r="O321" s="2650"/>
      <c r="P321" s="2650"/>
      <c r="Q321" s="2656">
        <v>16</v>
      </c>
      <c r="R321" s="2650"/>
      <c r="S321" s="2650"/>
      <c r="T321" s="2646" t="s">
        <v>2987</v>
      </c>
      <c r="U321" s="2647">
        <v>4673739408452</v>
      </c>
      <c r="V321" s="2646"/>
      <c r="W321" s="2646"/>
      <c r="X321" s="2646"/>
      <c r="Y321" s="2646"/>
      <c r="Z321" s="2646"/>
      <c r="AA321" s="2646"/>
      <c r="AB321" s="2646"/>
      <c r="AC321" s="2656">
        <v>15</v>
      </c>
      <c r="AD321" s="2648">
        <v>5.82</v>
      </c>
      <c r="AE321" s="2649">
        <v>1.0800000000000001E-2</v>
      </c>
      <c r="AF321" s="2650"/>
      <c r="AG321" s="2650"/>
      <c r="AH321" s="2650"/>
      <c r="AI321" s="2647">
        <v>4673739409190</v>
      </c>
      <c r="AJ321" s="2656">
        <v>246</v>
      </c>
      <c r="AK321" s="2651" t="s">
        <v>2154</v>
      </c>
      <c r="AL321" s="2651" t="s">
        <v>3745</v>
      </c>
      <c r="AM321" s="2660">
        <v>22885</v>
      </c>
      <c r="AN321" s="2652">
        <v>250.92</v>
      </c>
    </row>
    <row r="322" spans="1:40" ht="11.1" customHeight="1">
      <c r="A322" s="2646" t="s">
        <v>5413</v>
      </c>
      <c r="B322" s="2646" t="s">
        <v>5413</v>
      </c>
      <c r="C322" s="2646" t="s">
        <v>2160</v>
      </c>
      <c r="D322" s="2646" t="s">
        <v>1264</v>
      </c>
      <c r="E322" s="2647">
        <v>8481805990</v>
      </c>
      <c r="F322" s="2646" t="s">
        <v>2990</v>
      </c>
      <c r="G322" s="2646" t="s">
        <v>1266</v>
      </c>
      <c r="H322" s="2646" t="s">
        <v>3017</v>
      </c>
      <c r="I322" s="2646" t="s">
        <v>6533</v>
      </c>
      <c r="J322" s="2646" t="s">
        <v>6535</v>
      </c>
      <c r="K322" s="2646"/>
      <c r="L322" s="2657">
        <v>0.42799999999999999</v>
      </c>
      <c r="M322" s="2662">
        <v>7.2000000000000005E-4</v>
      </c>
      <c r="N322" s="2650"/>
      <c r="O322" s="2650"/>
      <c r="P322" s="2650"/>
      <c r="Q322" s="2656">
        <v>16</v>
      </c>
      <c r="R322" s="2650"/>
      <c r="S322" s="2650"/>
      <c r="T322" s="2646" t="s">
        <v>2987</v>
      </c>
      <c r="U322" s="2647">
        <v>4673739408469</v>
      </c>
      <c r="V322" s="2646"/>
      <c r="W322" s="2646"/>
      <c r="X322" s="2646"/>
      <c r="Y322" s="2646"/>
      <c r="Z322" s="2646"/>
      <c r="AA322" s="2646"/>
      <c r="AB322" s="2646"/>
      <c r="AC322" s="2656">
        <v>15</v>
      </c>
      <c r="AD322" s="2648">
        <v>6.42</v>
      </c>
      <c r="AE322" s="2649">
        <v>1.0800000000000001E-2</v>
      </c>
      <c r="AF322" s="2650"/>
      <c r="AG322" s="2650"/>
      <c r="AH322" s="2650"/>
      <c r="AI322" s="2647">
        <v>4673739409206</v>
      </c>
      <c r="AJ322" s="2648">
        <v>252.35</v>
      </c>
      <c r="AK322" s="2651" t="s">
        <v>2154</v>
      </c>
      <c r="AL322" s="2651" t="s">
        <v>3745</v>
      </c>
      <c r="AM322" s="2660">
        <v>23460</v>
      </c>
      <c r="AN322" s="2652">
        <v>257.39999999999998</v>
      </c>
    </row>
    <row r="323" spans="1:40" ht="11.1" customHeight="1">
      <c r="A323" s="2646" t="s">
        <v>5412</v>
      </c>
      <c r="B323" s="2646" t="s">
        <v>5412</v>
      </c>
      <c r="C323" s="2646" t="s">
        <v>2160</v>
      </c>
      <c r="D323" s="2646" t="s">
        <v>1264</v>
      </c>
      <c r="E323" s="2647">
        <v>8481805990</v>
      </c>
      <c r="F323" s="2646" t="s">
        <v>2990</v>
      </c>
      <c r="G323" s="2646" t="s">
        <v>1267</v>
      </c>
      <c r="H323" s="2646" t="s">
        <v>3017</v>
      </c>
      <c r="I323" s="2646" t="s">
        <v>6533</v>
      </c>
      <c r="J323" s="2647">
        <v>1</v>
      </c>
      <c r="K323" s="2646"/>
      <c r="L323" s="2657">
        <v>0.72799999999999998</v>
      </c>
      <c r="M323" s="2658">
        <v>1.5770000000000001E-3</v>
      </c>
      <c r="N323" s="2650"/>
      <c r="O323" s="2650"/>
      <c r="P323" s="2650"/>
      <c r="Q323" s="2656">
        <v>16</v>
      </c>
      <c r="R323" s="2650"/>
      <c r="S323" s="2650"/>
      <c r="T323" s="2646" t="s">
        <v>2987</v>
      </c>
      <c r="U323" s="2647">
        <v>4673739408476</v>
      </c>
      <c r="V323" s="2646"/>
      <c r="W323" s="2646"/>
      <c r="X323" s="2646"/>
      <c r="Y323" s="2646"/>
      <c r="Z323" s="2646"/>
      <c r="AA323" s="2646"/>
      <c r="AB323" s="2646"/>
      <c r="AC323" s="2656">
        <v>10</v>
      </c>
      <c r="AD323" s="2648">
        <v>7.28</v>
      </c>
      <c r="AE323" s="2658">
        <v>1.5768999999999998E-2</v>
      </c>
      <c r="AF323" s="2650"/>
      <c r="AG323" s="2650"/>
      <c r="AH323" s="2650"/>
      <c r="AI323" s="2647">
        <v>4673739409213</v>
      </c>
      <c r="AJ323" s="2648">
        <v>268.45999999999998</v>
      </c>
      <c r="AK323" s="2651" t="s">
        <v>2154</v>
      </c>
      <c r="AL323" s="2651" t="s">
        <v>3745</v>
      </c>
      <c r="AM323" s="2660">
        <v>24955</v>
      </c>
      <c r="AN323" s="2652">
        <v>273.83</v>
      </c>
    </row>
    <row r="324" spans="1:40" ht="11.1" customHeight="1">
      <c r="A324" s="2646" t="s">
        <v>5411</v>
      </c>
      <c r="B324" s="2646" t="s">
        <v>5411</v>
      </c>
      <c r="C324" s="2646" t="s">
        <v>2160</v>
      </c>
      <c r="D324" s="2646" t="s">
        <v>1264</v>
      </c>
      <c r="E324" s="2647">
        <v>8481805990</v>
      </c>
      <c r="F324" s="2646" t="s">
        <v>2990</v>
      </c>
      <c r="G324" s="2646" t="s">
        <v>1268</v>
      </c>
      <c r="H324" s="2646" t="s">
        <v>3017</v>
      </c>
      <c r="I324" s="2646" t="s">
        <v>6533</v>
      </c>
      <c r="J324" s="2646" t="s">
        <v>6536</v>
      </c>
      <c r="K324" s="2646"/>
      <c r="L324" s="2657">
        <v>0.89800000000000002</v>
      </c>
      <c r="M324" s="2658">
        <v>1.5770000000000001E-3</v>
      </c>
      <c r="N324" s="2650"/>
      <c r="O324" s="2650"/>
      <c r="P324" s="2650"/>
      <c r="Q324" s="2656">
        <v>16</v>
      </c>
      <c r="R324" s="2650"/>
      <c r="S324" s="2650"/>
      <c r="T324" s="2646" t="s">
        <v>2987</v>
      </c>
      <c r="U324" s="2647">
        <v>4673739408483</v>
      </c>
      <c r="V324" s="2646"/>
      <c r="W324" s="2646"/>
      <c r="X324" s="2646"/>
      <c r="Y324" s="2646"/>
      <c r="Z324" s="2646"/>
      <c r="AA324" s="2646"/>
      <c r="AB324" s="2646"/>
      <c r="AC324" s="2656">
        <v>10</v>
      </c>
      <c r="AD324" s="2648">
        <v>8.98</v>
      </c>
      <c r="AE324" s="2658">
        <v>1.5768999999999998E-2</v>
      </c>
      <c r="AF324" s="2650"/>
      <c r="AG324" s="2650"/>
      <c r="AH324" s="2650"/>
      <c r="AI324" s="2647">
        <v>4673739409220</v>
      </c>
      <c r="AJ324" s="2648">
        <v>333.64</v>
      </c>
      <c r="AK324" s="2651" t="s">
        <v>2154</v>
      </c>
      <c r="AL324" s="2651" t="s">
        <v>3745</v>
      </c>
      <c r="AM324" s="2660">
        <v>31050</v>
      </c>
      <c r="AN324" s="2652">
        <v>340.31</v>
      </c>
    </row>
    <row r="325" spans="1:40" ht="11.1" customHeight="1">
      <c r="A325" s="2646" t="s">
        <v>5410</v>
      </c>
      <c r="B325" s="2646" t="s">
        <v>5410</v>
      </c>
      <c r="C325" s="2646" t="s">
        <v>2160</v>
      </c>
      <c r="D325" s="2646" t="s">
        <v>1264</v>
      </c>
      <c r="E325" s="2647">
        <v>8481805990</v>
      </c>
      <c r="F325" s="2646" t="s">
        <v>2990</v>
      </c>
      <c r="G325" s="2646" t="s">
        <v>1262</v>
      </c>
      <c r="H325" s="2646" t="s">
        <v>3017</v>
      </c>
      <c r="I325" s="2646" t="s">
        <v>6533</v>
      </c>
      <c r="J325" s="2646" t="s">
        <v>6534</v>
      </c>
      <c r="K325" s="2646"/>
      <c r="L325" s="2657">
        <v>0.38800000000000001</v>
      </c>
      <c r="M325" s="2662">
        <v>7.2000000000000005E-4</v>
      </c>
      <c r="N325" s="2650"/>
      <c r="O325" s="2650"/>
      <c r="P325" s="2650"/>
      <c r="Q325" s="2656">
        <v>16</v>
      </c>
      <c r="R325" s="2650"/>
      <c r="S325" s="2650"/>
      <c r="T325" s="2646" t="s">
        <v>2987</v>
      </c>
      <c r="U325" s="2647">
        <v>4673739408490</v>
      </c>
      <c r="V325" s="2646"/>
      <c r="W325" s="2646"/>
      <c r="X325" s="2646"/>
      <c r="Y325" s="2646"/>
      <c r="Z325" s="2646"/>
      <c r="AA325" s="2646"/>
      <c r="AB325" s="2646"/>
      <c r="AC325" s="2656">
        <v>15</v>
      </c>
      <c r="AD325" s="2648">
        <v>5.82</v>
      </c>
      <c r="AE325" s="2649">
        <v>1.0800000000000001E-2</v>
      </c>
      <c r="AF325" s="2650"/>
      <c r="AG325" s="2650"/>
      <c r="AH325" s="2650"/>
      <c r="AI325" s="2647">
        <v>4673739409237</v>
      </c>
      <c r="AJ325" s="2656">
        <v>246</v>
      </c>
      <c r="AK325" s="2651" t="s">
        <v>2154</v>
      </c>
      <c r="AL325" s="2651" t="s">
        <v>3745</v>
      </c>
      <c r="AM325" s="2660">
        <v>22885</v>
      </c>
      <c r="AN325" s="2652">
        <v>250.92</v>
      </c>
    </row>
    <row r="326" spans="1:40" ht="11.1" customHeight="1">
      <c r="A326" s="2646" t="s">
        <v>5409</v>
      </c>
      <c r="B326" s="2646" t="s">
        <v>5409</v>
      </c>
      <c r="C326" s="2646" t="s">
        <v>2160</v>
      </c>
      <c r="D326" s="2646" t="s">
        <v>1264</v>
      </c>
      <c r="E326" s="2647">
        <v>8481805990</v>
      </c>
      <c r="F326" s="2646" t="s">
        <v>2990</v>
      </c>
      <c r="G326" s="2646" t="s">
        <v>1263</v>
      </c>
      <c r="H326" s="2646" t="s">
        <v>3017</v>
      </c>
      <c r="I326" s="2646" t="s">
        <v>6533</v>
      </c>
      <c r="J326" s="2646" t="s">
        <v>6535</v>
      </c>
      <c r="K326" s="2646"/>
      <c r="L326" s="2657">
        <v>0.42799999999999999</v>
      </c>
      <c r="M326" s="2662">
        <v>7.2000000000000005E-4</v>
      </c>
      <c r="N326" s="2650"/>
      <c r="O326" s="2650"/>
      <c r="P326" s="2650"/>
      <c r="Q326" s="2656">
        <v>16</v>
      </c>
      <c r="R326" s="2650"/>
      <c r="S326" s="2650"/>
      <c r="T326" s="2646" t="s">
        <v>2987</v>
      </c>
      <c r="U326" s="2647">
        <v>4673739408506</v>
      </c>
      <c r="V326" s="2646"/>
      <c r="W326" s="2646"/>
      <c r="X326" s="2646"/>
      <c r="Y326" s="2646"/>
      <c r="Z326" s="2646"/>
      <c r="AA326" s="2646"/>
      <c r="AB326" s="2646"/>
      <c r="AC326" s="2656">
        <v>15</v>
      </c>
      <c r="AD326" s="2648">
        <v>6.42</v>
      </c>
      <c r="AE326" s="2649">
        <v>1.0800000000000001E-2</v>
      </c>
      <c r="AF326" s="2650"/>
      <c r="AG326" s="2650"/>
      <c r="AH326" s="2650"/>
      <c r="AI326" s="2647">
        <v>4673739409244</v>
      </c>
      <c r="AJ326" s="2648">
        <v>252.35</v>
      </c>
      <c r="AK326" s="2651" t="s">
        <v>2154</v>
      </c>
      <c r="AL326" s="2651" t="s">
        <v>3745</v>
      </c>
      <c r="AM326" s="2660">
        <v>23460</v>
      </c>
      <c r="AN326" s="2652">
        <v>257.39999999999998</v>
      </c>
    </row>
    <row r="327" spans="1:40" ht="11.1" customHeight="1">
      <c r="A327" s="2646" t="s">
        <v>5414</v>
      </c>
      <c r="B327" s="2646" t="s">
        <v>5414</v>
      </c>
      <c r="C327" s="2646"/>
      <c r="D327" s="2646"/>
      <c r="E327" s="2647">
        <v>8481805990</v>
      </c>
      <c r="F327" s="2646" t="s">
        <v>2990</v>
      </c>
      <c r="G327" s="2646" t="s">
        <v>1677</v>
      </c>
      <c r="H327" s="2646" t="s">
        <v>3017</v>
      </c>
      <c r="I327" s="2646" t="s">
        <v>6533</v>
      </c>
      <c r="J327" s="2646" t="s">
        <v>6534</v>
      </c>
      <c r="K327" s="2646"/>
      <c r="L327" s="2657">
        <v>0.38800000000000001</v>
      </c>
      <c r="M327" s="2662">
        <v>7.2000000000000005E-4</v>
      </c>
      <c r="N327" s="2650"/>
      <c r="O327" s="2650"/>
      <c r="P327" s="2650"/>
      <c r="Q327" s="2656">
        <v>16</v>
      </c>
      <c r="R327" s="2650"/>
      <c r="S327" s="2650"/>
      <c r="T327" s="2646" t="s">
        <v>2987</v>
      </c>
      <c r="U327" s="2647">
        <v>4673739408513</v>
      </c>
      <c r="V327" s="2646"/>
      <c r="W327" s="2646"/>
      <c r="X327" s="2646"/>
      <c r="Y327" s="2646"/>
      <c r="Z327" s="2646"/>
      <c r="AA327" s="2646"/>
      <c r="AB327" s="2646"/>
      <c r="AC327" s="2656">
        <v>15</v>
      </c>
      <c r="AD327" s="2648">
        <v>5.82</v>
      </c>
      <c r="AE327" s="2649">
        <v>1.0800000000000001E-2</v>
      </c>
      <c r="AF327" s="2650"/>
      <c r="AG327" s="2650"/>
      <c r="AH327" s="2650"/>
      <c r="AI327" s="2647">
        <v>4673739409251</v>
      </c>
      <c r="AJ327" s="2648">
        <v>268.16000000000003</v>
      </c>
      <c r="AK327" s="2651" t="s">
        <v>2154</v>
      </c>
      <c r="AL327" s="2651" t="s">
        <v>3745</v>
      </c>
      <c r="AM327" s="2651"/>
      <c r="AN327" s="2652">
        <v>273.52</v>
      </c>
    </row>
    <row r="328" spans="1:40" ht="11.1" customHeight="1">
      <c r="A328" s="2646" t="s">
        <v>5413</v>
      </c>
      <c r="B328" s="2646" t="s">
        <v>5413</v>
      </c>
      <c r="C328" s="2646" t="s">
        <v>2160</v>
      </c>
      <c r="D328" s="2646" t="s">
        <v>1264</v>
      </c>
      <c r="E328" s="2647">
        <v>8481805990</v>
      </c>
      <c r="F328" s="2646" t="s">
        <v>2990</v>
      </c>
      <c r="G328" s="2646" t="s">
        <v>1678</v>
      </c>
      <c r="H328" s="2646" t="s">
        <v>3017</v>
      </c>
      <c r="I328" s="2646" t="s">
        <v>6533</v>
      </c>
      <c r="J328" s="2646" t="s">
        <v>6535</v>
      </c>
      <c r="K328" s="2646"/>
      <c r="L328" s="2657">
        <v>0.42799999999999999</v>
      </c>
      <c r="M328" s="2662">
        <v>7.2000000000000005E-4</v>
      </c>
      <c r="N328" s="2650"/>
      <c r="O328" s="2650"/>
      <c r="P328" s="2650"/>
      <c r="Q328" s="2656">
        <v>16</v>
      </c>
      <c r="R328" s="2650"/>
      <c r="S328" s="2650"/>
      <c r="T328" s="2646" t="s">
        <v>2987</v>
      </c>
      <c r="U328" s="2647">
        <v>4673739408520</v>
      </c>
      <c r="V328" s="2646"/>
      <c r="W328" s="2646"/>
      <c r="X328" s="2646"/>
      <c r="Y328" s="2646"/>
      <c r="Z328" s="2646"/>
      <c r="AA328" s="2646"/>
      <c r="AB328" s="2646"/>
      <c r="AC328" s="2656">
        <v>15</v>
      </c>
      <c r="AD328" s="2648">
        <v>6.42</v>
      </c>
      <c r="AE328" s="2649">
        <v>1.0800000000000001E-2</v>
      </c>
      <c r="AF328" s="2650"/>
      <c r="AG328" s="2650"/>
      <c r="AH328" s="2650"/>
      <c r="AI328" s="2647">
        <v>4673739409268</v>
      </c>
      <c r="AJ328" s="2648">
        <v>273.75</v>
      </c>
      <c r="AK328" s="2651" t="s">
        <v>2154</v>
      </c>
      <c r="AL328" s="2651" t="s">
        <v>3745</v>
      </c>
      <c r="AM328" s="2651"/>
      <c r="AN328" s="2652">
        <v>279.23</v>
      </c>
    </row>
    <row r="329" spans="1:40" ht="11.1" customHeight="1">
      <c r="A329" s="2646" t="s">
        <v>5412</v>
      </c>
      <c r="B329" s="2646" t="s">
        <v>5412</v>
      </c>
      <c r="C329" s="2646" t="s">
        <v>2160</v>
      </c>
      <c r="D329" s="2646" t="s">
        <v>1264</v>
      </c>
      <c r="E329" s="2647">
        <v>8481805990</v>
      </c>
      <c r="F329" s="2646" t="s">
        <v>2990</v>
      </c>
      <c r="G329" s="2646" t="s">
        <v>1680</v>
      </c>
      <c r="H329" s="2646" t="s">
        <v>3017</v>
      </c>
      <c r="I329" s="2646" t="s">
        <v>6533</v>
      </c>
      <c r="J329" s="2647">
        <v>1</v>
      </c>
      <c r="K329" s="2646"/>
      <c r="L329" s="2657">
        <v>0.72799999999999998</v>
      </c>
      <c r="M329" s="2658">
        <v>1.5770000000000001E-3</v>
      </c>
      <c r="N329" s="2650"/>
      <c r="O329" s="2650"/>
      <c r="P329" s="2650"/>
      <c r="Q329" s="2656">
        <v>16</v>
      </c>
      <c r="R329" s="2650"/>
      <c r="S329" s="2650"/>
      <c r="T329" s="2646" t="s">
        <v>2987</v>
      </c>
      <c r="U329" s="2647">
        <v>4673739408537</v>
      </c>
      <c r="V329" s="2646"/>
      <c r="W329" s="2646"/>
      <c r="X329" s="2646"/>
      <c r="Y329" s="2646"/>
      <c r="Z329" s="2646"/>
      <c r="AA329" s="2646"/>
      <c r="AB329" s="2646"/>
      <c r="AC329" s="2656">
        <v>10</v>
      </c>
      <c r="AD329" s="2648">
        <v>7.28</v>
      </c>
      <c r="AE329" s="2662">
        <v>1.5769999999999999E-2</v>
      </c>
      <c r="AF329" s="2650"/>
      <c r="AG329" s="2650"/>
      <c r="AH329" s="2650"/>
      <c r="AI329" s="2647">
        <v>4673739409275</v>
      </c>
      <c r="AJ329" s="2648">
        <v>296.38</v>
      </c>
      <c r="AK329" s="2651" t="s">
        <v>2154</v>
      </c>
      <c r="AL329" s="2651" t="s">
        <v>3745</v>
      </c>
      <c r="AM329" s="2651"/>
      <c r="AN329" s="2652">
        <v>302.31</v>
      </c>
    </row>
    <row r="330" spans="1:40" ht="11.1" customHeight="1">
      <c r="A330" s="2646" t="s">
        <v>5411</v>
      </c>
      <c r="B330" s="2646" t="s">
        <v>5411</v>
      </c>
      <c r="C330" s="2646"/>
      <c r="D330" s="2646"/>
      <c r="E330" s="2647">
        <v>8481805990</v>
      </c>
      <c r="F330" s="2646" t="s">
        <v>2990</v>
      </c>
      <c r="G330" s="2646" t="s">
        <v>1682</v>
      </c>
      <c r="H330" s="2646" t="s">
        <v>3017</v>
      </c>
      <c r="I330" s="2646" t="s">
        <v>6533</v>
      </c>
      <c r="J330" s="2646" t="s">
        <v>6536</v>
      </c>
      <c r="K330" s="2646"/>
      <c r="L330" s="2657">
        <v>0.89800000000000002</v>
      </c>
      <c r="M330" s="2658">
        <v>1.5770000000000001E-3</v>
      </c>
      <c r="N330" s="2650"/>
      <c r="O330" s="2650"/>
      <c r="P330" s="2650"/>
      <c r="Q330" s="2656">
        <v>16</v>
      </c>
      <c r="R330" s="2650"/>
      <c r="S330" s="2650"/>
      <c r="T330" s="2646" t="s">
        <v>2987</v>
      </c>
      <c r="U330" s="2647">
        <v>4673739408544</v>
      </c>
      <c r="V330" s="2646"/>
      <c r="W330" s="2646"/>
      <c r="X330" s="2646"/>
      <c r="Y330" s="2646"/>
      <c r="Z330" s="2646"/>
      <c r="AA330" s="2646"/>
      <c r="AB330" s="2646"/>
      <c r="AC330" s="2656">
        <v>10</v>
      </c>
      <c r="AD330" s="2648">
        <v>8.98</v>
      </c>
      <c r="AE330" s="2662">
        <v>1.5769999999999999E-2</v>
      </c>
      <c r="AF330" s="2650"/>
      <c r="AG330" s="2650"/>
      <c r="AH330" s="2650"/>
      <c r="AI330" s="2647">
        <v>4673739409282</v>
      </c>
      <c r="AJ330" s="2648">
        <v>356.99</v>
      </c>
      <c r="AK330" s="2651" t="s">
        <v>2154</v>
      </c>
      <c r="AL330" s="2651" t="s">
        <v>3745</v>
      </c>
      <c r="AM330" s="2651"/>
      <c r="AN330" s="2652">
        <v>364.13</v>
      </c>
    </row>
    <row r="331" spans="1:40" ht="11.1" customHeight="1">
      <c r="A331" s="2646" t="s">
        <v>5410</v>
      </c>
      <c r="B331" s="2646" t="s">
        <v>5410</v>
      </c>
      <c r="C331" s="2646"/>
      <c r="D331" s="2646"/>
      <c r="E331" s="2647">
        <v>8481805990</v>
      </c>
      <c r="F331" s="2646" t="s">
        <v>2990</v>
      </c>
      <c r="G331" s="2646" t="s">
        <v>1673</v>
      </c>
      <c r="H331" s="2646" t="s">
        <v>3017</v>
      </c>
      <c r="I331" s="2646" t="s">
        <v>6533</v>
      </c>
      <c r="J331" s="2646" t="s">
        <v>6534</v>
      </c>
      <c r="K331" s="2646"/>
      <c r="L331" s="2657">
        <v>0.38800000000000001</v>
      </c>
      <c r="M331" s="2662">
        <v>7.2000000000000005E-4</v>
      </c>
      <c r="N331" s="2650"/>
      <c r="O331" s="2650"/>
      <c r="P331" s="2650"/>
      <c r="Q331" s="2656">
        <v>16</v>
      </c>
      <c r="R331" s="2650"/>
      <c r="S331" s="2650"/>
      <c r="T331" s="2646" t="s">
        <v>2987</v>
      </c>
      <c r="U331" s="2647">
        <v>4673739408551</v>
      </c>
      <c r="V331" s="2646"/>
      <c r="W331" s="2646"/>
      <c r="X331" s="2646"/>
      <c r="Y331" s="2646"/>
      <c r="Z331" s="2646"/>
      <c r="AA331" s="2646"/>
      <c r="AB331" s="2646"/>
      <c r="AC331" s="2656">
        <v>15</v>
      </c>
      <c r="AD331" s="2648">
        <v>5.82</v>
      </c>
      <c r="AE331" s="2649">
        <v>1.0800000000000001E-2</v>
      </c>
      <c r="AF331" s="2650"/>
      <c r="AG331" s="2650"/>
      <c r="AH331" s="2650"/>
      <c r="AI331" s="2647">
        <v>4673739409299</v>
      </c>
      <c r="AJ331" s="2648">
        <v>266.08</v>
      </c>
      <c r="AK331" s="2651" t="s">
        <v>2154</v>
      </c>
      <c r="AL331" s="2651" t="s">
        <v>3745</v>
      </c>
      <c r="AM331" s="2651"/>
      <c r="AN331" s="2652">
        <v>271.39999999999998</v>
      </c>
    </row>
    <row r="332" spans="1:40" ht="11.1" customHeight="1">
      <c r="A332" s="2646" t="s">
        <v>5409</v>
      </c>
      <c r="B332" s="2646" t="s">
        <v>5409</v>
      </c>
      <c r="C332" s="2646"/>
      <c r="D332" s="2646"/>
      <c r="E332" s="2647">
        <v>8481805990</v>
      </c>
      <c r="F332" s="2646" t="s">
        <v>2990</v>
      </c>
      <c r="G332" s="2646" t="s">
        <v>1675</v>
      </c>
      <c r="H332" s="2646" t="s">
        <v>3017</v>
      </c>
      <c r="I332" s="2646" t="s">
        <v>6533</v>
      </c>
      <c r="J332" s="2646" t="s">
        <v>6535</v>
      </c>
      <c r="K332" s="2646"/>
      <c r="L332" s="2657">
        <v>0.42799999999999999</v>
      </c>
      <c r="M332" s="2662">
        <v>7.2000000000000005E-4</v>
      </c>
      <c r="N332" s="2650"/>
      <c r="O332" s="2650"/>
      <c r="P332" s="2650"/>
      <c r="Q332" s="2656">
        <v>16</v>
      </c>
      <c r="R332" s="2650"/>
      <c r="S332" s="2650"/>
      <c r="T332" s="2646" t="s">
        <v>2987</v>
      </c>
      <c r="U332" s="2647">
        <v>4673739408568</v>
      </c>
      <c r="V332" s="2646"/>
      <c r="W332" s="2646"/>
      <c r="X332" s="2646"/>
      <c r="Y332" s="2646"/>
      <c r="Z332" s="2646"/>
      <c r="AA332" s="2646"/>
      <c r="AB332" s="2646"/>
      <c r="AC332" s="2656">
        <v>15</v>
      </c>
      <c r="AD332" s="2648">
        <v>6.42</v>
      </c>
      <c r="AE332" s="2649">
        <v>1.0800000000000001E-2</v>
      </c>
      <c r="AF332" s="2650"/>
      <c r="AG332" s="2650"/>
      <c r="AH332" s="2650"/>
      <c r="AI332" s="2647">
        <v>4673739409305</v>
      </c>
      <c r="AJ332" s="2648">
        <v>273.75</v>
      </c>
      <c r="AK332" s="2651" t="s">
        <v>2154</v>
      </c>
      <c r="AL332" s="2651" t="s">
        <v>3745</v>
      </c>
      <c r="AM332" s="2651"/>
      <c r="AN332" s="2652">
        <v>279.23</v>
      </c>
    </row>
    <row r="333" spans="1:40" ht="11.1" customHeight="1">
      <c r="A333" s="2646" t="s">
        <v>5404</v>
      </c>
      <c r="B333" s="2646" t="s">
        <v>5404</v>
      </c>
      <c r="C333" s="2646" t="s">
        <v>2160</v>
      </c>
      <c r="D333" s="2646" t="s">
        <v>5408</v>
      </c>
      <c r="E333" s="2647">
        <v>8481803900</v>
      </c>
      <c r="F333" s="2646" t="s">
        <v>2990</v>
      </c>
      <c r="G333" s="2646" t="s">
        <v>1693</v>
      </c>
      <c r="H333" s="2646" t="s">
        <v>3017</v>
      </c>
      <c r="I333" s="2646" t="s">
        <v>6533</v>
      </c>
      <c r="J333" s="2646" t="s">
        <v>6534</v>
      </c>
      <c r="K333" s="2646"/>
      <c r="L333" s="2657">
        <v>0.875</v>
      </c>
      <c r="M333" s="2650"/>
      <c r="N333" s="2650"/>
      <c r="O333" s="2650"/>
      <c r="P333" s="2650"/>
      <c r="Q333" s="2656">
        <v>25</v>
      </c>
      <c r="R333" s="2650"/>
      <c r="S333" s="2650"/>
      <c r="T333" s="2646" t="s">
        <v>2987</v>
      </c>
      <c r="U333" s="2647">
        <v>4673739408575</v>
      </c>
      <c r="V333" s="2646"/>
      <c r="W333" s="2646"/>
      <c r="X333" s="2646"/>
      <c r="Y333" s="2646"/>
      <c r="Z333" s="2646"/>
      <c r="AA333" s="2646"/>
      <c r="AB333" s="2646"/>
      <c r="AC333" s="2646"/>
      <c r="AD333" s="2646"/>
      <c r="AE333" s="2646"/>
      <c r="AF333" s="2646"/>
      <c r="AG333" s="2646"/>
      <c r="AH333" s="2646"/>
      <c r="AI333" s="2646"/>
      <c r="AJ333" s="2648">
        <v>330.83</v>
      </c>
      <c r="AK333" s="2651" t="s">
        <v>2154</v>
      </c>
      <c r="AL333" s="2651" t="s">
        <v>3745</v>
      </c>
      <c r="AM333" s="2660">
        <v>26800</v>
      </c>
      <c r="AN333" s="2652">
        <v>337.45</v>
      </c>
    </row>
    <row r="334" spans="1:40" ht="11.1" customHeight="1">
      <c r="A334" s="2646" t="s">
        <v>5403</v>
      </c>
      <c r="B334" s="2646" t="s">
        <v>5403</v>
      </c>
      <c r="C334" s="2646" t="s">
        <v>2160</v>
      </c>
      <c r="D334" s="2646"/>
      <c r="E334" s="2647">
        <v>8481803900</v>
      </c>
      <c r="F334" s="2646" t="s">
        <v>2990</v>
      </c>
      <c r="G334" s="2646" t="s">
        <v>1695</v>
      </c>
      <c r="H334" s="2646" t="s">
        <v>2988</v>
      </c>
      <c r="I334" s="2646" t="s">
        <v>6533</v>
      </c>
      <c r="J334" s="2646" t="s">
        <v>6535</v>
      </c>
      <c r="K334" s="2646"/>
      <c r="L334" s="2648">
        <v>0.86</v>
      </c>
      <c r="M334" s="2650"/>
      <c r="N334" s="2650"/>
      <c r="O334" s="2650"/>
      <c r="P334" s="2650"/>
      <c r="Q334" s="2656">
        <v>25</v>
      </c>
      <c r="R334" s="2650"/>
      <c r="S334" s="2650"/>
      <c r="T334" s="2646" t="s">
        <v>2987</v>
      </c>
      <c r="U334" s="2647">
        <v>4673739408582</v>
      </c>
      <c r="V334" s="2646"/>
      <c r="W334" s="2646"/>
      <c r="X334" s="2646"/>
      <c r="Y334" s="2646"/>
      <c r="Z334" s="2646"/>
      <c r="AA334" s="2646"/>
      <c r="AB334" s="2646"/>
      <c r="AC334" s="2646"/>
      <c r="AD334" s="2646"/>
      <c r="AE334" s="2646"/>
      <c r="AF334" s="2646"/>
      <c r="AG334" s="2646"/>
      <c r="AH334" s="2646"/>
      <c r="AI334" s="2646"/>
      <c r="AJ334" s="2648">
        <v>363.07</v>
      </c>
      <c r="AK334" s="2651" t="s">
        <v>2154</v>
      </c>
      <c r="AL334" s="2651" t="s">
        <v>3745</v>
      </c>
      <c r="AM334" s="2660">
        <v>29400</v>
      </c>
      <c r="AN334" s="2652">
        <v>370.33</v>
      </c>
    </row>
    <row r="335" spans="1:40" ht="11.1" customHeight="1">
      <c r="A335" s="2646" t="s">
        <v>5402</v>
      </c>
      <c r="B335" s="2646" t="s">
        <v>5402</v>
      </c>
      <c r="C335" s="2646" t="s">
        <v>2160</v>
      </c>
      <c r="D335" s="2646"/>
      <c r="E335" s="2647">
        <v>8481803900</v>
      </c>
      <c r="F335" s="2646" t="s">
        <v>2990</v>
      </c>
      <c r="G335" s="2646" t="s">
        <v>1697</v>
      </c>
      <c r="H335" s="2646" t="s">
        <v>2988</v>
      </c>
      <c r="I335" s="2646" t="s">
        <v>6533</v>
      </c>
      <c r="J335" s="2647">
        <v>1</v>
      </c>
      <c r="K335" s="2646"/>
      <c r="L335" s="2657">
        <v>1.0149999999999999</v>
      </c>
      <c r="M335" s="2650"/>
      <c r="N335" s="2650"/>
      <c r="O335" s="2650"/>
      <c r="P335" s="2650"/>
      <c r="Q335" s="2656">
        <v>25</v>
      </c>
      <c r="R335" s="2650"/>
      <c r="S335" s="2650"/>
      <c r="T335" s="2646" t="s">
        <v>2987</v>
      </c>
      <c r="U335" s="2647">
        <v>4673739408599</v>
      </c>
      <c r="V335" s="2646"/>
      <c r="W335" s="2646"/>
      <c r="X335" s="2646"/>
      <c r="Y335" s="2646"/>
      <c r="Z335" s="2646"/>
      <c r="AA335" s="2646"/>
      <c r="AB335" s="2646"/>
      <c r="AC335" s="2646"/>
      <c r="AD335" s="2646"/>
      <c r="AE335" s="2646"/>
      <c r="AF335" s="2646"/>
      <c r="AG335" s="2646"/>
      <c r="AH335" s="2646"/>
      <c r="AI335" s="2646"/>
      <c r="AJ335" s="2648">
        <v>488.97</v>
      </c>
      <c r="AK335" s="2651" t="s">
        <v>2154</v>
      </c>
      <c r="AL335" s="2651" t="s">
        <v>3745</v>
      </c>
      <c r="AM335" s="2660">
        <v>39500</v>
      </c>
      <c r="AN335" s="2652">
        <v>498.75</v>
      </c>
    </row>
    <row r="336" spans="1:40" ht="11.1" customHeight="1">
      <c r="A336" s="2646" t="s">
        <v>5407</v>
      </c>
      <c r="B336" s="2646" t="s">
        <v>5407</v>
      </c>
      <c r="C336" s="2646" t="s">
        <v>2160</v>
      </c>
      <c r="D336" s="2646"/>
      <c r="E336" s="2647">
        <v>8481805990</v>
      </c>
      <c r="F336" s="2646" t="s">
        <v>2990</v>
      </c>
      <c r="G336" s="2646" t="s">
        <v>1698</v>
      </c>
      <c r="H336" s="2646" t="s">
        <v>2988</v>
      </c>
      <c r="I336" s="2646" t="s">
        <v>6533</v>
      </c>
      <c r="J336" s="2646" t="s">
        <v>6536</v>
      </c>
      <c r="K336" s="2646"/>
      <c r="L336" s="2648">
        <v>1.46</v>
      </c>
      <c r="M336" s="2650"/>
      <c r="N336" s="2650"/>
      <c r="O336" s="2650"/>
      <c r="P336" s="2650"/>
      <c r="Q336" s="2650"/>
      <c r="R336" s="2650"/>
      <c r="S336" s="2650"/>
      <c r="T336" s="2646" t="s">
        <v>2987</v>
      </c>
      <c r="U336" s="2647">
        <v>4673739408605</v>
      </c>
      <c r="V336" s="2646"/>
      <c r="W336" s="2646"/>
      <c r="X336" s="2646"/>
      <c r="Y336" s="2646"/>
      <c r="Z336" s="2646"/>
      <c r="AA336" s="2646"/>
      <c r="AB336" s="2646"/>
      <c r="AC336" s="2656">
        <v>10</v>
      </c>
      <c r="AD336" s="2653">
        <v>14.6</v>
      </c>
      <c r="AE336" s="2650"/>
      <c r="AF336" s="2650"/>
      <c r="AG336" s="2650"/>
      <c r="AH336" s="2650"/>
      <c r="AI336" s="2647">
        <v>4673739409343</v>
      </c>
      <c r="AJ336" s="2653">
        <v>580.4</v>
      </c>
      <c r="AK336" s="2651" t="s">
        <v>2154</v>
      </c>
      <c r="AL336" s="2651" t="s">
        <v>3745</v>
      </c>
      <c r="AM336" s="2660">
        <v>53935</v>
      </c>
      <c r="AN336" s="2652">
        <v>592.01</v>
      </c>
    </row>
    <row r="337" spans="1:40" ht="11.1" customHeight="1">
      <c r="A337" s="2646" t="s">
        <v>5406</v>
      </c>
      <c r="B337" s="2646" t="s">
        <v>5406</v>
      </c>
      <c r="C337" s="2646" t="s">
        <v>2160</v>
      </c>
      <c r="D337" s="2646"/>
      <c r="E337" s="2647">
        <v>8481805990</v>
      </c>
      <c r="F337" s="2646" t="s">
        <v>2990</v>
      </c>
      <c r="G337" s="2646" t="s">
        <v>1700</v>
      </c>
      <c r="H337" s="2646" t="s">
        <v>2988</v>
      </c>
      <c r="I337" s="2646" t="s">
        <v>6533</v>
      </c>
      <c r="J337" s="2646" t="s">
        <v>6537</v>
      </c>
      <c r="K337" s="2646"/>
      <c r="L337" s="2648">
        <v>2.5499999999999998</v>
      </c>
      <c r="M337" s="2650"/>
      <c r="N337" s="2650"/>
      <c r="O337" s="2650"/>
      <c r="P337" s="2650"/>
      <c r="Q337" s="2650"/>
      <c r="R337" s="2650"/>
      <c r="S337" s="2650"/>
      <c r="T337" s="2646" t="s">
        <v>2987</v>
      </c>
      <c r="U337" s="2647">
        <v>4673739408612</v>
      </c>
      <c r="V337" s="2646"/>
      <c r="W337" s="2646"/>
      <c r="X337" s="2646"/>
      <c r="Y337" s="2646"/>
      <c r="Z337" s="2646"/>
      <c r="AA337" s="2646"/>
      <c r="AB337" s="2646"/>
      <c r="AC337" s="2656">
        <v>10</v>
      </c>
      <c r="AD337" s="2653">
        <v>25.5</v>
      </c>
      <c r="AE337" s="2650"/>
      <c r="AF337" s="2650"/>
      <c r="AG337" s="2650"/>
      <c r="AH337" s="2650"/>
      <c r="AI337" s="2647">
        <v>4673739409350</v>
      </c>
      <c r="AJ337" s="2654">
        <v>1201.43</v>
      </c>
      <c r="AK337" s="2651" t="s">
        <v>2154</v>
      </c>
      <c r="AL337" s="2651" t="s">
        <v>3745</v>
      </c>
      <c r="AM337" s="2660">
        <v>111665</v>
      </c>
      <c r="AN337" s="2655">
        <v>1225.46</v>
      </c>
    </row>
    <row r="338" spans="1:40" ht="11.1" customHeight="1">
      <c r="A338" s="2646" t="s">
        <v>5405</v>
      </c>
      <c r="B338" s="2646" t="s">
        <v>5405</v>
      </c>
      <c r="C338" s="2646" t="s">
        <v>2160</v>
      </c>
      <c r="D338" s="2646"/>
      <c r="E338" s="2647">
        <v>8481803900</v>
      </c>
      <c r="F338" s="2646" t="s">
        <v>2990</v>
      </c>
      <c r="G338" s="2646" t="s">
        <v>1702</v>
      </c>
      <c r="H338" s="2646" t="s">
        <v>2988</v>
      </c>
      <c r="I338" s="2646" t="s">
        <v>6533</v>
      </c>
      <c r="J338" s="2647">
        <v>2</v>
      </c>
      <c r="K338" s="2646"/>
      <c r="L338" s="2653">
        <v>3.2</v>
      </c>
      <c r="M338" s="2650"/>
      <c r="N338" s="2650"/>
      <c r="O338" s="2650"/>
      <c r="P338" s="2650"/>
      <c r="Q338" s="2656">
        <v>25</v>
      </c>
      <c r="R338" s="2650"/>
      <c r="S338" s="2650"/>
      <c r="T338" s="2646" t="s">
        <v>2987</v>
      </c>
      <c r="U338" s="2647">
        <v>4673739408629</v>
      </c>
      <c r="V338" s="2646"/>
      <c r="W338" s="2646"/>
      <c r="X338" s="2646"/>
      <c r="Y338" s="2646"/>
      <c r="Z338" s="2646"/>
      <c r="AA338" s="2646"/>
      <c r="AB338" s="2646"/>
      <c r="AC338" s="2646"/>
      <c r="AD338" s="2646"/>
      <c r="AE338" s="2646"/>
      <c r="AF338" s="2646"/>
      <c r="AG338" s="2646"/>
      <c r="AH338" s="2646"/>
      <c r="AI338" s="2646"/>
      <c r="AJ338" s="2654">
        <v>1233.94</v>
      </c>
      <c r="AK338" s="2651" t="s">
        <v>2154</v>
      </c>
      <c r="AL338" s="2651" t="s">
        <v>3745</v>
      </c>
      <c r="AM338" s="2660">
        <v>99700</v>
      </c>
      <c r="AN338" s="2655">
        <v>1258.6199999999999</v>
      </c>
    </row>
    <row r="339" spans="1:40" ht="11.1" customHeight="1">
      <c r="A339" s="2646" t="s">
        <v>5404</v>
      </c>
      <c r="B339" s="2646" t="s">
        <v>5404</v>
      </c>
      <c r="C339" s="2646" t="s">
        <v>2160</v>
      </c>
      <c r="D339" s="2646"/>
      <c r="E339" s="2647">
        <v>8481803900</v>
      </c>
      <c r="F339" s="2646" t="s">
        <v>2990</v>
      </c>
      <c r="G339" s="2646" t="s">
        <v>1686</v>
      </c>
      <c r="H339" s="2646" t="s">
        <v>2988</v>
      </c>
      <c r="I339" s="2646" t="s">
        <v>6533</v>
      </c>
      <c r="J339" s="2646" t="s">
        <v>6534</v>
      </c>
      <c r="K339" s="2646"/>
      <c r="L339" s="2657">
        <v>0.875</v>
      </c>
      <c r="M339" s="2650"/>
      <c r="N339" s="2650"/>
      <c r="O339" s="2650"/>
      <c r="P339" s="2650"/>
      <c r="Q339" s="2656">
        <v>25</v>
      </c>
      <c r="R339" s="2650"/>
      <c r="S339" s="2650"/>
      <c r="T339" s="2646" t="s">
        <v>2987</v>
      </c>
      <c r="U339" s="2647">
        <v>4673739408636</v>
      </c>
      <c r="V339" s="2646"/>
      <c r="W339" s="2646"/>
      <c r="X339" s="2646"/>
      <c r="Y339" s="2646"/>
      <c r="Z339" s="2646"/>
      <c r="AA339" s="2646"/>
      <c r="AB339" s="2646"/>
      <c r="AC339" s="2646"/>
      <c r="AD339" s="2646"/>
      <c r="AE339" s="2646"/>
      <c r="AF339" s="2646"/>
      <c r="AG339" s="2646"/>
      <c r="AH339" s="2646"/>
      <c r="AI339" s="2646"/>
      <c r="AJ339" s="2648">
        <v>330.83</v>
      </c>
      <c r="AK339" s="2651" t="s">
        <v>2154</v>
      </c>
      <c r="AL339" s="2651" t="s">
        <v>3745</v>
      </c>
      <c r="AM339" s="2660">
        <v>26800</v>
      </c>
      <c r="AN339" s="2652">
        <v>337.45</v>
      </c>
    </row>
    <row r="340" spans="1:40" ht="11.1" customHeight="1">
      <c r="A340" s="2646" t="s">
        <v>5403</v>
      </c>
      <c r="B340" s="2646" t="s">
        <v>5403</v>
      </c>
      <c r="C340" s="2646" t="s">
        <v>2160</v>
      </c>
      <c r="D340" s="2646"/>
      <c r="E340" s="2647">
        <v>8481803900</v>
      </c>
      <c r="F340" s="2646" t="s">
        <v>2990</v>
      </c>
      <c r="G340" s="2646" t="s">
        <v>1688</v>
      </c>
      <c r="H340" s="2646" t="s">
        <v>2988</v>
      </c>
      <c r="I340" s="2646" t="s">
        <v>6533</v>
      </c>
      <c r="J340" s="2646" t="s">
        <v>6535</v>
      </c>
      <c r="K340" s="2646"/>
      <c r="L340" s="2648">
        <v>0.86</v>
      </c>
      <c r="M340" s="2650"/>
      <c r="N340" s="2650"/>
      <c r="O340" s="2650"/>
      <c r="P340" s="2650"/>
      <c r="Q340" s="2656">
        <v>25</v>
      </c>
      <c r="R340" s="2650"/>
      <c r="S340" s="2650"/>
      <c r="T340" s="2646" t="s">
        <v>2987</v>
      </c>
      <c r="U340" s="2647">
        <v>4673739408643</v>
      </c>
      <c r="V340" s="2646"/>
      <c r="W340" s="2646"/>
      <c r="X340" s="2646"/>
      <c r="Y340" s="2646"/>
      <c r="Z340" s="2646"/>
      <c r="AA340" s="2646"/>
      <c r="AB340" s="2646"/>
      <c r="AC340" s="2646"/>
      <c r="AD340" s="2646"/>
      <c r="AE340" s="2646"/>
      <c r="AF340" s="2646"/>
      <c r="AG340" s="2646"/>
      <c r="AH340" s="2646"/>
      <c r="AI340" s="2646"/>
      <c r="AJ340" s="2648">
        <v>363.07</v>
      </c>
      <c r="AK340" s="2651" t="s">
        <v>2154</v>
      </c>
      <c r="AL340" s="2651" t="s">
        <v>3745</v>
      </c>
      <c r="AM340" s="2660">
        <v>29400</v>
      </c>
      <c r="AN340" s="2652">
        <v>370.33</v>
      </c>
    </row>
    <row r="341" spans="1:40" ht="11.1" customHeight="1">
      <c r="A341" s="2646" t="s">
        <v>5402</v>
      </c>
      <c r="B341" s="2646" t="s">
        <v>5402</v>
      </c>
      <c r="C341" s="2646" t="s">
        <v>2160</v>
      </c>
      <c r="D341" s="2646"/>
      <c r="E341" s="2647">
        <v>8481803900</v>
      </c>
      <c r="F341" s="2646" t="s">
        <v>2990</v>
      </c>
      <c r="G341" s="2646" t="s">
        <v>1690</v>
      </c>
      <c r="H341" s="2646" t="s">
        <v>2988</v>
      </c>
      <c r="I341" s="2646" t="s">
        <v>6533</v>
      </c>
      <c r="J341" s="2647">
        <v>1</v>
      </c>
      <c r="K341" s="2646"/>
      <c r="L341" s="2649">
        <v>0.10150000000000001</v>
      </c>
      <c r="M341" s="2650"/>
      <c r="N341" s="2650"/>
      <c r="O341" s="2650"/>
      <c r="P341" s="2650"/>
      <c r="Q341" s="2656">
        <v>25</v>
      </c>
      <c r="R341" s="2650"/>
      <c r="S341" s="2650"/>
      <c r="T341" s="2646" t="s">
        <v>2987</v>
      </c>
      <c r="U341" s="2647">
        <v>4673739408650</v>
      </c>
      <c r="V341" s="2646"/>
      <c r="W341" s="2646"/>
      <c r="X341" s="2646"/>
      <c r="Y341" s="2646"/>
      <c r="Z341" s="2646"/>
      <c r="AA341" s="2646"/>
      <c r="AB341" s="2646"/>
      <c r="AC341" s="2646"/>
      <c r="AD341" s="2646"/>
      <c r="AE341" s="2646"/>
      <c r="AF341" s="2646"/>
      <c r="AG341" s="2646"/>
      <c r="AH341" s="2646"/>
      <c r="AI341" s="2646"/>
      <c r="AJ341" s="2648">
        <v>488.97</v>
      </c>
      <c r="AK341" s="2651" t="s">
        <v>2154</v>
      </c>
      <c r="AL341" s="2651" t="s">
        <v>3745</v>
      </c>
      <c r="AM341" s="2660">
        <v>39500</v>
      </c>
      <c r="AN341" s="2652">
        <v>498.75</v>
      </c>
    </row>
    <row r="342" spans="1:40" ht="11.1" customHeight="1">
      <c r="A342" s="2646" t="s">
        <v>5401</v>
      </c>
      <c r="B342" s="2646" t="s">
        <v>5401</v>
      </c>
      <c r="C342" s="2646" t="s">
        <v>2160</v>
      </c>
      <c r="D342" s="2646" t="s">
        <v>1264</v>
      </c>
      <c r="E342" s="2647">
        <v>8481805990</v>
      </c>
      <c r="F342" s="2646" t="s">
        <v>2990</v>
      </c>
      <c r="G342" s="2646" t="s">
        <v>1705</v>
      </c>
      <c r="H342" s="2646" t="s">
        <v>3017</v>
      </c>
      <c r="I342" s="2646"/>
      <c r="J342" s="2646"/>
      <c r="K342" s="2646"/>
      <c r="L342" s="2653">
        <v>21.6</v>
      </c>
      <c r="M342" s="2650"/>
      <c r="N342" s="2650"/>
      <c r="O342" s="2650"/>
      <c r="P342" s="2650"/>
      <c r="Q342" s="2650"/>
      <c r="R342" s="2656">
        <v>65</v>
      </c>
      <c r="S342" s="2650"/>
      <c r="T342" s="2646" t="s">
        <v>2987</v>
      </c>
      <c r="U342" s="2647">
        <v>4673739408667</v>
      </c>
      <c r="V342" s="2646"/>
      <c r="W342" s="2646"/>
      <c r="X342" s="2646"/>
      <c r="Y342" s="2646"/>
      <c r="Z342" s="2646"/>
      <c r="AA342" s="2646"/>
      <c r="AB342" s="2646"/>
      <c r="AC342" s="2646"/>
      <c r="AD342" s="2646"/>
      <c r="AE342" s="2646"/>
      <c r="AF342" s="2646"/>
      <c r="AG342" s="2646"/>
      <c r="AH342" s="2646"/>
      <c r="AI342" s="2646"/>
      <c r="AJ342" s="2654">
        <v>6091.79</v>
      </c>
      <c r="AK342" s="2651" t="s">
        <v>2154</v>
      </c>
      <c r="AL342" s="2651" t="s">
        <v>3745</v>
      </c>
      <c r="AM342" s="2660">
        <v>565800</v>
      </c>
      <c r="AN342" s="2655">
        <v>6213.63</v>
      </c>
    </row>
    <row r="343" spans="1:40" ht="11.1" customHeight="1">
      <c r="A343" s="2646" t="s">
        <v>5400</v>
      </c>
      <c r="B343" s="2646" t="s">
        <v>5400</v>
      </c>
      <c r="C343" s="2646" t="s">
        <v>2160</v>
      </c>
      <c r="D343" s="2646" t="s">
        <v>1264</v>
      </c>
      <c r="E343" s="2647">
        <v>8481805990</v>
      </c>
      <c r="F343" s="2646" t="s">
        <v>2990</v>
      </c>
      <c r="G343" s="2646" t="s">
        <v>1707</v>
      </c>
      <c r="H343" s="2646" t="s">
        <v>3017</v>
      </c>
      <c r="I343" s="2646"/>
      <c r="J343" s="2646"/>
      <c r="K343" s="2646"/>
      <c r="L343" s="2653">
        <v>28.1</v>
      </c>
      <c r="M343" s="2650"/>
      <c r="N343" s="2650"/>
      <c r="O343" s="2650"/>
      <c r="P343" s="2650"/>
      <c r="Q343" s="2650"/>
      <c r="R343" s="2656">
        <v>80</v>
      </c>
      <c r="S343" s="2650"/>
      <c r="T343" s="2646" t="s">
        <v>2987</v>
      </c>
      <c r="U343" s="2647">
        <v>4673739408674</v>
      </c>
      <c r="V343" s="2646"/>
      <c r="W343" s="2646"/>
      <c r="X343" s="2646"/>
      <c r="Y343" s="2646"/>
      <c r="Z343" s="2646"/>
      <c r="AA343" s="2646"/>
      <c r="AB343" s="2646"/>
      <c r="AC343" s="2646"/>
      <c r="AD343" s="2646"/>
      <c r="AE343" s="2646"/>
      <c r="AF343" s="2646"/>
      <c r="AG343" s="2646"/>
      <c r="AH343" s="2646"/>
      <c r="AI343" s="2646"/>
      <c r="AJ343" s="2654">
        <v>6439.87</v>
      </c>
      <c r="AK343" s="2651" t="s">
        <v>2154</v>
      </c>
      <c r="AL343" s="2651" t="s">
        <v>3745</v>
      </c>
      <c r="AM343" s="2660">
        <v>598115</v>
      </c>
      <c r="AN343" s="2655">
        <v>6568.67</v>
      </c>
    </row>
    <row r="344" spans="1:40" ht="11.1" customHeight="1">
      <c r="A344" s="2646" t="s">
        <v>5399</v>
      </c>
      <c r="B344" s="2646" t="s">
        <v>5399</v>
      </c>
      <c r="C344" s="2646" t="s">
        <v>2160</v>
      </c>
      <c r="D344" s="2646" t="s">
        <v>1264</v>
      </c>
      <c r="E344" s="2647">
        <v>8481805990</v>
      </c>
      <c r="F344" s="2646" t="s">
        <v>2990</v>
      </c>
      <c r="G344" s="2646" t="s">
        <v>1709</v>
      </c>
      <c r="H344" s="2646" t="s">
        <v>3017</v>
      </c>
      <c r="I344" s="2646"/>
      <c r="J344" s="2646"/>
      <c r="K344" s="2646"/>
      <c r="L344" s="2653">
        <v>33.6</v>
      </c>
      <c r="M344" s="2650"/>
      <c r="N344" s="2650"/>
      <c r="O344" s="2650"/>
      <c r="P344" s="2650"/>
      <c r="Q344" s="2650"/>
      <c r="R344" s="2656">
        <v>100</v>
      </c>
      <c r="S344" s="2650"/>
      <c r="T344" s="2646" t="s">
        <v>2987</v>
      </c>
      <c r="U344" s="2647">
        <v>4673739408681</v>
      </c>
      <c r="V344" s="2646"/>
      <c r="W344" s="2646"/>
      <c r="X344" s="2646"/>
      <c r="Y344" s="2646"/>
      <c r="Z344" s="2646"/>
      <c r="AA344" s="2646"/>
      <c r="AB344" s="2646"/>
      <c r="AC344" s="2646"/>
      <c r="AD344" s="2646"/>
      <c r="AE344" s="2646"/>
      <c r="AF344" s="2646"/>
      <c r="AG344" s="2646"/>
      <c r="AH344" s="2646"/>
      <c r="AI344" s="2646"/>
      <c r="AJ344" s="2654">
        <v>7832.22</v>
      </c>
      <c r="AK344" s="2651" t="s">
        <v>2154</v>
      </c>
      <c r="AL344" s="2651" t="s">
        <v>3745</v>
      </c>
      <c r="AM344" s="2660">
        <v>727375</v>
      </c>
      <c r="AN344" s="2655">
        <v>7988.86</v>
      </c>
    </row>
    <row r="345" spans="1:40" ht="11.1" customHeight="1">
      <c r="A345" s="2646" t="s">
        <v>5398</v>
      </c>
      <c r="B345" s="2646" t="s">
        <v>5398</v>
      </c>
      <c r="C345" s="2646" t="s">
        <v>2160</v>
      </c>
      <c r="D345" s="2646" t="s">
        <v>1264</v>
      </c>
      <c r="E345" s="2647">
        <v>8481805990</v>
      </c>
      <c r="F345" s="2646" t="s">
        <v>2990</v>
      </c>
      <c r="G345" s="2646" t="s">
        <v>1711</v>
      </c>
      <c r="H345" s="2646" t="s">
        <v>3017</v>
      </c>
      <c r="I345" s="2646"/>
      <c r="J345" s="2646"/>
      <c r="K345" s="2646"/>
      <c r="L345" s="2653">
        <v>46.4</v>
      </c>
      <c r="M345" s="2650"/>
      <c r="N345" s="2650"/>
      <c r="O345" s="2650"/>
      <c r="P345" s="2650"/>
      <c r="Q345" s="2650"/>
      <c r="R345" s="2656">
        <v>125</v>
      </c>
      <c r="S345" s="2650"/>
      <c r="T345" s="2646" t="s">
        <v>2987</v>
      </c>
      <c r="U345" s="2647">
        <v>4673739408698</v>
      </c>
      <c r="V345" s="2646"/>
      <c r="W345" s="2646"/>
      <c r="X345" s="2646"/>
      <c r="Y345" s="2646"/>
      <c r="Z345" s="2646"/>
      <c r="AA345" s="2646"/>
      <c r="AB345" s="2646"/>
      <c r="AC345" s="2646"/>
      <c r="AD345" s="2646"/>
      <c r="AE345" s="2646"/>
      <c r="AF345" s="2646"/>
      <c r="AG345" s="2646"/>
      <c r="AH345" s="2646"/>
      <c r="AI345" s="2646"/>
      <c r="AJ345" s="2654">
        <v>12223.87</v>
      </c>
      <c r="AK345" s="2651" t="s">
        <v>2154</v>
      </c>
      <c r="AL345" s="2651" t="s">
        <v>3745</v>
      </c>
      <c r="AM345" s="2660">
        <v>1135165</v>
      </c>
      <c r="AN345" s="2655">
        <v>12468.35</v>
      </c>
    </row>
    <row r="346" spans="1:40" ht="11.1" customHeight="1">
      <c r="A346" s="2646" t="s">
        <v>5397</v>
      </c>
      <c r="B346" s="2646" t="s">
        <v>5397</v>
      </c>
      <c r="C346" s="2646" t="s">
        <v>2160</v>
      </c>
      <c r="D346" s="2646" t="s">
        <v>1264</v>
      </c>
      <c r="E346" s="2647">
        <v>8481805990</v>
      </c>
      <c r="F346" s="2646" t="s">
        <v>2990</v>
      </c>
      <c r="G346" s="2646" t="s">
        <v>1713</v>
      </c>
      <c r="H346" s="2646" t="s">
        <v>3017</v>
      </c>
      <c r="I346" s="2646"/>
      <c r="J346" s="2646"/>
      <c r="K346" s="2646"/>
      <c r="L346" s="2653">
        <v>75.400000000000006</v>
      </c>
      <c r="M346" s="2650"/>
      <c r="N346" s="2650"/>
      <c r="O346" s="2650"/>
      <c r="P346" s="2650"/>
      <c r="Q346" s="2650"/>
      <c r="R346" s="2656">
        <v>150</v>
      </c>
      <c r="S346" s="2650"/>
      <c r="T346" s="2646" t="s">
        <v>2987</v>
      </c>
      <c r="U346" s="2647">
        <v>4673739408704</v>
      </c>
      <c r="V346" s="2646"/>
      <c r="W346" s="2646"/>
      <c r="X346" s="2646"/>
      <c r="Y346" s="2646"/>
      <c r="Z346" s="2646"/>
      <c r="AA346" s="2646"/>
      <c r="AB346" s="2646"/>
      <c r="AC346" s="2646"/>
      <c r="AD346" s="2646"/>
      <c r="AE346" s="2646"/>
      <c r="AF346" s="2646"/>
      <c r="AG346" s="2646"/>
      <c r="AH346" s="2646"/>
      <c r="AI346" s="2646"/>
      <c r="AJ346" s="2654">
        <v>15279.87</v>
      </c>
      <c r="AK346" s="2651" t="s">
        <v>2154</v>
      </c>
      <c r="AL346" s="2651" t="s">
        <v>3745</v>
      </c>
      <c r="AM346" s="2660">
        <v>1418985</v>
      </c>
      <c r="AN346" s="2655">
        <v>15585.47</v>
      </c>
    </row>
    <row r="347" spans="1:40" ht="11.1" customHeight="1">
      <c r="A347" s="2646" t="s">
        <v>5396</v>
      </c>
      <c r="B347" s="2646" t="s">
        <v>5396</v>
      </c>
      <c r="C347" s="2646" t="s">
        <v>2160</v>
      </c>
      <c r="D347" s="2646" t="s">
        <v>1269</v>
      </c>
      <c r="E347" s="2647">
        <v>8481805990</v>
      </c>
      <c r="F347" s="2646" t="s">
        <v>2990</v>
      </c>
      <c r="G347" s="2646" t="s">
        <v>1270</v>
      </c>
      <c r="H347" s="2646" t="s">
        <v>2995</v>
      </c>
      <c r="I347" s="2646" t="s">
        <v>6533</v>
      </c>
      <c r="J347" s="2646" t="s">
        <v>6534</v>
      </c>
      <c r="K347" s="2646"/>
      <c r="L347" s="2657">
        <v>0.45500000000000002</v>
      </c>
      <c r="M347" s="2662">
        <v>7.2000000000000005E-4</v>
      </c>
      <c r="N347" s="2650"/>
      <c r="O347" s="2650"/>
      <c r="P347" s="2650"/>
      <c r="Q347" s="2656">
        <v>25</v>
      </c>
      <c r="R347" s="2650"/>
      <c r="S347" s="2650"/>
      <c r="T347" s="2646" t="s">
        <v>2987</v>
      </c>
      <c r="U347" s="2647">
        <v>4673739408711</v>
      </c>
      <c r="V347" s="2646"/>
      <c r="W347" s="2646"/>
      <c r="X347" s="2646"/>
      <c r="Y347" s="2646"/>
      <c r="Z347" s="2646"/>
      <c r="AA347" s="2646"/>
      <c r="AB347" s="2646"/>
      <c r="AC347" s="2656">
        <v>15</v>
      </c>
      <c r="AD347" s="2657">
        <v>6.8250000000000002</v>
      </c>
      <c r="AE347" s="2649">
        <v>1.0800000000000001E-2</v>
      </c>
      <c r="AF347" s="2650"/>
      <c r="AG347" s="2650"/>
      <c r="AH347" s="2650"/>
      <c r="AI347" s="2647">
        <v>4673739409459</v>
      </c>
      <c r="AJ347" s="2648">
        <v>181.48</v>
      </c>
      <c r="AK347" s="2651" t="s">
        <v>2154</v>
      </c>
      <c r="AL347" s="2651" t="s">
        <v>3745</v>
      </c>
      <c r="AM347" s="2660">
        <v>16905</v>
      </c>
      <c r="AN347" s="2652">
        <v>185.11</v>
      </c>
    </row>
    <row r="348" spans="1:40" ht="11.1" customHeight="1">
      <c r="A348" s="2646" t="s">
        <v>5395</v>
      </c>
      <c r="B348" s="2646" t="s">
        <v>5395</v>
      </c>
      <c r="C348" s="2646" t="s">
        <v>2160</v>
      </c>
      <c r="D348" s="2646" t="s">
        <v>1269</v>
      </c>
      <c r="E348" s="2647">
        <v>8481805990</v>
      </c>
      <c r="F348" s="2646" t="s">
        <v>2990</v>
      </c>
      <c r="G348" s="2646" t="s">
        <v>1271</v>
      </c>
      <c r="H348" s="2646" t="s">
        <v>2995</v>
      </c>
      <c r="I348" s="2646" t="s">
        <v>6533</v>
      </c>
      <c r="J348" s="2646" t="s">
        <v>6535</v>
      </c>
      <c r="K348" s="2646"/>
      <c r="L348" s="2657">
        <v>0.51500000000000001</v>
      </c>
      <c r="M348" s="2662">
        <v>7.2000000000000005E-4</v>
      </c>
      <c r="N348" s="2650"/>
      <c r="O348" s="2650"/>
      <c r="P348" s="2650"/>
      <c r="Q348" s="2656">
        <v>25</v>
      </c>
      <c r="R348" s="2650"/>
      <c r="S348" s="2650"/>
      <c r="T348" s="2646" t="s">
        <v>2987</v>
      </c>
      <c r="U348" s="2647">
        <v>4673739408728</v>
      </c>
      <c r="V348" s="2646"/>
      <c r="W348" s="2646"/>
      <c r="X348" s="2646"/>
      <c r="Y348" s="2646"/>
      <c r="Z348" s="2646"/>
      <c r="AA348" s="2646"/>
      <c r="AB348" s="2646"/>
      <c r="AC348" s="2656">
        <v>15</v>
      </c>
      <c r="AD348" s="2657">
        <v>7.7249999999999996</v>
      </c>
      <c r="AE348" s="2649">
        <v>1.0800000000000001E-2</v>
      </c>
      <c r="AF348" s="2650"/>
      <c r="AG348" s="2650"/>
      <c r="AH348" s="2650"/>
      <c r="AI348" s="2647">
        <v>4673739409466</v>
      </c>
      <c r="AJ348" s="2648">
        <v>189.07</v>
      </c>
      <c r="AK348" s="2651" t="s">
        <v>2154</v>
      </c>
      <c r="AL348" s="2651" t="s">
        <v>3745</v>
      </c>
      <c r="AM348" s="2660">
        <v>17595</v>
      </c>
      <c r="AN348" s="2652">
        <v>192.85</v>
      </c>
    </row>
    <row r="349" spans="1:40" ht="11.1" customHeight="1">
      <c r="A349" s="2646" t="s">
        <v>5394</v>
      </c>
      <c r="B349" s="2646" t="s">
        <v>5394</v>
      </c>
      <c r="C349" s="2646" t="s">
        <v>2160</v>
      </c>
      <c r="D349" s="2646" t="s">
        <v>1269</v>
      </c>
      <c r="E349" s="2647">
        <v>8481805990</v>
      </c>
      <c r="F349" s="2646" t="s">
        <v>2990</v>
      </c>
      <c r="G349" s="2646" t="s">
        <v>1272</v>
      </c>
      <c r="H349" s="2646" t="s">
        <v>2995</v>
      </c>
      <c r="I349" s="2646" t="s">
        <v>6533</v>
      </c>
      <c r="J349" s="2647">
        <v>1</v>
      </c>
      <c r="K349" s="2646"/>
      <c r="L349" s="2648">
        <v>0.62</v>
      </c>
      <c r="M349" s="2662">
        <v>7.2000000000000005E-4</v>
      </c>
      <c r="N349" s="2650"/>
      <c r="O349" s="2650"/>
      <c r="P349" s="2650"/>
      <c r="Q349" s="2656">
        <v>25</v>
      </c>
      <c r="R349" s="2650"/>
      <c r="S349" s="2650"/>
      <c r="T349" s="2646" t="s">
        <v>2987</v>
      </c>
      <c r="U349" s="2647">
        <v>4673739408735</v>
      </c>
      <c r="V349" s="2646"/>
      <c r="W349" s="2646"/>
      <c r="X349" s="2646"/>
      <c r="Y349" s="2646"/>
      <c r="Z349" s="2646"/>
      <c r="AA349" s="2646"/>
      <c r="AB349" s="2646"/>
      <c r="AC349" s="2656">
        <v>15</v>
      </c>
      <c r="AD349" s="2653">
        <v>9.3000000000000007</v>
      </c>
      <c r="AE349" s="2649">
        <v>1.0800000000000001E-2</v>
      </c>
      <c r="AF349" s="2650"/>
      <c r="AG349" s="2650"/>
      <c r="AH349" s="2650"/>
      <c r="AI349" s="2647">
        <v>4673739409473</v>
      </c>
      <c r="AJ349" s="2653">
        <v>205.6</v>
      </c>
      <c r="AK349" s="2651" t="s">
        <v>2154</v>
      </c>
      <c r="AL349" s="2651" t="s">
        <v>3745</v>
      </c>
      <c r="AM349" s="2660">
        <v>19205</v>
      </c>
      <c r="AN349" s="2652">
        <v>209.71</v>
      </c>
    </row>
    <row r="350" spans="1:40" ht="11.1" customHeight="1">
      <c r="A350" s="2646" t="s">
        <v>5966</v>
      </c>
      <c r="B350" s="2646" t="s">
        <v>5966</v>
      </c>
      <c r="C350" s="2646" t="s">
        <v>2160</v>
      </c>
      <c r="D350" s="2646" t="s">
        <v>5416</v>
      </c>
      <c r="E350" s="2647">
        <v>8481805990</v>
      </c>
      <c r="F350" s="2646" t="s">
        <v>2990</v>
      </c>
      <c r="G350" s="2646" t="s">
        <v>5967</v>
      </c>
      <c r="H350" s="2646" t="s">
        <v>3017</v>
      </c>
      <c r="I350" s="2646" t="s">
        <v>6533</v>
      </c>
      <c r="J350" s="2646" t="s">
        <v>6534</v>
      </c>
      <c r="K350" s="2646"/>
      <c r="L350" s="2650"/>
      <c r="M350" s="2650"/>
      <c r="N350" s="2650"/>
      <c r="O350" s="2650"/>
      <c r="P350" s="2650"/>
      <c r="Q350" s="2656">
        <v>25</v>
      </c>
      <c r="R350" s="2650"/>
      <c r="S350" s="2650"/>
      <c r="T350" s="2646" t="s">
        <v>2987</v>
      </c>
      <c r="U350" s="2647">
        <v>4673739435458</v>
      </c>
      <c r="V350" s="2656">
        <v>1</v>
      </c>
      <c r="W350" s="2650"/>
      <c r="X350" s="2650"/>
      <c r="Y350" s="2650"/>
      <c r="Z350" s="2650"/>
      <c r="AA350" s="2650"/>
      <c r="AB350" s="2647">
        <v>4673739435465</v>
      </c>
      <c r="AC350" s="2656">
        <v>24</v>
      </c>
      <c r="AD350" s="2650"/>
      <c r="AE350" s="2650"/>
      <c r="AF350" s="2650"/>
      <c r="AG350" s="2650"/>
      <c r="AH350" s="2650"/>
      <c r="AI350" s="2647">
        <v>4673739435472</v>
      </c>
      <c r="AJ350" s="2646"/>
      <c r="AK350" s="2651"/>
      <c r="AL350" s="2651" t="s">
        <v>2993</v>
      </c>
      <c r="AM350" s="2651"/>
      <c r="AN350" s="2651"/>
    </row>
    <row r="351" spans="1:40" ht="11.1" customHeight="1">
      <c r="A351" s="2646" t="s">
        <v>5968</v>
      </c>
      <c r="B351" s="2646" t="s">
        <v>5968</v>
      </c>
      <c r="C351" s="2646" t="s">
        <v>2160</v>
      </c>
      <c r="D351" s="2646" t="s">
        <v>5416</v>
      </c>
      <c r="E351" s="2647">
        <v>8481805990</v>
      </c>
      <c r="F351" s="2646" t="s">
        <v>2990</v>
      </c>
      <c r="G351" s="2646" t="s">
        <v>5969</v>
      </c>
      <c r="H351" s="2646" t="s">
        <v>3017</v>
      </c>
      <c r="I351" s="2646" t="s">
        <v>6533</v>
      </c>
      <c r="J351" s="2646" t="s">
        <v>6535</v>
      </c>
      <c r="K351" s="2646"/>
      <c r="L351" s="2650"/>
      <c r="M351" s="2650"/>
      <c r="N351" s="2650"/>
      <c r="O351" s="2650"/>
      <c r="P351" s="2650"/>
      <c r="Q351" s="2656">
        <v>25</v>
      </c>
      <c r="R351" s="2650"/>
      <c r="S351" s="2650"/>
      <c r="T351" s="2646" t="s">
        <v>2987</v>
      </c>
      <c r="U351" s="2647">
        <v>4673739435489</v>
      </c>
      <c r="V351" s="2656">
        <v>1</v>
      </c>
      <c r="W351" s="2650"/>
      <c r="X351" s="2650"/>
      <c r="Y351" s="2650"/>
      <c r="Z351" s="2650"/>
      <c r="AA351" s="2650"/>
      <c r="AB351" s="2647">
        <v>4673739435496</v>
      </c>
      <c r="AC351" s="2656">
        <v>24</v>
      </c>
      <c r="AD351" s="2650"/>
      <c r="AE351" s="2650"/>
      <c r="AF351" s="2650"/>
      <c r="AG351" s="2650"/>
      <c r="AH351" s="2650"/>
      <c r="AI351" s="2647">
        <v>4673739435502</v>
      </c>
      <c r="AJ351" s="2646"/>
      <c r="AK351" s="2651"/>
      <c r="AL351" s="2651" t="s">
        <v>2993</v>
      </c>
      <c r="AM351" s="2651"/>
      <c r="AN351" s="2651"/>
    </row>
    <row r="352" spans="1:40" ht="11.1" customHeight="1">
      <c r="A352" s="2646" t="s">
        <v>5970</v>
      </c>
      <c r="B352" s="2646" t="s">
        <v>5970</v>
      </c>
      <c r="C352" s="2646" t="s">
        <v>2160</v>
      </c>
      <c r="D352" s="2646" t="s">
        <v>5416</v>
      </c>
      <c r="E352" s="2647">
        <v>8481805990</v>
      </c>
      <c r="F352" s="2646" t="s">
        <v>2990</v>
      </c>
      <c r="G352" s="2646" t="s">
        <v>5971</v>
      </c>
      <c r="H352" s="2646" t="s">
        <v>3017</v>
      </c>
      <c r="I352" s="2646" t="s">
        <v>6533</v>
      </c>
      <c r="J352" s="2647">
        <v>1</v>
      </c>
      <c r="K352" s="2646"/>
      <c r="L352" s="2650"/>
      <c r="M352" s="2650"/>
      <c r="N352" s="2650"/>
      <c r="O352" s="2650"/>
      <c r="P352" s="2650"/>
      <c r="Q352" s="2656">
        <v>25</v>
      </c>
      <c r="R352" s="2650"/>
      <c r="S352" s="2650"/>
      <c r="T352" s="2646" t="s">
        <v>2987</v>
      </c>
      <c r="U352" s="2647">
        <v>4673739435519</v>
      </c>
      <c r="V352" s="2656">
        <v>1</v>
      </c>
      <c r="W352" s="2650"/>
      <c r="X352" s="2650"/>
      <c r="Y352" s="2650"/>
      <c r="Z352" s="2650"/>
      <c r="AA352" s="2650"/>
      <c r="AB352" s="2647">
        <v>4673739435526</v>
      </c>
      <c r="AC352" s="2656">
        <v>1</v>
      </c>
      <c r="AD352" s="2650"/>
      <c r="AE352" s="2650"/>
      <c r="AF352" s="2650"/>
      <c r="AG352" s="2650"/>
      <c r="AH352" s="2650"/>
      <c r="AI352" s="2647">
        <v>4673739435533</v>
      </c>
      <c r="AJ352" s="2646"/>
      <c r="AK352" s="2651"/>
      <c r="AL352" s="2651" t="s">
        <v>2993</v>
      </c>
      <c r="AM352" s="2651"/>
      <c r="AN352" s="2651"/>
    </row>
    <row r="353" spans="1:40" ht="11.1" customHeight="1">
      <c r="A353" s="2646" t="s">
        <v>5393</v>
      </c>
      <c r="B353" s="2646" t="s">
        <v>5393</v>
      </c>
      <c r="C353" s="2646" t="s">
        <v>2160</v>
      </c>
      <c r="D353" s="2646" t="s">
        <v>5379</v>
      </c>
      <c r="E353" s="2647">
        <v>7412200000</v>
      </c>
      <c r="F353" s="2646" t="s">
        <v>2990</v>
      </c>
      <c r="G353" s="2646" t="s">
        <v>1055</v>
      </c>
      <c r="H353" s="2646" t="s">
        <v>2995</v>
      </c>
      <c r="I353" s="2646" t="s">
        <v>6533</v>
      </c>
      <c r="J353" s="2646"/>
      <c r="K353" s="2646"/>
      <c r="L353" s="2648">
        <v>0.01</v>
      </c>
      <c r="M353" s="2658">
        <v>1.6799999999999999E-4</v>
      </c>
      <c r="N353" s="2650"/>
      <c r="O353" s="2650"/>
      <c r="P353" s="2650"/>
      <c r="Q353" s="2656">
        <v>25</v>
      </c>
      <c r="R353" s="2650"/>
      <c r="S353" s="2650"/>
      <c r="T353" s="2646" t="s">
        <v>2987</v>
      </c>
      <c r="U353" s="2647">
        <v>4673739409480</v>
      </c>
      <c r="V353" s="2646"/>
      <c r="W353" s="2646"/>
      <c r="X353" s="2646"/>
      <c r="Y353" s="2646"/>
      <c r="Z353" s="2646"/>
      <c r="AA353" s="2646"/>
      <c r="AB353" s="2646"/>
      <c r="AC353" s="2656">
        <v>400</v>
      </c>
      <c r="AD353" s="2653">
        <v>0.8</v>
      </c>
      <c r="AE353" s="2649">
        <v>6.7199999999999996E-2</v>
      </c>
      <c r="AF353" s="2650"/>
      <c r="AG353" s="2650"/>
      <c r="AH353" s="2650"/>
      <c r="AI353" s="2647">
        <v>4603739366711</v>
      </c>
      <c r="AJ353" s="2648">
        <v>9.14</v>
      </c>
      <c r="AK353" s="2651" t="s">
        <v>2154</v>
      </c>
      <c r="AL353" s="2651" t="s">
        <v>3745</v>
      </c>
      <c r="AM353" s="2652">
        <v>849.85</v>
      </c>
      <c r="AN353" s="2652">
        <v>9.32</v>
      </c>
    </row>
    <row r="354" spans="1:40" ht="11.1" customHeight="1">
      <c r="A354" s="2646" t="s">
        <v>5392</v>
      </c>
      <c r="B354" s="2646" t="s">
        <v>5392</v>
      </c>
      <c r="C354" s="2646" t="s">
        <v>2160</v>
      </c>
      <c r="D354" s="2646" t="s">
        <v>5379</v>
      </c>
      <c r="E354" s="2647">
        <v>7412200000</v>
      </c>
      <c r="F354" s="2646" t="s">
        <v>2990</v>
      </c>
      <c r="G354" s="2646" t="s">
        <v>5391</v>
      </c>
      <c r="H354" s="2646" t="s">
        <v>3017</v>
      </c>
      <c r="I354" s="2646" t="s">
        <v>6533</v>
      </c>
      <c r="J354" s="2646"/>
      <c r="K354" s="2646"/>
      <c r="L354" s="2648">
        <v>0.01</v>
      </c>
      <c r="M354" s="2658">
        <v>9.9999999999999995E-7</v>
      </c>
      <c r="N354" s="2650"/>
      <c r="O354" s="2650"/>
      <c r="P354" s="2650"/>
      <c r="Q354" s="2656">
        <v>25</v>
      </c>
      <c r="R354" s="2650"/>
      <c r="S354" s="2650"/>
      <c r="T354" s="2646" t="s">
        <v>2987</v>
      </c>
      <c r="U354" s="2647">
        <v>4673739409497</v>
      </c>
      <c r="V354" s="2646"/>
      <c r="W354" s="2646"/>
      <c r="X354" s="2646"/>
      <c r="Y354" s="2646"/>
      <c r="Z354" s="2646"/>
      <c r="AA354" s="2646"/>
      <c r="AB354" s="2646"/>
      <c r="AC354" s="2656">
        <v>400</v>
      </c>
      <c r="AD354" s="2656">
        <v>4</v>
      </c>
      <c r="AE354" s="2649">
        <v>4.0000000000000002E-4</v>
      </c>
      <c r="AF354" s="2650"/>
      <c r="AG354" s="2650"/>
      <c r="AH354" s="2650"/>
      <c r="AI354" s="2647">
        <v>4673739410110</v>
      </c>
      <c r="AJ354" s="2648">
        <v>5.31</v>
      </c>
      <c r="AK354" s="2651" t="s">
        <v>2154</v>
      </c>
      <c r="AL354" s="2651" t="s">
        <v>3745</v>
      </c>
      <c r="AM354" s="2652">
        <v>493.35</v>
      </c>
      <c r="AN354" s="2652">
        <v>5.42</v>
      </c>
    </row>
    <row r="355" spans="1:40" ht="11.1" customHeight="1">
      <c r="A355" s="2646" t="s">
        <v>5390</v>
      </c>
      <c r="B355" s="2646" t="s">
        <v>5390</v>
      </c>
      <c r="C355" s="2646" t="s">
        <v>2160</v>
      </c>
      <c r="D355" s="2646" t="s">
        <v>5379</v>
      </c>
      <c r="E355" s="2647">
        <v>7412200000</v>
      </c>
      <c r="F355" s="2646" t="s">
        <v>2990</v>
      </c>
      <c r="G355" s="2646" t="s">
        <v>5389</v>
      </c>
      <c r="H355" s="2646" t="s">
        <v>3017</v>
      </c>
      <c r="I355" s="2646" t="s">
        <v>6533</v>
      </c>
      <c r="J355" s="2646"/>
      <c r="K355" s="2646"/>
      <c r="L355" s="2648">
        <v>0.05</v>
      </c>
      <c r="M355" s="2658">
        <v>1.6799999999999999E-4</v>
      </c>
      <c r="N355" s="2650"/>
      <c r="O355" s="2650"/>
      <c r="P355" s="2650"/>
      <c r="Q355" s="2656">
        <v>25</v>
      </c>
      <c r="R355" s="2650"/>
      <c r="S355" s="2650"/>
      <c r="T355" s="2646" t="s">
        <v>2987</v>
      </c>
      <c r="U355" s="2646"/>
      <c r="V355" s="2646"/>
      <c r="W355" s="2646"/>
      <c r="X355" s="2646"/>
      <c r="Y355" s="2646"/>
      <c r="Z355" s="2646"/>
      <c r="AA355" s="2646"/>
      <c r="AB355" s="2646"/>
      <c r="AC355" s="2646"/>
      <c r="AD355" s="2646"/>
      <c r="AE355" s="2646"/>
      <c r="AF355" s="2646"/>
      <c r="AG355" s="2646"/>
      <c r="AH355" s="2646"/>
      <c r="AI355" s="2646"/>
      <c r="AJ355" s="2648">
        <v>24.93</v>
      </c>
      <c r="AK355" s="2651" t="s">
        <v>2154</v>
      </c>
      <c r="AL355" s="2651" t="s">
        <v>3745</v>
      </c>
      <c r="AM355" s="2660">
        <v>2020</v>
      </c>
      <c r="AN355" s="2652">
        <v>25.43</v>
      </c>
    </row>
    <row r="356" spans="1:40" ht="11.1" customHeight="1">
      <c r="A356" s="2646" t="s">
        <v>5388</v>
      </c>
      <c r="B356" s="2646" t="s">
        <v>5388</v>
      </c>
      <c r="C356" s="2646" t="s">
        <v>2160</v>
      </c>
      <c r="D356" s="2646" t="s">
        <v>5379</v>
      </c>
      <c r="E356" s="2647">
        <v>7411109000</v>
      </c>
      <c r="F356" s="2646" t="s">
        <v>2990</v>
      </c>
      <c r="G356" s="2646" t="s">
        <v>1314</v>
      </c>
      <c r="H356" s="2646" t="s">
        <v>2995</v>
      </c>
      <c r="I356" s="2646" t="s">
        <v>6533</v>
      </c>
      <c r="J356" s="2646"/>
      <c r="K356" s="2646"/>
      <c r="L356" s="2657">
        <v>0.11600000000000001</v>
      </c>
      <c r="M356" s="2658">
        <v>9.9999999999999995E-7</v>
      </c>
      <c r="N356" s="2650"/>
      <c r="O356" s="2650"/>
      <c r="P356" s="2650"/>
      <c r="Q356" s="2656">
        <v>25</v>
      </c>
      <c r="R356" s="2650"/>
      <c r="S356" s="2650"/>
      <c r="T356" s="2646" t="s">
        <v>2987</v>
      </c>
      <c r="U356" s="2647">
        <v>4673739409503</v>
      </c>
      <c r="V356" s="2646"/>
      <c r="W356" s="2646"/>
      <c r="X356" s="2646"/>
      <c r="Y356" s="2646"/>
      <c r="Z356" s="2646"/>
      <c r="AA356" s="2646"/>
      <c r="AB356" s="2646"/>
      <c r="AC356" s="2656">
        <v>200</v>
      </c>
      <c r="AD356" s="2653">
        <v>23.2</v>
      </c>
      <c r="AE356" s="2649">
        <v>2.0000000000000001E-4</v>
      </c>
      <c r="AF356" s="2650"/>
      <c r="AG356" s="2650"/>
      <c r="AH356" s="2650"/>
      <c r="AI356" s="2647">
        <v>4673739410127</v>
      </c>
      <c r="AJ356" s="2648">
        <v>34.11</v>
      </c>
      <c r="AK356" s="2651" t="s">
        <v>2154</v>
      </c>
      <c r="AL356" s="2651" t="s">
        <v>3745</v>
      </c>
      <c r="AM356" s="2660">
        <v>3174</v>
      </c>
      <c r="AN356" s="2652">
        <v>34.79</v>
      </c>
    </row>
    <row r="357" spans="1:40" ht="11.1" customHeight="1">
      <c r="A357" s="2646" t="s">
        <v>5387</v>
      </c>
      <c r="B357" s="2646" t="s">
        <v>5387</v>
      </c>
      <c r="C357" s="2646" t="s">
        <v>2160</v>
      </c>
      <c r="D357" s="2646" t="s">
        <v>5379</v>
      </c>
      <c r="E357" s="2647">
        <v>7411109000</v>
      </c>
      <c r="F357" s="2646" t="s">
        <v>2990</v>
      </c>
      <c r="G357" s="2646" t="s">
        <v>1317</v>
      </c>
      <c r="H357" s="2646" t="s">
        <v>3017</v>
      </c>
      <c r="I357" s="2646" t="s">
        <v>6533</v>
      </c>
      <c r="J357" s="2646"/>
      <c r="K357" s="2646"/>
      <c r="L357" s="2657">
        <v>0.19400000000000001</v>
      </c>
      <c r="M357" s="2658">
        <v>9.9999999999999995E-7</v>
      </c>
      <c r="N357" s="2650"/>
      <c r="O357" s="2650"/>
      <c r="P357" s="2650"/>
      <c r="Q357" s="2656">
        <v>25</v>
      </c>
      <c r="R357" s="2650"/>
      <c r="S357" s="2650"/>
      <c r="T357" s="2646" t="s">
        <v>2987</v>
      </c>
      <c r="U357" s="2647">
        <v>4673739409510</v>
      </c>
      <c r="V357" s="2646"/>
      <c r="W357" s="2646"/>
      <c r="X357" s="2646"/>
      <c r="Y357" s="2646"/>
      <c r="Z357" s="2646"/>
      <c r="AA357" s="2646"/>
      <c r="AB357" s="2646"/>
      <c r="AC357" s="2656">
        <v>80</v>
      </c>
      <c r="AD357" s="2648">
        <v>15.52</v>
      </c>
      <c r="AE357" s="2662">
        <v>8.0000000000000007E-5</v>
      </c>
      <c r="AF357" s="2650"/>
      <c r="AG357" s="2650"/>
      <c r="AH357" s="2650"/>
      <c r="AI357" s="2647">
        <v>4673739410134</v>
      </c>
      <c r="AJ357" s="2648">
        <v>115.57</v>
      </c>
      <c r="AK357" s="2651" t="s">
        <v>2154</v>
      </c>
      <c r="AL357" s="2651" t="s">
        <v>3745</v>
      </c>
      <c r="AM357" s="2660">
        <v>10741</v>
      </c>
      <c r="AN357" s="2652">
        <v>117.88</v>
      </c>
    </row>
    <row r="358" spans="1:40" ht="11.1" customHeight="1">
      <c r="A358" s="2646" t="s">
        <v>1318</v>
      </c>
      <c r="B358" s="2646" t="s">
        <v>1318</v>
      </c>
      <c r="C358" s="2646" t="s">
        <v>2160</v>
      </c>
      <c r="D358" s="2646" t="s">
        <v>5379</v>
      </c>
      <c r="E358" s="2647">
        <v>7412200000</v>
      </c>
      <c r="F358" s="2646" t="s">
        <v>2990</v>
      </c>
      <c r="G358" s="2646" t="s">
        <v>1319</v>
      </c>
      <c r="H358" s="2646" t="s">
        <v>2995</v>
      </c>
      <c r="I358" s="2646" t="s">
        <v>6533</v>
      </c>
      <c r="J358" s="2646"/>
      <c r="K358" s="2646"/>
      <c r="L358" s="2657">
        <v>4.4999999999999998E-2</v>
      </c>
      <c r="M358" s="2658">
        <v>9.9999999999999995E-7</v>
      </c>
      <c r="N358" s="2650"/>
      <c r="O358" s="2650"/>
      <c r="P358" s="2650"/>
      <c r="Q358" s="2656">
        <v>25</v>
      </c>
      <c r="R358" s="2650"/>
      <c r="S358" s="2650"/>
      <c r="T358" s="2646" t="s">
        <v>2987</v>
      </c>
      <c r="U358" s="2647">
        <v>4673739409527</v>
      </c>
      <c r="V358" s="2646"/>
      <c r="W358" s="2646"/>
      <c r="X358" s="2646"/>
      <c r="Y358" s="2646"/>
      <c r="Z358" s="2646"/>
      <c r="AA358" s="2646"/>
      <c r="AB358" s="2646"/>
      <c r="AC358" s="2656">
        <v>800</v>
      </c>
      <c r="AD358" s="2656">
        <v>36</v>
      </c>
      <c r="AE358" s="2649">
        <v>8.0000000000000004E-4</v>
      </c>
      <c r="AF358" s="2650"/>
      <c r="AG358" s="2650"/>
      <c r="AH358" s="2650"/>
      <c r="AI358" s="2647">
        <v>4673739410141</v>
      </c>
      <c r="AJ358" s="2648">
        <v>20.350000000000001</v>
      </c>
      <c r="AK358" s="2651" t="s">
        <v>2154</v>
      </c>
      <c r="AL358" s="2651" t="s">
        <v>3745</v>
      </c>
      <c r="AM358" s="2664">
        <v>1897.5</v>
      </c>
      <c r="AN358" s="2652">
        <v>20.76</v>
      </c>
    </row>
    <row r="359" spans="1:40" ht="11.1" customHeight="1">
      <c r="A359" s="2646" t="s">
        <v>5386</v>
      </c>
      <c r="B359" s="2646" t="s">
        <v>5386</v>
      </c>
      <c r="C359" s="2646" t="s">
        <v>2160</v>
      </c>
      <c r="D359" s="2646" t="s">
        <v>5379</v>
      </c>
      <c r="E359" s="2647">
        <v>7412200000</v>
      </c>
      <c r="F359" s="2646" t="s">
        <v>2990</v>
      </c>
      <c r="G359" s="2646" t="s">
        <v>5385</v>
      </c>
      <c r="H359" s="2646" t="s">
        <v>3017</v>
      </c>
      <c r="I359" s="2646"/>
      <c r="J359" s="2646"/>
      <c r="K359" s="2646"/>
      <c r="L359" s="2657">
        <v>5.8000000000000003E-2</v>
      </c>
      <c r="M359" s="2650"/>
      <c r="N359" s="2650"/>
      <c r="O359" s="2650"/>
      <c r="P359" s="2650"/>
      <c r="Q359" s="2650"/>
      <c r="R359" s="2650"/>
      <c r="S359" s="2650"/>
      <c r="T359" s="2646" t="s">
        <v>2987</v>
      </c>
      <c r="U359" s="2647">
        <v>4673739409534</v>
      </c>
      <c r="V359" s="2646"/>
      <c r="W359" s="2646"/>
      <c r="X359" s="2646"/>
      <c r="Y359" s="2646"/>
      <c r="Z359" s="2646"/>
      <c r="AA359" s="2646"/>
      <c r="AB359" s="2646"/>
      <c r="AC359" s="2656">
        <v>50</v>
      </c>
      <c r="AD359" s="2653">
        <v>2.9</v>
      </c>
      <c r="AE359" s="2650"/>
      <c r="AF359" s="2650"/>
      <c r="AG359" s="2650"/>
      <c r="AH359" s="2650"/>
      <c r="AI359" s="2647">
        <v>4673739410158</v>
      </c>
      <c r="AJ359" s="2648">
        <v>15.42</v>
      </c>
      <c r="AK359" s="2651" t="s">
        <v>2154</v>
      </c>
      <c r="AL359" s="2651" t="s">
        <v>4152</v>
      </c>
      <c r="AM359" s="2664">
        <v>1437.5</v>
      </c>
      <c r="AN359" s="2652">
        <v>15.73</v>
      </c>
    </row>
    <row r="360" spans="1:40" ht="11.1" customHeight="1">
      <c r="A360" s="2646" t="s">
        <v>5384</v>
      </c>
      <c r="B360" s="2646" t="s">
        <v>5384</v>
      </c>
      <c r="C360" s="2646" t="s">
        <v>2160</v>
      </c>
      <c r="D360" s="2646" t="s">
        <v>5379</v>
      </c>
      <c r="E360" s="2647">
        <v>7412200000</v>
      </c>
      <c r="F360" s="2646" t="s">
        <v>2990</v>
      </c>
      <c r="G360" s="2646" t="s">
        <v>5383</v>
      </c>
      <c r="H360" s="2646" t="s">
        <v>3017</v>
      </c>
      <c r="I360" s="2646" t="s">
        <v>6533</v>
      </c>
      <c r="J360" s="2646"/>
      <c r="K360" s="2646"/>
      <c r="L360" s="2657">
        <v>7.3999999999999996E-2</v>
      </c>
      <c r="M360" s="2650"/>
      <c r="N360" s="2650"/>
      <c r="O360" s="2650"/>
      <c r="P360" s="2650"/>
      <c r="Q360" s="2650"/>
      <c r="R360" s="2650"/>
      <c r="S360" s="2650"/>
      <c r="T360" s="2646" t="s">
        <v>2987</v>
      </c>
      <c r="U360" s="2647">
        <v>4673739409541</v>
      </c>
      <c r="V360" s="2646"/>
      <c r="W360" s="2646"/>
      <c r="X360" s="2646"/>
      <c r="Y360" s="2646"/>
      <c r="Z360" s="2646"/>
      <c r="AA360" s="2646"/>
      <c r="AB360" s="2646"/>
      <c r="AC360" s="2656">
        <v>50</v>
      </c>
      <c r="AD360" s="2653">
        <v>3.7</v>
      </c>
      <c r="AE360" s="2650"/>
      <c r="AF360" s="2650"/>
      <c r="AG360" s="2650"/>
      <c r="AH360" s="2650"/>
      <c r="AI360" s="2647">
        <v>4673739410165</v>
      </c>
      <c r="AJ360" s="2648">
        <v>17.03</v>
      </c>
      <c r="AK360" s="2651" t="s">
        <v>2154</v>
      </c>
      <c r="AL360" s="2651" t="s">
        <v>4152</v>
      </c>
      <c r="AM360" s="2660">
        <v>1587</v>
      </c>
      <c r="AN360" s="2652">
        <v>17.37</v>
      </c>
    </row>
    <row r="361" spans="1:40" ht="11.1" customHeight="1">
      <c r="A361" s="2646" t="s">
        <v>5382</v>
      </c>
      <c r="B361" s="2646" t="s">
        <v>5382</v>
      </c>
      <c r="C361" s="2646" t="s">
        <v>2160</v>
      </c>
      <c r="D361" s="2646" t="s">
        <v>5379</v>
      </c>
      <c r="E361" s="2647">
        <v>7412200000</v>
      </c>
      <c r="F361" s="2646" t="s">
        <v>2990</v>
      </c>
      <c r="G361" s="2646" t="s">
        <v>5381</v>
      </c>
      <c r="H361" s="2646" t="s">
        <v>3017</v>
      </c>
      <c r="I361" s="2646"/>
      <c r="J361" s="2646"/>
      <c r="K361" s="2646"/>
      <c r="L361" s="2657">
        <v>0.11600000000000001</v>
      </c>
      <c r="M361" s="2650"/>
      <c r="N361" s="2650"/>
      <c r="O361" s="2650"/>
      <c r="P361" s="2650"/>
      <c r="Q361" s="2650"/>
      <c r="R361" s="2650"/>
      <c r="S361" s="2650"/>
      <c r="T361" s="2646" t="s">
        <v>2987</v>
      </c>
      <c r="U361" s="2647">
        <v>4673739409558</v>
      </c>
      <c r="V361" s="2646"/>
      <c r="W361" s="2646"/>
      <c r="X361" s="2646"/>
      <c r="Y361" s="2646"/>
      <c r="Z361" s="2646"/>
      <c r="AA361" s="2646"/>
      <c r="AB361" s="2646"/>
      <c r="AC361" s="2656">
        <v>40</v>
      </c>
      <c r="AD361" s="2648">
        <v>4.6399999999999997</v>
      </c>
      <c r="AE361" s="2650"/>
      <c r="AF361" s="2650"/>
      <c r="AG361" s="2650"/>
      <c r="AH361" s="2650"/>
      <c r="AI361" s="2647">
        <v>4673739410172</v>
      </c>
      <c r="AJ361" s="2648">
        <v>27.56</v>
      </c>
      <c r="AK361" s="2651" t="s">
        <v>2154</v>
      </c>
      <c r="AL361" s="2651" t="s">
        <v>4152</v>
      </c>
      <c r="AM361" s="2664">
        <v>2564.5</v>
      </c>
      <c r="AN361" s="2652">
        <v>28.11</v>
      </c>
    </row>
    <row r="362" spans="1:40" ht="11.1" customHeight="1">
      <c r="A362" s="2646" t="s">
        <v>5380</v>
      </c>
      <c r="B362" s="2646" t="s">
        <v>5380</v>
      </c>
      <c r="C362" s="2646" t="s">
        <v>2160</v>
      </c>
      <c r="D362" s="2646" t="s">
        <v>5379</v>
      </c>
      <c r="E362" s="2647">
        <v>7412200000</v>
      </c>
      <c r="F362" s="2646" t="s">
        <v>2990</v>
      </c>
      <c r="G362" s="2646" t="s">
        <v>5378</v>
      </c>
      <c r="H362" s="2646" t="s">
        <v>3017</v>
      </c>
      <c r="I362" s="2646" t="s">
        <v>6533</v>
      </c>
      <c r="J362" s="2646"/>
      <c r="K362" s="2646"/>
      <c r="L362" s="2657">
        <v>0.185</v>
      </c>
      <c r="M362" s="2650"/>
      <c r="N362" s="2650"/>
      <c r="O362" s="2650"/>
      <c r="P362" s="2650"/>
      <c r="Q362" s="2650"/>
      <c r="R362" s="2650"/>
      <c r="S362" s="2650"/>
      <c r="T362" s="2646" t="s">
        <v>2987</v>
      </c>
      <c r="U362" s="2647">
        <v>4673739409565</v>
      </c>
      <c r="V362" s="2646"/>
      <c r="W362" s="2646"/>
      <c r="X362" s="2646"/>
      <c r="Y362" s="2646"/>
      <c r="Z362" s="2646"/>
      <c r="AA362" s="2646"/>
      <c r="AB362" s="2646"/>
      <c r="AC362" s="2656">
        <v>30</v>
      </c>
      <c r="AD362" s="2648">
        <v>5.55</v>
      </c>
      <c r="AE362" s="2650"/>
      <c r="AF362" s="2650"/>
      <c r="AG362" s="2650"/>
      <c r="AH362" s="2650"/>
      <c r="AI362" s="2647">
        <v>4673739410189</v>
      </c>
      <c r="AJ362" s="2653">
        <v>47.8</v>
      </c>
      <c r="AK362" s="2651" t="s">
        <v>2154</v>
      </c>
      <c r="AL362" s="2651" t="s">
        <v>4152</v>
      </c>
      <c r="AM362" s="2660">
        <v>4439</v>
      </c>
      <c r="AN362" s="2652">
        <v>48.76</v>
      </c>
    </row>
    <row r="363" spans="1:40" ht="11.1" customHeight="1">
      <c r="A363" s="2646" t="s">
        <v>5377</v>
      </c>
      <c r="B363" s="2646" t="s">
        <v>5377</v>
      </c>
      <c r="C363" s="2646" t="s">
        <v>2160</v>
      </c>
      <c r="D363" s="2646" t="s">
        <v>5356</v>
      </c>
      <c r="E363" s="2647">
        <v>8501109300</v>
      </c>
      <c r="F363" s="2646" t="s">
        <v>2990</v>
      </c>
      <c r="G363" s="2646" t="s">
        <v>5376</v>
      </c>
      <c r="H363" s="2646" t="s">
        <v>3017</v>
      </c>
      <c r="I363" s="2646"/>
      <c r="J363" s="2646"/>
      <c r="K363" s="2646"/>
      <c r="L363" s="2648">
        <v>0.22</v>
      </c>
      <c r="M363" s="2650"/>
      <c r="N363" s="2650"/>
      <c r="O363" s="2650"/>
      <c r="P363" s="2650"/>
      <c r="Q363" s="2650"/>
      <c r="R363" s="2650"/>
      <c r="S363" s="2650"/>
      <c r="T363" s="2646" t="s">
        <v>2987</v>
      </c>
      <c r="U363" s="2647">
        <v>4673739419649</v>
      </c>
      <c r="V363" s="2646"/>
      <c r="W363" s="2646"/>
      <c r="X363" s="2646"/>
      <c r="Y363" s="2646"/>
      <c r="Z363" s="2646"/>
      <c r="AA363" s="2646"/>
      <c r="AB363" s="2646"/>
      <c r="AC363" s="2646"/>
      <c r="AD363" s="2646"/>
      <c r="AE363" s="2646"/>
      <c r="AF363" s="2646"/>
      <c r="AG363" s="2646"/>
      <c r="AH363" s="2646"/>
      <c r="AI363" s="2646"/>
      <c r="AJ363" s="2648">
        <v>422.72</v>
      </c>
      <c r="AK363" s="2651" t="s">
        <v>2154</v>
      </c>
      <c r="AL363" s="2651" t="s">
        <v>3745</v>
      </c>
      <c r="AM363" s="2651"/>
      <c r="AN363" s="2652">
        <v>431.17</v>
      </c>
    </row>
    <row r="364" spans="1:40" ht="11.1" customHeight="1">
      <c r="A364" s="2646" t="s">
        <v>5375</v>
      </c>
      <c r="B364" s="2646" t="s">
        <v>5375</v>
      </c>
      <c r="C364" s="2646" t="s">
        <v>2160</v>
      </c>
      <c r="D364" s="2646" t="s">
        <v>5356</v>
      </c>
      <c r="E364" s="2646"/>
      <c r="F364" s="2646" t="s">
        <v>2990</v>
      </c>
      <c r="G364" s="2646" t="s">
        <v>5374</v>
      </c>
      <c r="H364" s="2646" t="s">
        <v>3017</v>
      </c>
      <c r="I364" s="2646"/>
      <c r="J364" s="2646"/>
      <c r="K364" s="2646"/>
      <c r="L364" s="2650"/>
      <c r="M364" s="2650"/>
      <c r="N364" s="2650"/>
      <c r="O364" s="2650"/>
      <c r="P364" s="2650"/>
      <c r="Q364" s="2650"/>
      <c r="R364" s="2650"/>
      <c r="S364" s="2650"/>
      <c r="T364" s="2646" t="s">
        <v>2987</v>
      </c>
      <c r="U364" s="2646"/>
      <c r="V364" s="2646"/>
      <c r="W364" s="2646"/>
      <c r="X364" s="2646"/>
      <c r="Y364" s="2646"/>
      <c r="Z364" s="2646"/>
      <c r="AA364" s="2646"/>
      <c r="AB364" s="2646"/>
      <c r="AC364" s="2646"/>
      <c r="AD364" s="2646"/>
      <c r="AE364" s="2646"/>
      <c r="AF364" s="2646"/>
      <c r="AG364" s="2646"/>
      <c r="AH364" s="2646"/>
      <c r="AI364" s="2646"/>
      <c r="AJ364" s="2648">
        <v>437.06</v>
      </c>
      <c r="AK364" s="2651" t="s">
        <v>2154</v>
      </c>
      <c r="AL364" s="2651" t="s">
        <v>3745</v>
      </c>
      <c r="AM364" s="2651"/>
      <c r="AN364" s="2652">
        <v>445.8</v>
      </c>
    </row>
    <row r="365" spans="1:40" ht="11.1" customHeight="1">
      <c r="A365" s="2646" t="s">
        <v>5373</v>
      </c>
      <c r="B365" s="2646" t="s">
        <v>5373</v>
      </c>
      <c r="C365" s="2646" t="s">
        <v>2160</v>
      </c>
      <c r="D365" s="2646" t="s">
        <v>5356</v>
      </c>
      <c r="E365" s="2646"/>
      <c r="F365" s="2646" t="s">
        <v>2990</v>
      </c>
      <c r="G365" s="2646" t="s">
        <v>5372</v>
      </c>
      <c r="H365" s="2646" t="s">
        <v>3017</v>
      </c>
      <c r="I365" s="2646"/>
      <c r="J365" s="2646"/>
      <c r="K365" s="2646"/>
      <c r="L365" s="2650"/>
      <c r="M365" s="2650"/>
      <c r="N365" s="2650"/>
      <c r="O365" s="2650"/>
      <c r="P365" s="2650"/>
      <c r="Q365" s="2650"/>
      <c r="R365" s="2650"/>
      <c r="S365" s="2650"/>
      <c r="T365" s="2646" t="s">
        <v>2987</v>
      </c>
      <c r="U365" s="2646"/>
      <c r="V365" s="2646"/>
      <c r="W365" s="2646"/>
      <c r="X365" s="2646"/>
      <c r="Y365" s="2646"/>
      <c r="Z365" s="2646"/>
      <c r="AA365" s="2646"/>
      <c r="AB365" s="2646"/>
      <c r="AC365" s="2646"/>
      <c r="AD365" s="2646"/>
      <c r="AE365" s="2646"/>
      <c r="AF365" s="2646"/>
      <c r="AG365" s="2646"/>
      <c r="AH365" s="2646"/>
      <c r="AI365" s="2646"/>
      <c r="AJ365" s="2648">
        <v>465.69</v>
      </c>
      <c r="AK365" s="2651" t="s">
        <v>2154</v>
      </c>
      <c r="AL365" s="2651" t="s">
        <v>3745</v>
      </c>
      <c r="AM365" s="2651"/>
      <c r="AN365" s="2652">
        <v>475</v>
      </c>
    </row>
    <row r="366" spans="1:40" ht="11.1" customHeight="1">
      <c r="A366" s="2646" t="s">
        <v>5371</v>
      </c>
      <c r="B366" s="2646" t="s">
        <v>5371</v>
      </c>
      <c r="C366" s="2646" t="s">
        <v>2160</v>
      </c>
      <c r="D366" s="2646"/>
      <c r="E366" s="2646"/>
      <c r="F366" s="2646" t="s">
        <v>2990</v>
      </c>
      <c r="G366" s="2646" t="s">
        <v>1721</v>
      </c>
      <c r="H366" s="2646" t="s">
        <v>2988</v>
      </c>
      <c r="I366" s="2646"/>
      <c r="J366" s="2646"/>
      <c r="K366" s="2646"/>
      <c r="L366" s="2650"/>
      <c r="M366" s="2650"/>
      <c r="N366" s="2650"/>
      <c r="O366" s="2650"/>
      <c r="P366" s="2650"/>
      <c r="Q366" s="2650"/>
      <c r="R366" s="2650"/>
      <c r="S366" s="2650"/>
      <c r="T366" s="2646" t="s">
        <v>2987</v>
      </c>
      <c r="U366" s="2647">
        <v>4673739409572</v>
      </c>
      <c r="V366" s="2646"/>
      <c r="W366" s="2646"/>
      <c r="X366" s="2646"/>
      <c r="Y366" s="2646"/>
      <c r="Z366" s="2646"/>
      <c r="AA366" s="2646"/>
      <c r="AB366" s="2646"/>
      <c r="AC366" s="2646"/>
      <c r="AD366" s="2646"/>
      <c r="AE366" s="2646"/>
      <c r="AF366" s="2646"/>
      <c r="AG366" s="2646"/>
      <c r="AH366" s="2646"/>
      <c r="AI366" s="2646"/>
      <c r="AJ366" s="2648">
        <v>520.85</v>
      </c>
      <c r="AK366" s="2651" t="s">
        <v>2154</v>
      </c>
      <c r="AL366" s="2651" t="s">
        <v>3745</v>
      </c>
      <c r="AM366" s="2660">
        <v>42100</v>
      </c>
      <c r="AN366" s="2652">
        <v>531.27</v>
      </c>
    </row>
    <row r="367" spans="1:40" ht="11.1" customHeight="1">
      <c r="A367" s="2646" t="s">
        <v>5370</v>
      </c>
      <c r="B367" s="2646" t="s">
        <v>5370</v>
      </c>
      <c r="C367" s="2646" t="s">
        <v>2160</v>
      </c>
      <c r="D367" s="2646"/>
      <c r="E367" s="2646"/>
      <c r="F367" s="2646" t="s">
        <v>2990</v>
      </c>
      <c r="G367" s="2646" t="s">
        <v>1720</v>
      </c>
      <c r="H367" s="2646" t="s">
        <v>2988</v>
      </c>
      <c r="I367" s="2646"/>
      <c r="J367" s="2646"/>
      <c r="K367" s="2646"/>
      <c r="L367" s="2650"/>
      <c r="M367" s="2650"/>
      <c r="N367" s="2650"/>
      <c r="O367" s="2650"/>
      <c r="P367" s="2650"/>
      <c r="Q367" s="2650"/>
      <c r="R367" s="2650"/>
      <c r="S367" s="2650"/>
      <c r="T367" s="2646" t="s">
        <v>2987</v>
      </c>
      <c r="U367" s="2647">
        <v>4673739409589</v>
      </c>
      <c r="V367" s="2646"/>
      <c r="W367" s="2646"/>
      <c r="X367" s="2646"/>
      <c r="Y367" s="2646"/>
      <c r="Z367" s="2646"/>
      <c r="AA367" s="2646"/>
      <c r="AB367" s="2646"/>
      <c r="AC367" s="2646"/>
      <c r="AD367" s="2646"/>
      <c r="AE367" s="2646"/>
      <c r="AF367" s="2646"/>
      <c r="AG367" s="2646"/>
      <c r="AH367" s="2646"/>
      <c r="AI367" s="2646"/>
      <c r="AJ367" s="2648">
        <v>625.05999999999995</v>
      </c>
      <c r="AK367" s="2651" t="s">
        <v>2154</v>
      </c>
      <c r="AL367" s="2651" t="s">
        <v>3745</v>
      </c>
      <c r="AM367" s="2660">
        <v>50500</v>
      </c>
      <c r="AN367" s="2652">
        <v>637.55999999999995</v>
      </c>
    </row>
    <row r="368" spans="1:40" ht="11.1" customHeight="1">
      <c r="A368" s="2646" t="s">
        <v>5369</v>
      </c>
      <c r="B368" s="2646" t="s">
        <v>5369</v>
      </c>
      <c r="C368" s="2646" t="s">
        <v>2160</v>
      </c>
      <c r="D368" s="2646"/>
      <c r="E368" s="2646"/>
      <c r="F368" s="2646" t="s">
        <v>2990</v>
      </c>
      <c r="G368" s="2646" t="s">
        <v>1722</v>
      </c>
      <c r="H368" s="2646" t="s">
        <v>2988</v>
      </c>
      <c r="I368" s="2646"/>
      <c r="J368" s="2646"/>
      <c r="K368" s="2646"/>
      <c r="L368" s="2650"/>
      <c r="M368" s="2650"/>
      <c r="N368" s="2650"/>
      <c r="O368" s="2650"/>
      <c r="P368" s="2650"/>
      <c r="Q368" s="2650"/>
      <c r="R368" s="2650"/>
      <c r="S368" s="2650"/>
      <c r="T368" s="2646" t="s">
        <v>2987</v>
      </c>
      <c r="U368" s="2647">
        <v>4673739409596</v>
      </c>
      <c r="V368" s="2646"/>
      <c r="W368" s="2646"/>
      <c r="X368" s="2646"/>
      <c r="Y368" s="2646"/>
      <c r="Z368" s="2646"/>
      <c r="AA368" s="2646"/>
      <c r="AB368" s="2646"/>
      <c r="AC368" s="2646"/>
      <c r="AD368" s="2646"/>
      <c r="AE368" s="2646"/>
      <c r="AF368" s="2646"/>
      <c r="AG368" s="2646"/>
      <c r="AH368" s="2646"/>
      <c r="AI368" s="2646"/>
      <c r="AJ368" s="2648">
        <v>520.85</v>
      </c>
      <c r="AK368" s="2651" t="s">
        <v>2154</v>
      </c>
      <c r="AL368" s="2651" t="s">
        <v>3745</v>
      </c>
      <c r="AM368" s="2660">
        <v>42100</v>
      </c>
      <c r="AN368" s="2652">
        <v>531.27</v>
      </c>
    </row>
    <row r="369" spans="1:40" ht="11.1" customHeight="1">
      <c r="A369" s="2646" t="s">
        <v>5370</v>
      </c>
      <c r="B369" s="2646" t="s">
        <v>5370</v>
      </c>
      <c r="C369" s="2646" t="s">
        <v>2160</v>
      </c>
      <c r="D369" s="2646"/>
      <c r="E369" s="2646"/>
      <c r="F369" s="2646" t="s">
        <v>2990</v>
      </c>
      <c r="G369" s="2646" t="s">
        <v>1724</v>
      </c>
      <c r="H369" s="2646" t="s">
        <v>2988</v>
      </c>
      <c r="I369" s="2646"/>
      <c r="J369" s="2646"/>
      <c r="K369" s="2646"/>
      <c r="L369" s="2650"/>
      <c r="M369" s="2650"/>
      <c r="N369" s="2650"/>
      <c r="O369" s="2650"/>
      <c r="P369" s="2650"/>
      <c r="Q369" s="2650"/>
      <c r="R369" s="2650"/>
      <c r="S369" s="2650"/>
      <c r="T369" s="2646" t="s">
        <v>2987</v>
      </c>
      <c r="U369" s="2647">
        <v>4673739409602</v>
      </c>
      <c r="V369" s="2646"/>
      <c r="W369" s="2646"/>
      <c r="X369" s="2646"/>
      <c r="Y369" s="2646"/>
      <c r="Z369" s="2646"/>
      <c r="AA369" s="2646"/>
      <c r="AB369" s="2646"/>
      <c r="AC369" s="2646"/>
      <c r="AD369" s="2646"/>
      <c r="AE369" s="2646"/>
      <c r="AF369" s="2646"/>
      <c r="AG369" s="2646"/>
      <c r="AH369" s="2646"/>
      <c r="AI369" s="2646"/>
      <c r="AJ369" s="2654">
        <v>1527.97</v>
      </c>
      <c r="AK369" s="2651" t="s">
        <v>2154</v>
      </c>
      <c r="AL369" s="2651" t="s">
        <v>3745</v>
      </c>
      <c r="AM369" s="2660">
        <v>123400</v>
      </c>
      <c r="AN369" s="2655">
        <v>1558.53</v>
      </c>
    </row>
    <row r="370" spans="1:40" ht="11.1" customHeight="1">
      <c r="A370" s="2646" t="s">
        <v>5369</v>
      </c>
      <c r="B370" s="2646" t="s">
        <v>5369</v>
      </c>
      <c r="C370" s="2646" t="s">
        <v>2160</v>
      </c>
      <c r="D370" s="2646"/>
      <c r="E370" s="2646"/>
      <c r="F370" s="2646" t="s">
        <v>2990</v>
      </c>
      <c r="G370" s="2646" t="s">
        <v>1725</v>
      </c>
      <c r="H370" s="2646" t="s">
        <v>2988</v>
      </c>
      <c r="I370" s="2646"/>
      <c r="J370" s="2646"/>
      <c r="K370" s="2646"/>
      <c r="L370" s="2650"/>
      <c r="M370" s="2650"/>
      <c r="N370" s="2650"/>
      <c r="O370" s="2650"/>
      <c r="P370" s="2650"/>
      <c r="Q370" s="2650"/>
      <c r="R370" s="2650"/>
      <c r="S370" s="2650"/>
      <c r="T370" s="2646" t="s">
        <v>2987</v>
      </c>
      <c r="U370" s="2647">
        <v>4673739409619</v>
      </c>
      <c r="V370" s="2646"/>
      <c r="W370" s="2646"/>
      <c r="X370" s="2646"/>
      <c r="Y370" s="2646"/>
      <c r="Z370" s="2646"/>
      <c r="AA370" s="2646"/>
      <c r="AB370" s="2646"/>
      <c r="AC370" s="2646"/>
      <c r="AD370" s="2646"/>
      <c r="AE370" s="2646"/>
      <c r="AF370" s="2646"/>
      <c r="AG370" s="2646"/>
      <c r="AH370" s="2646"/>
      <c r="AI370" s="2646"/>
      <c r="AJ370" s="2654">
        <v>1284.9100000000001</v>
      </c>
      <c r="AK370" s="2651" t="s">
        <v>2154</v>
      </c>
      <c r="AL370" s="2651" t="s">
        <v>3745</v>
      </c>
      <c r="AM370" s="2660">
        <v>103800</v>
      </c>
      <c r="AN370" s="2655">
        <v>1310.6099999999999</v>
      </c>
    </row>
    <row r="371" spans="1:40" ht="11.1" customHeight="1">
      <c r="A371" s="2646" t="s">
        <v>5369</v>
      </c>
      <c r="B371" s="2646" t="s">
        <v>5369</v>
      </c>
      <c r="C371" s="2646" t="s">
        <v>2160</v>
      </c>
      <c r="D371" s="2646" t="s">
        <v>5356</v>
      </c>
      <c r="E371" s="2646"/>
      <c r="F371" s="2646" t="s">
        <v>2990</v>
      </c>
      <c r="G371" s="2646" t="s">
        <v>1728</v>
      </c>
      <c r="H371" s="2646" t="s">
        <v>3017</v>
      </c>
      <c r="I371" s="2646"/>
      <c r="J371" s="2646"/>
      <c r="K371" s="2646"/>
      <c r="L371" s="2650"/>
      <c r="M371" s="2650"/>
      <c r="N371" s="2650"/>
      <c r="O371" s="2650"/>
      <c r="P371" s="2650"/>
      <c r="Q371" s="2650"/>
      <c r="R371" s="2650"/>
      <c r="S371" s="2650"/>
      <c r="T371" s="2646" t="s">
        <v>2987</v>
      </c>
      <c r="U371" s="2647">
        <v>4673739409626</v>
      </c>
      <c r="V371" s="2646"/>
      <c r="W371" s="2646"/>
      <c r="X371" s="2646"/>
      <c r="Y371" s="2646"/>
      <c r="Z371" s="2646"/>
      <c r="AA371" s="2646"/>
      <c r="AB371" s="2646"/>
      <c r="AC371" s="2646"/>
      <c r="AD371" s="2646"/>
      <c r="AE371" s="2646"/>
      <c r="AF371" s="2646"/>
      <c r="AG371" s="2646"/>
      <c r="AH371" s="2646"/>
      <c r="AI371" s="2646"/>
      <c r="AJ371" s="2648">
        <v>575.73</v>
      </c>
      <c r="AK371" s="2651" t="s">
        <v>2154</v>
      </c>
      <c r="AL371" s="2651" t="s">
        <v>3745</v>
      </c>
      <c r="AM371" s="2660">
        <v>46500</v>
      </c>
      <c r="AN371" s="2652">
        <v>587.24</v>
      </c>
    </row>
    <row r="372" spans="1:40" ht="11.1" customHeight="1">
      <c r="A372" s="2646" t="s">
        <v>5370</v>
      </c>
      <c r="B372" s="2646" t="s">
        <v>5370</v>
      </c>
      <c r="C372" s="2646" t="s">
        <v>2160</v>
      </c>
      <c r="D372" s="2646" t="s">
        <v>5356</v>
      </c>
      <c r="E372" s="2646"/>
      <c r="F372" s="2646" t="s">
        <v>2990</v>
      </c>
      <c r="G372" s="2646" t="s">
        <v>1727</v>
      </c>
      <c r="H372" s="2646" t="s">
        <v>3017</v>
      </c>
      <c r="I372" s="2646"/>
      <c r="J372" s="2646"/>
      <c r="K372" s="2646"/>
      <c r="L372" s="2650"/>
      <c r="M372" s="2650"/>
      <c r="N372" s="2650"/>
      <c r="O372" s="2650"/>
      <c r="P372" s="2650"/>
      <c r="Q372" s="2650"/>
      <c r="R372" s="2650"/>
      <c r="S372" s="2650"/>
      <c r="T372" s="2646" t="s">
        <v>2987</v>
      </c>
      <c r="U372" s="2647">
        <v>4673739409633</v>
      </c>
      <c r="V372" s="2646"/>
      <c r="W372" s="2646"/>
      <c r="X372" s="2646"/>
      <c r="Y372" s="2646"/>
      <c r="Z372" s="2646"/>
      <c r="AA372" s="2646"/>
      <c r="AB372" s="2646"/>
      <c r="AC372" s="2646"/>
      <c r="AD372" s="2646"/>
      <c r="AE372" s="2646"/>
      <c r="AF372" s="2646"/>
      <c r="AG372" s="2646"/>
      <c r="AH372" s="2646"/>
      <c r="AI372" s="2646"/>
      <c r="AJ372" s="2648">
        <v>748.45</v>
      </c>
      <c r="AK372" s="2651" t="s">
        <v>2154</v>
      </c>
      <c r="AL372" s="2651" t="s">
        <v>3745</v>
      </c>
      <c r="AM372" s="2660">
        <v>60500</v>
      </c>
      <c r="AN372" s="2652">
        <v>763.42</v>
      </c>
    </row>
    <row r="373" spans="1:40" ht="11.1" customHeight="1">
      <c r="A373" s="2646" t="s">
        <v>5370</v>
      </c>
      <c r="B373" s="2646" t="s">
        <v>5370</v>
      </c>
      <c r="C373" s="2646" t="s">
        <v>2160</v>
      </c>
      <c r="D373" s="2646" t="s">
        <v>5356</v>
      </c>
      <c r="E373" s="2646"/>
      <c r="F373" s="2646" t="s">
        <v>2990</v>
      </c>
      <c r="G373" s="2646" t="s">
        <v>1730</v>
      </c>
      <c r="H373" s="2646" t="s">
        <v>3017</v>
      </c>
      <c r="I373" s="2646"/>
      <c r="J373" s="2646"/>
      <c r="K373" s="2646"/>
      <c r="L373" s="2650"/>
      <c r="M373" s="2650"/>
      <c r="N373" s="2650"/>
      <c r="O373" s="2650"/>
      <c r="P373" s="2650"/>
      <c r="Q373" s="2650"/>
      <c r="R373" s="2650"/>
      <c r="S373" s="2650"/>
      <c r="T373" s="2646" t="s">
        <v>2987</v>
      </c>
      <c r="U373" s="2647">
        <v>4673739409640</v>
      </c>
      <c r="V373" s="2646"/>
      <c r="W373" s="2646"/>
      <c r="X373" s="2646"/>
      <c r="Y373" s="2646"/>
      <c r="Z373" s="2646"/>
      <c r="AA373" s="2646"/>
      <c r="AB373" s="2646"/>
      <c r="AC373" s="2646"/>
      <c r="AD373" s="2646"/>
      <c r="AE373" s="2646"/>
      <c r="AF373" s="2646"/>
      <c r="AG373" s="2646"/>
      <c r="AH373" s="2646"/>
      <c r="AI373" s="2646"/>
      <c r="AJ373" s="2654">
        <v>1209.03</v>
      </c>
      <c r="AK373" s="2651" t="s">
        <v>2154</v>
      </c>
      <c r="AL373" s="2651" t="s">
        <v>3745</v>
      </c>
      <c r="AM373" s="2660">
        <v>97700</v>
      </c>
      <c r="AN373" s="2655">
        <v>1233.21</v>
      </c>
    </row>
    <row r="374" spans="1:40" ht="11.1" customHeight="1">
      <c r="A374" s="2646" t="s">
        <v>5369</v>
      </c>
      <c r="B374" s="2646" t="s">
        <v>5369</v>
      </c>
      <c r="C374" s="2646" t="s">
        <v>2160</v>
      </c>
      <c r="D374" s="2646" t="s">
        <v>5356</v>
      </c>
      <c r="E374" s="2646"/>
      <c r="F374" s="2646" t="s">
        <v>2990</v>
      </c>
      <c r="G374" s="2646" t="s">
        <v>1731</v>
      </c>
      <c r="H374" s="2646" t="s">
        <v>3017</v>
      </c>
      <c r="I374" s="2646"/>
      <c r="J374" s="2646"/>
      <c r="K374" s="2646"/>
      <c r="L374" s="2650"/>
      <c r="M374" s="2650"/>
      <c r="N374" s="2650"/>
      <c r="O374" s="2650"/>
      <c r="P374" s="2650"/>
      <c r="Q374" s="2650"/>
      <c r="R374" s="2650"/>
      <c r="S374" s="2650"/>
      <c r="T374" s="2646" t="s">
        <v>2987</v>
      </c>
      <c r="U374" s="2647">
        <v>4673739409657</v>
      </c>
      <c r="V374" s="2646"/>
      <c r="W374" s="2646"/>
      <c r="X374" s="2646"/>
      <c r="Y374" s="2646"/>
      <c r="Z374" s="2646"/>
      <c r="AA374" s="2646"/>
      <c r="AB374" s="2646"/>
      <c r="AC374" s="2646"/>
      <c r="AD374" s="2646"/>
      <c r="AE374" s="2646"/>
      <c r="AF374" s="2646"/>
      <c r="AG374" s="2646"/>
      <c r="AH374" s="2646"/>
      <c r="AI374" s="2646"/>
      <c r="AJ374" s="2654">
        <v>1036.31</v>
      </c>
      <c r="AK374" s="2651" t="s">
        <v>2154</v>
      </c>
      <c r="AL374" s="2651" t="s">
        <v>3745</v>
      </c>
      <c r="AM374" s="2660">
        <v>83700</v>
      </c>
      <c r="AN374" s="2655">
        <v>1057.04</v>
      </c>
    </row>
    <row r="375" spans="1:40" ht="11.1" customHeight="1">
      <c r="A375" s="2646" t="s">
        <v>5368</v>
      </c>
      <c r="B375" s="2646" t="s">
        <v>5368</v>
      </c>
      <c r="C375" s="2646" t="s">
        <v>2160</v>
      </c>
      <c r="D375" s="2646" t="s">
        <v>5367</v>
      </c>
      <c r="E375" s="2647">
        <v>7412200000</v>
      </c>
      <c r="F375" s="2646" t="s">
        <v>2990</v>
      </c>
      <c r="G375" s="2646" t="s">
        <v>5366</v>
      </c>
      <c r="H375" s="2646" t="s">
        <v>3017</v>
      </c>
      <c r="I375" s="2646" t="s">
        <v>6533</v>
      </c>
      <c r="J375" s="2646" t="s">
        <v>6535</v>
      </c>
      <c r="K375" s="2646"/>
      <c r="L375" s="2658">
        <v>1.2596E-2</v>
      </c>
      <c r="M375" s="2650"/>
      <c r="N375" s="2649">
        <v>1.8499999999999999E-2</v>
      </c>
      <c r="O375" s="2657">
        <v>0.11600000000000001</v>
      </c>
      <c r="P375" s="2657">
        <v>1.4999999999999999E-2</v>
      </c>
      <c r="Q375" s="2656">
        <v>10</v>
      </c>
      <c r="R375" s="2650"/>
      <c r="S375" s="2650"/>
      <c r="T375" s="2646" t="s">
        <v>2987</v>
      </c>
      <c r="U375" s="2647">
        <v>4673739409664</v>
      </c>
      <c r="V375" s="2646"/>
      <c r="W375" s="2646"/>
      <c r="X375" s="2646"/>
      <c r="Y375" s="2646"/>
      <c r="Z375" s="2646"/>
      <c r="AA375" s="2646"/>
      <c r="AB375" s="2646"/>
      <c r="AC375" s="2646"/>
      <c r="AD375" s="2646"/>
      <c r="AE375" s="2646"/>
      <c r="AF375" s="2646"/>
      <c r="AG375" s="2646"/>
      <c r="AH375" s="2646"/>
      <c r="AI375" s="2646"/>
      <c r="AJ375" s="2646"/>
      <c r="AK375" s="2651"/>
      <c r="AL375" s="2651" t="s">
        <v>2986</v>
      </c>
      <c r="AM375" s="2651"/>
      <c r="AN375" s="2651"/>
    </row>
    <row r="376" spans="1:40" ht="11.1" customHeight="1">
      <c r="A376" s="2646" t="s">
        <v>5365</v>
      </c>
      <c r="B376" s="2646" t="s">
        <v>5365</v>
      </c>
      <c r="C376" s="2646"/>
      <c r="D376" s="2646"/>
      <c r="E376" s="2647">
        <v>8481805990</v>
      </c>
      <c r="F376" s="2646" t="s">
        <v>2990</v>
      </c>
      <c r="G376" s="2646" t="s">
        <v>5364</v>
      </c>
      <c r="H376" s="2646" t="s">
        <v>3017</v>
      </c>
      <c r="I376" s="2646"/>
      <c r="J376" s="2646"/>
      <c r="K376" s="2646"/>
      <c r="L376" s="2650"/>
      <c r="M376" s="2650"/>
      <c r="N376" s="2650"/>
      <c r="O376" s="2650"/>
      <c r="P376" s="2650"/>
      <c r="Q376" s="2650"/>
      <c r="R376" s="2650"/>
      <c r="S376" s="2650"/>
      <c r="T376" s="2646" t="s">
        <v>2987</v>
      </c>
      <c r="U376" s="2647">
        <v>4673739409671</v>
      </c>
      <c r="V376" s="2646"/>
      <c r="W376" s="2646"/>
      <c r="X376" s="2646"/>
      <c r="Y376" s="2646"/>
      <c r="Z376" s="2646"/>
      <c r="AA376" s="2646"/>
      <c r="AB376" s="2646"/>
      <c r="AC376" s="2646"/>
      <c r="AD376" s="2646"/>
      <c r="AE376" s="2646"/>
      <c r="AF376" s="2646"/>
      <c r="AG376" s="2646"/>
      <c r="AH376" s="2646"/>
      <c r="AI376" s="2646"/>
      <c r="AJ376" s="2646"/>
      <c r="AK376" s="2651"/>
      <c r="AL376" s="2651" t="s">
        <v>3745</v>
      </c>
      <c r="AM376" s="2651"/>
      <c r="AN376" s="2651"/>
    </row>
    <row r="377" spans="1:40" ht="11.1" customHeight="1">
      <c r="A377" s="2646" t="s">
        <v>5363</v>
      </c>
      <c r="B377" s="2646" t="s">
        <v>5363</v>
      </c>
      <c r="C377" s="2646"/>
      <c r="D377" s="2646"/>
      <c r="E377" s="2647">
        <v>8481805990</v>
      </c>
      <c r="F377" s="2646" t="s">
        <v>2990</v>
      </c>
      <c r="G377" s="2646" t="s">
        <v>5362</v>
      </c>
      <c r="H377" s="2646" t="s">
        <v>3017</v>
      </c>
      <c r="I377" s="2646"/>
      <c r="J377" s="2646"/>
      <c r="K377" s="2646"/>
      <c r="L377" s="2650"/>
      <c r="M377" s="2650"/>
      <c r="N377" s="2650"/>
      <c r="O377" s="2650"/>
      <c r="P377" s="2650"/>
      <c r="Q377" s="2650"/>
      <c r="R377" s="2650"/>
      <c r="S377" s="2650"/>
      <c r="T377" s="2646" t="s">
        <v>2987</v>
      </c>
      <c r="U377" s="2646"/>
      <c r="V377" s="2646"/>
      <c r="W377" s="2646"/>
      <c r="X377" s="2646"/>
      <c r="Y377" s="2646"/>
      <c r="Z377" s="2646"/>
      <c r="AA377" s="2646"/>
      <c r="AB377" s="2646"/>
      <c r="AC377" s="2646"/>
      <c r="AD377" s="2646"/>
      <c r="AE377" s="2646"/>
      <c r="AF377" s="2646"/>
      <c r="AG377" s="2646"/>
      <c r="AH377" s="2646"/>
      <c r="AI377" s="2646"/>
      <c r="AJ377" s="2648">
        <v>66.819999999999993</v>
      </c>
      <c r="AK377" s="2651" t="s">
        <v>2154</v>
      </c>
      <c r="AL377" s="2651" t="s">
        <v>3745</v>
      </c>
      <c r="AM377" s="2651"/>
      <c r="AN377" s="2652">
        <v>68.16</v>
      </c>
    </row>
    <row r="378" spans="1:40" ht="11.1" customHeight="1">
      <c r="A378" s="2646" t="s">
        <v>5361</v>
      </c>
      <c r="B378" s="2646" t="s">
        <v>5361</v>
      </c>
      <c r="C378" s="2646"/>
      <c r="D378" s="2646"/>
      <c r="E378" s="2647">
        <v>8481805990</v>
      </c>
      <c r="F378" s="2646" t="s">
        <v>2990</v>
      </c>
      <c r="G378" s="2646" t="s">
        <v>5360</v>
      </c>
      <c r="H378" s="2646" t="s">
        <v>3017</v>
      </c>
      <c r="I378" s="2646"/>
      <c r="J378" s="2646"/>
      <c r="K378" s="2646"/>
      <c r="L378" s="2648">
        <v>0.05</v>
      </c>
      <c r="M378" s="2650"/>
      <c r="N378" s="2650"/>
      <c r="O378" s="2650"/>
      <c r="P378" s="2650"/>
      <c r="Q378" s="2650"/>
      <c r="R378" s="2650"/>
      <c r="S378" s="2650"/>
      <c r="T378" s="2646" t="s">
        <v>2987</v>
      </c>
      <c r="U378" s="2647">
        <v>4673739409688</v>
      </c>
      <c r="V378" s="2646"/>
      <c r="W378" s="2646"/>
      <c r="X378" s="2646"/>
      <c r="Y378" s="2646"/>
      <c r="Z378" s="2646"/>
      <c r="AA378" s="2646"/>
      <c r="AB378" s="2646"/>
      <c r="AC378" s="2646"/>
      <c r="AD378" s="2646"/>
      <c r="AE378" s="2646"/>
      <c r="AF378" s="2646"/>
      <c r="AG378" s="2646"/>
      <c r="AH378" s="2646"/>
      <c r="AI378" s="2646"/>
      <c r="AJ378" s="2653">
        <v>73.5</v>
      </c>
      <c r="AK378" s="2651" t="s">
        <v>2154</v>
      </c>
      <c r="AL378" s="2651" t="s">
        <v>3745</v>
      </c>
      <c r="AM378" s="2651"/>
      <c r="AN378" s="2652">
        <v>74.97</v>
      </c>
    </row>
    <row r="379" spans="1:40" ht="11.1" customHeight="1">
      <c r="A379" s="2646" t="s">
        <v>5359</v>
      </c>
      <c r="B379" s="2646" t="s">
        <v>5359</v>
      </c>
      <c r="C379" s="2646"/>
      <c r="D379" s="2646"/>
      <c r="E379" s="2647">
        <v>8481805990</v>
      </c>
      <c r="F379" s="2646" t="s">
        <v>2990</v>
      </c>
      <c r="G379" s="2646" t="s">
        <v>5358</v>
      </c>
      <c r="H379" s="2646" t="s">
        <v>3017</v>
      </c>
      <c r="I379" s="2646"/>
      <c r="J379" s="2646"/>
      <c r="K379" s="2646"/>
      <c r="L379" s="2648">
        <v>0.08</v>
      </c>
      <c r="M379" s="2650"/>
      <c r="N379" s="2650"/>
      <c r="O379" s="2650"/>
      <c r="P379" s="2650"/>
      <c r="Q379" s="2650"/>
      <c r="R379" s="2650"/>
      <c r="S379" s="2650"/>
      <c r="T379" s="2646" t="s">
        <v>2987</v>
      </c>
      <c r="U379" s="2647">
        <v>4673739409695</v>
      </c>
      <c r="V379" s="2646"/>
      <c r="W379" s="2646"/>
      <c r="X379" s="2646"/>
      <c r="Y379" s="2646"/>
      <c r="Z379" s="2646"/>
      <c r="AA379" s="2646"/>
      <c r="AB379" s="2646"/>
      <c r="AC379" s="2646"/>
      <c r="AD379" s="2646"/>
      <c r="AE379" s="2646"/>
      <c r="AF379" s="2646"/>
      <c r="AG379" s="2646"/>
      <c r="AH379" s="2646"/>
      <c r="AI379" s="2646"/>
      <c r="AJ379" s="2653">
        <v>179.7</v>
      </c>
      <c r="AK379" s="2651" t="s">
        <v>2154</v>
      </c>
      <c r="AL379" s="2651" t="s">
        <v>3745</v>
      </c>
      <c r="AM379" s="2651"/>
      <c r="AN379" s="2652">
        <v>183.29</v>
      </c>
    </row>
    <row r="380" spans="1:40" ht="11.1" customHeight="1">
      <c r="A380" s="2646" t="s">
        <v>5357</v>
      </c>
      <c r="B380" s="2646" t="s">
        <v>5357</v>
      </c>
      <c r="C380" s="2646" t="s">
        <v>2160</v>
      </c>
      <c r="D380" s="2646" t="s">
        <v>5356</v>
      </c>
      <c r="E380" s="2646"/>
      <c r="F380" s="2646" t="s">
        <v>2990</v>
      </c>
      <c r="G380" s="2646" t="s">
        <v>1716</v>
      </c>
      <c r="H380" s="2646" t="s">
        <v>3017</v>
      </c>
      <c r="I380" s="2646"/>
      <c r="J380" s="2646"/>
      <c r="K380" s="2646"/>
      <c r="L380" s="2650"/>
      <c r="M380" s="2650"/>
      <c r="N380" s="2650"/>
      <c r="O380" s="2650"/>
      <c r="P380" s="2650"/>
      <c r="Q380" s="2650"/>
      <c r="R380" s="2650"/>
      <c r="S380" s="2650"/>
      <c r="T380" s="2646" t="s">
        <v>2987</v>
      </c>
      <c r="U380" s="2647">
        <v>4673739409701</v>
      </c>
      <c r="V380" s="2646"/>
      <c r="W380" s="2646"/>
      <c r="X380" s="2646"/>
      <c r="Y380" s="2646"/>
      <c r="Z380" s="2646"/>
      <c r="AA380" s="2646"/>
      <c r="AB380" s="2646"/>
      <c r="AC380" s="2646"/>
      <c r="AD380" s="2646"/>
      <c r="AE380" s="2646"/>
      <c r="AF380" s="2646"/>
      <c r="AG380" s="2646"/>
      <c r="AH380" s="2646"/>
      <c r="AI380" s="2646"/>
      <c r="AJ380" s="2648">
        <v>449.06</v>
      </c>
      <c r="AK380" s="2651" t="s">
        <v>2154</v>
      </c>
      <c r="AL380" s="2651" t="s">
        <v>3745</v>
      </c>
      <c r="AM380" s="2651"/>
      <c r="AN380" s="2652">
        <v>458.04</v>
      </c>
    </row>
    <row r="381" spans="1:40" ht="11.1" customHeight="1">
      <c r="A381" s="2646" t="s">
        <v>5355</v>
      </c>
      <c r="B381" s="2646" t="s">
        <v>5355</v>
      </c>
      <c r="C381" s="2646"/>
      <c r="D381" s="2646"/>
      <c r="E381" s="2646"/>
      <c r="F381" s="2646" t="s">
        <v>2990</v>
      </c>
      <c r="G381" s="2646" t="s">
        <v>1213</v>
      </c>
      <c r="H381" s="2646" t="s">
        <v>3017</v>
      </c>
      <c r="I381" s="2646"/>
      <c r="J381" s="2646"/>
      <c r="K381" s="2646"/>
      <c r="L381" s="2650"/>
      <c r="M381" s="2650"/>
      <c r="N381" s="2650"/>
      <c r="O381" s="2650"/>
      <c r="P381" s="2650"/>
      <c r="Q381" s="2650"/>
      <c r="R381" s="2650"/>
      <c r="S381" s="2650"/>
      <c r="T381" s="2646" t="s">
        <v>3971</v>
      </c>
      <c r="U381" s="2647">
        <v>4673739409718</v>
      </c>
      <c r="V381" s="2646"/>
      <c r="W381" s="2646"/>
      <c r="X381" s="2646"/>
      <c r="Y381" s="2646"/>
      <c r="Z381" s="2646"/>
      <c r="AA381" s="2646"/>
      <c r="AB381" s="2646"/>
      <c r="AC381" s="2646"/>
      <c r="AD381" s="2646"/>
      <c r="AE381" s="2646"/>
      <c r="AF381" s="2646"/>
      <c r="AG381" s="2646"/>
      <c r="AH381" s="2646"/>
      <c r="AI381" s="2646"/>
      <c r="AJ381" s="2648">
        <v>234.41</v>
      </c>
      <c r="AK381" s="2651" t="s">
        <v>2154</v>
      </c>
      <c r="AL381" s="2651" t="s">
        <v>4152</v>
      </c>
      <c r="AM381" s="2651"/>
      <c r="AN381" s="2652">
        <v>239.1</v>
      </c>
    </row>
    <row r="382" spans="1:40" ht="11.1" customHeight="1">
      <c r="A382" s="2646" t="s">
        <v>5354</v>
      </c>
      <c r="B382" s="2646" t="s">
        <v>5354</v>
      </c>
      <c r="C382" s="2646"/>
      <c r="D382" s="2646"/>
      <c r="E382" s="2646"/>
      <c r="F382" s="2646" t="s">
        <v>2990</v>
      </c>
      <c r="G382" s="2646" t="s">
        <v>1214</v>
      </c>
      <c r="H382" s="2646" t="s">
        <v>3017</v>
      </c>
      <c r="I382" s="2646"/>
      <c r="J382" s="2646"/>
      <c r="K382" s="2646"/>
      <c r="L382" s="2650"/>
      <c r="M382" s="2650"/>
      <c r="N382" s="2650"/>
      <c r="O382" s="2650"/>
      <c r="P382" s="2650"/>
      <c r="Q382" s="2650"/>
      <c r="R382" s="2650"/>
      <c r="S382" s="2650"/>
      <c r="T382" s="2646" t="s">
        <v>3971</v>
      </c>
      <c r="U382" s="2647">
        <v>4673739409725</v>
      </c>
      <c r="V382" s="2646"/>
      <c r="W382" s="2646"/>
      <c r="X382" s="2646"/>
      <c r="Y382" s="2646"/>
      <c r="Z382" s="2646"/>
      <c r="AA382" s="2646"/>
      <c r="AB382" s="2646"/>
      <c r="AC382" s="2646"/>
      <c r="AD382" s="2646"/>
      <c r="AE382" s="2646"/>
      <c r="AF382" s="2646"/>
      <c r="AG382" s="2646"/>
      <c r="AH382" s="2646"/>
      <c r="AI382" s="2646"/>
      <c r="AJ382" s="2653">
        <v>259.60000000000002</v>
      </c>
      <c r="AK382" s="2651" t="s">
        <v>2154</v>
      </c>
      <c r="AL382" s="2651" t="s">
        <v>4152</v>
      </c>
      <c r="AM382" s="2651"/>
      <c r="AN382" s="2652">
        <v>264.79000000000002</v>
      </c>
    </row>
    <row r="383" spans="1:40" ht="11.1" customHeight="1">
      <c r="A383" s="2646" t="s">
        <v>5353</v>
      </c>
      <c r="B383" s="2646" t="s">
        <v>5353</v>
      </c>
      <c r="C383" s="2646"/>
      <c r="D383" s="2646"/>
      <c r="E383" s="2646"/>
      <c r="F383" s="2646" t="s">
        <v>2990</v>
      </c>
      <c r="G383" s="2646" t="s">
        <v>1215</v>
      </c>
      <c r="H383" s="2646" t="s">
        <v>3017</v>
      </c>
      <c r="I383" s="2646"/>
      <c r="J383" s="2646"/>
      <c r="K383" s="2646"/>
      <c r="L383" s="2650"/>
      <c r="M383" s="2650"/>
      <c r="N383" s="2650"/>
      <c r="O383" s="2650"/>
      <c r="P383" s="2650"/>
      <c r="Q383" s="2650"/>
      <c r="R383" s="2650"/>
      <c r="S383" s="2650"/>
      <c r="T383" s="2646" t="s">
        <v>3971</v>
      </c>
      <c r="U383" s="2647">
        <v>4673739409732</v>
      </c>
      <c r="V383" s="2646"/>
      <c r="W383" s="2646"/>
      <c r="X383" s="2646"/>
      <c r="Y383" s="2646"/>
      <c r="Z383" s="2646"/>
      <c r="AA383" s="2646"/>
      <c r="AB383" s="2646"/>
      <c r="AC383" s="2646"/>
      <c r="AD383" s="2646"/>
      <c r="AE383" s="2646"/>
      <c r="AF383" s="2646"/>
      <c r="AG383" s="2646"/>
      <c r="AH383" s="2646"/>
      <c r="AI383" s="2646"/>
      <c r="AJ383" s="2653">
        <v>363.6</v>
      </c>
      <c r="AK383" s="2651" t="s">
        <v>2154</v>
      </c>
      <c r="AL383" s="2651" t="s">
        <v>4152</v>
      </c>
      <c r="AM383" s="2651"/>
      <c r="AN383" s="2652">
        <v>370.87</v>
      </c>
    </row>
    <row r="384" spans="1:40" ht="11.1" customHeight="1">
      <c r="A384" s="2646" t="s">
        <v>5352</v>
      </c>
      <c r="B384" s="2646" t="s">
        <v>5352</v>
      </c>
      <c r="C384" s="2646"/>
      <c r="D384" s="2646"/>
      <c r="E384" s="2646"/>
      <c r="F384" s="2646" t="s">
        <v>2990</v>
      </c>
      <c r="G384" s="2646" t="s">
        <v>1217</v>
      </c>
      <c r="H384" s="2646" t="s">
        <v>3017</v>
      </c>
      <c r="I384" s="2646"/>
      <c r="J384" s="2646"/>
      <c r="K384" s="2646"/>
      <c r="L384" s="2650"/>
      <c r="M384" s="2650"/>
      <c r="N384" s="2650"/>
      <c r="O384" s="2650"/>
      <c r="P384" s="2650"/>
      <c r="Q384" s="2650"/>
      <c r="R384" s="2650"/>
      <c r="S384" s="2650"/>
      <c r="T384" s="2646" t="s">
        <v>3971</v>
      </c>
      <c r="U384" s="2647">
        <v>4673739409749</v>
      </c>
      <c r="V384" s="2646"/>
      <c r="W384" s="2646"/>
      <c r="X384" s="2646"/>
      <c r="Y384" s="2646"/>
      <c r="Z384" s="2646"/>
      <c r="AA384" s="2646"/>
      <c r="AB384" s="2646"/>
      <c r="AC384" s="2646"/>
      <c r="AD384" s="2646"/>
      <c r="AE384" s="2646"/>
      <c r="AF384" s="2646"/>
      <c r="AG384" s="2646"/>
      <c r="AH384" s="2646"/>
      <c r="AI384" s="2646"/>
      <c r="AJ384" s="2648">
        <v>235.65</v>
      </c>
      <c r="AK384" s="2651" t="s">
        <v>2154</v>
      </c>
      <c r="AL384" s="2651" t="s">
        <v>4152</v>
      </c>
      <c r="AM384" s="2651"/>
      <c r="AN384" s="2652">
        <v>240.36</v>
      </c>
    </row>
    <row r="385" spans="1:40" ht="11.1" customHeight="1">
      <c r="A385" s="2646" t="s">
        <v>5351</v>
      </c>
      <c r="B385" s="2646" t="s">
        <v>5351</v>
      </c>
      <c r="C385" s="2646"/>
      <c r="D385" s="2646"/>
      <c r="E385" s="2646"/>
      <c r="F385" s="2646" t="s">
        <v>2990</v>
      </c>
      <c r="G385" s="2646" t="s">
        <v>1218</v>
      </c>
      <c r="H385" s="2646" t="s">
        <v>3017</v>
      </c>
      <c r="I385" s="2646"/>
      <c r="J385" s="2646"/>
      <c r="K385" s="2646"/>
      <c r="L385" s="2650"/>
      <c r="M385" s="2650"/>
      <c r="N385" s="2650"/>
      <c r="O385" s="2650"/>
      <c r="P385" s="2650"/>
      <c r="Q385" s="2650"/>
      <c r="R385" s="2650"/>
      <c r="S385" s="2650"/>
      <c r="T385" s="2646" t="s">
        <v>3971</v>
      </c>
      <c r="U385" s="2647">
        <v>4673739409756</v>
      </c>
      <c r="V385" s="2646"/>
      <c r="W385" s="2646"/>
      <c r="X385" s="2646"/>
      <c r="Y385" s="2646"/>
      <c r="Z385" s="2646"/>
      <c r="AA385" s="2646"/>
      <c r="AB385" s="2646"/>
      <c r="AC385" s="2646"/>
      <c r="AD385" s="2646"/>
      <c r="AE385" s="2646"/>
      <c r="AF385" s="2646"/>
      <c r="AG385" s="2646"/>
      <c r="AH385" s="2646"/>
      <c r="AI385" s="2646"/>
      <c r="AJ385" s="2648">
        <v>270.45</v>
      </c>
      <c r="AK385" s="2651" t="s">
        <v>2154</v>
      </c>
      <c r="AL385" s="2651" t="s">
        <v>4152</v>
      </c>
      <c r="AM385" s="2651"/>
      <c r="AN385" s="2652">
        <v>275.86</v>
      </c>
    </row>
    <row r="386" spans="1:40" ht="11.1" customHeight="1">
      <c r="A386" s="2646" t="s">
        <v>5350</v>
      </c>
      <c r="B386" s="2646" t="s">
        <v>5350</v>
      </c>
      <c r="C386" s="2646"/>
      <c r="D386" s="2646"/>
      <c r="E386" s="2646"/>
      <c r="F386" s="2646" t="s">
        <v>2990</v>
      </c>
      <c r="G386" s="2646" t="s">
        <v>1219</v>
      </c>
      <c r="H386" s="2646" t="s">
        <v>3017</v>
      </c>
      <c r="I386" s="2646"/>
      <c r="J386" s="2646"/>
      <c r="K386" s="2646"/>
      <c r="L386" s="2650"/>
      <c r="M386" s="2650"/>
      <c r="N386" s="2650"/>
      <c r="O386" s="2650"/>
      <c r="P386" s="2650"/>
      <c r="Q386" s="2650"/>
      <c r="R386" s="2650"/>
      <c r="S386" s="2650"/>
      <c r="T386" s="2646" t="s">
        <v>3971</v>
      </c>
      <c r="U386" s="2647">
        <v>4673739409763</v>
      </c>
      <c r="V386" s="2646"/>
      <c r="W386" s="2646"/>
      <c r="X386" s="2646"/>
      <c r="Y386" s="2646"/>
      <c r="Z386" s="2646"/>
      <c r="AA386" s="2646"/>
      <c r="AB386" s="2646"/>
      <c r="AC386" s="2646"/>
      <c r="AD386" s="2646"/>
      <c r="AE386" s="2646"/>
      <c r="AF386" s="2646"/>
      <c r="AG386" s="2646"/>
      <c r="AH386" s="2646"/>
      <c r="AI386" s="2646"/>
      <c r="AJ386" s="2648">
        <v>380.09</v>
      </c>
      <c r="AK386" s="2651" t="s">
        <v>2154</v>
      </c>
      <c r="AL386" s="2651" t="s">
        <v>4152</v>
      </c>
      <c r="AM386" s="2651"/>
      <c r="AN386" s="2652">
        <v>387.69</v>
      </c>
    </row>
    <row r="387" spans="1:40" ht="11.1" customHeight="1">
      <c r="A387" s="2646" t="s">
        <v>5349</v>
      </c>
      <c r="B387" s="2646" t="s">
        <v>5349</v>
      </c>
      <c r="C387" s="2646"/>
      <c r="D387" s="2646"/>
      <c r="E387" s="2646"/>
      <c r="F387" s="2646" t="s">
        <v>2990</v>
      </c>
      <c r="G387" s="2646" t="s">
        <v>1220</v>
      </c>
      <c r="H387" s="2646" t="s">
        <v>3017</v>
      </c>
      <c r="I387" s="2646"/>
      <c r="J387" s="2646"/>
      <c r="K387" s="2646"/>
      <c r="L387" s="2650"/>
      <c r="M387" s="2650"/>
      <c r="N387" s="2650"/>
      <c r="O387" s="2650"/>
      <c r="P387" s="2650"/>
      <c r="Q387" s="2650"/>
      <c r="R387" s="2650"/>
      <c r="S387" s="2650"/>
      <c r="T387" s="2646" t="s">
        <v>3971</v>
      </c>
      <c r="U387" s="2647">
        <v>4673739409770</v>
      </c>
      <c r="V387" s="2646"/>
      <c r="W387" s="2646"/>
      <c r="X387" s="2646"/>
      <c r="Y387" s="2646"/>
      <c r="Z387" s="2646"/>
      <c r="AA387" s="2646"/>
      <c r="AB387" s="2646"/>
      <c r="AC387" s="2646"/>
      <c r="AD387" s="2646"/>
      <c r="AE387" s="2646"/>
      <c r="AF387" s="2646"/>
      <c r="AG387" s="2646"/>
      <c r="AH387" s="2646"/>
      <c r="AI387" s="2646"/>
      <c r="AJ387" s="2653">
        <v>190.5</v>
      </c>
      <c r="AK387" s="2651" t="s">
        <v>2154</v>
      </c>
      <c r="AL387" s="2651" t="s">
        <v>4152</v>
      </c>
      <c r="AM387" s="2651"/>
      <c r="AN387" s="2652">
        <v>194.31</v>
      </c>
    </row>
    <row r="388" spans="1:40" ht="11.1" customHeight="1">
      <c r="A388" s="2646" t="s">
        <v>5348</v>
      </c>
      <c r="B388" s="2646" t="s">
        <v>5348</v>
      </c>
      <c r="C388" s="2646"/>
      <c r="D388" s="2646"/>
      <c r="E388" s="2646"/>
      <c r="F388" s="2646" t="s">
        <v>2990</v>
      </c>
      <c r="G388" s="2646" t="s">
        <v>1221</v>
      </c>
      <c r="H388" s="2646" t="s">
        <v>3017</v>
      </c>
      <c r="I388" s="2646"/>
      <c r="J388" s="2646"/>
      <c r="K388" s="2646"/>
      <c r="L388" s="2650"/>
      <c r="M388" s="2650"/>
      <c r="N388" s="2650"/>
      <c r="O388" s="2650"/>
      <c r="P388" s="2650"/>
      <c r="Q388" s="2650"/>
      <c r="R388" s="2650"/>
      <c r="S388" s="2650"/>
      <c r="T388" s="2646" t="s">
        <v>3971</v>
      </c>
      <c r="U388" s="2647">
        <v>4673739409787</v>
      </c>
      <c r="V388" s="2646"/>
      <c r="W388" s="2646"/>
      <c r="X388" s="2646"/>
      <c r="Y388" s="2646"/>
      <c r="Z388" s="2646"/>
      <c r="AA388" s="2646"/>
      <c r="AB388" s="2646"/>
      <c r="AC388" s="2646"/>
      <c r="AD388" s="2646"/>
      <c r="AE388" s="2646"/>
      <c r="AF388" s="2646"/>
      <c r="AG388" s="2646"/>
      <c r="AH388" s="2646"/>
      <c r="AI388" s="2646"/>
      <c r="AJ388" s="2648">
        <v>216.16</v>
      </c>
      <c r="AK388" s="2651" t="s">
        <v>2154</v>
      </c>
      <c r="AL388" s="2651" t="s">
        <v>4152</v>
      </c>
      <c r="AM388" s="2651"/>
      <c r="AN388" s="2652">
        <v>220.48</v>
      </c>
    </row>
    <row r="389" spans="1:40" ht="11.1" customHeight="1">
      <c r="A389" s="2646" t="s">
        <v>5347</v>
      </c>
      <c r="B389" s="2646" t="s">
        <v>5347</v>
      </c>
      <c r="C389" s="2646"/>
      <c r="D389" s="2646"/>
      <c r="E389" s="2646"/>
      <c r="F389" s="2646" t="s">
        <v>2990</v>
      </c>
      <c r="G389" s="2646" t="s">
        <v>1222</v>
      </c>
      <c r="H389" s="2646" t="s">
        <v>3017</v>
      </c>
      <c r="I389" s="2646"/>
      <c r="J389" s="2646"/>
      <c r="K389" s="2646"/>
      <c r="L389" s="2650"/>
      <c r="M389" s="2650"/>
      <c r="N389" s="2650"/>
      <c r="O389" s="2650"/>
      <c r="P389" s="2650"/>
      <c r="Q389" s="2650"/>
      <c r="R389" s="2650"/>
      <c r="S389" s="2650"/>
      <c r="T389" s="2646" t="s">
        <v>3971</v>
      </c>
      <c r="U389" s="2647">
        <v>4673739409794</v>
      </c>
      <c r="V389" s="2646"/>
      <c r="W389" s="2646"/>
      <c r="X389" s="2646"/>
      <c r="Y389" s="2646"/>
      <c r="Z389" s="2646"/>
      <c r="AA389" s="2646"/>
      <c r="AB389" s="2646"/>
      <c r="AC389" s="2646"/>
      <c r="AD389" s="2646"/>
      <c r="AE389" s="2646"/>
      <c r="AF389" s="2646"/>
      <c r="AG389" s="2646"/>
      <c r="AH389" s="2646"/>
      <c r="AI389" s="2646"/>
      <c r="AJ389" s="2648">
        <v>319.37</v>
      </c>
      <c r="AK389" s="2651" t="s">
        <v>2154</v>
      </c>
      <c r="AL389" s="2651" t="s">
        <v>4152</v>
      </c>
      <c r="AM389" s="2651"/>
      <c r="AN389" s="2652">
        <v>325.76</v>
      </c>
    </row>
    <row r="390" spans="1:40" ht="11.1" customHeight="1">
      <c r="A390" s="2646" t="s">
        <v>5346</v>
      </c>
      <c r="B390" s="2646" t="s">
        <v>5346</v>
      </c>
      <c r="C390" s="2646" t="s">
        <v>2767</v>
      </c>
      <c r="D390" s="2646" t="s">
        <v>2070</v>
      </c>
      <c r="E390" s="2647">
        <v>8413708900</v>
      </c>
      <c r="F390" s="2646" t="s">
        <v>2990</v>
      </c>
      <c r="G390" s="2646" t="s">
        <v>2101</v>
      </c>
      <c r="H390" s="2646" t="s">
        <v>2995</v>
      </c>
      <c r="I390" s="2646"/>
      <c r="J390" s="2647">
        <v>1</v>
      </c>
      <c r="K390" s="2646"/>
      <c r="L390" s="2656">
        <v>5</v>
      </c>
      <c r="M390" s="2662">
        <v>2.0230000000000001E-2</v>
      </c>
      <c r="N390" s="2657">
        <v>0.30499999999999999</v>
      </c>
      <c r="O390" s="2657">
        <v>0.27500000000000002</v>
      </c>
      <c r="P390" s="2648">
        <v>0.21</v>
      </c>
      <c r="Q390" s="2656">
        <v>10</v>
      </c>
      <c r="R390" s="2650"/>
      <c r="S390" s="2650"/>
      <c r="T390" s="2646" t="s">
        <v>2987</v>
      </c>
      <c r="U390" s="2647">
        <v>4673739421642</v>
      </c>
      <c r="V390" s="2646"/>
      <c r="W390" s="2646"/>
      <c r="X390" s="2646"/>
      <c r="Y390" s="2646"/>
      <c r="Z390" s="2646"/>
      <c r="AA390" s="2646"/>
      <c r="AB390" s="2646"/>
      <c r="AC390" s="2646"/>
      <c r="AD390" s="2646"/>
      <c r="AE390" s="2646"/>
      <c r="AF390" s="2646"/>
      <c r="AG390" s="2646"/>
      <c r="AH390" s="2646"/>
      <c r="AI390" s="2646"/>
      <c r="AJ390" s="2648">
        <v>284.49</v>
      </c>
      <c r="AK390" s="2651" t="s">
        <v>2154</v>
      </c>
      <c r="AL390" s="2651" t="s">
        <v>2986</v>
      </c>
      <c r="AM390" s="2660">
        <v>25604</v>
      </c>
      <c r="AN390" s="2652">
        <v>290.18</v>
      </c>
    </row>
    <row r="391" spans="1:40" ht="11.1" customHeight="1">
      <c r="A391" s="2646" t="s">
        <v>5345</v>
      </c>
      <c r="B391" s="2646" t="s">
        <v>5345</v>
      </c>
      <c r="C391" s="2646" t="s">
        <v>2767</v>
      </c>
      <c r="D391" s="2646" t="s">
        <v>2070</v>
      </c>
      <c r="E391" s="2647">
        <v>8413708900</v>
      </c>
      <c r="F391" s="2646" t="s">
        <v>2990</v>
      </c>
      <c r="G391" s="2646" t="s">
        <v>5344</v>
      </c>
      <c r="H391" s="2646" t="s">
        <v>2995</v>
      </c>
      <c r="I391" s="2646"/>
      <c r="J391" s="2647">
        <v>1</v>
      </c>
      <c r="K391" s="2646"/>
      <c r="L391" s="2648">
        <v>5.68</v>
      </c>
      <c r="M391" s="2657">
        <v>2.5000000000000001E-2</v>
      </c>
      <c r="N391" s="2657">
        <v>0.28799999999999998</v>
      </c>
      <c r="O391" s="2657">
        <v>0.33500000000000002</v>
      </c>
      <c r="P391" s="2648">
        <v>0.17</v>
      </c>
      <c r="Q391" s="2656">
        <v>10</v>
      </c>
      <c r="R391" s="2650"/>
      <c r="S391" s="2650"/>
      <c r="T391" s="2646" t="s">
        <v>2987</v>
      </c>
      <c r="U391" s="2647">
        <v>4673739421659</v>
      </c>
      <c r="V391" s="2646"/>
      <c r="W391" s="2646"/>
      <c r="X391" s="2646"/>
      <c r="Y391" s="2646"/>
      <c r="Z391" s="2646"/>
      <c r="AA391" s="2646"/>
      <c r="AB391" s="2646"/>
      <c r="AC391" s="2646"/>
      <c r="AD391" s="2646"/>
      <c r="AE391" s="2646"/>
      <c r="AF391" s="2646"/>
      <c r="AG391" s="2646"/>
      <c r="AH391" s="2646"/>
      <c r="AI391" s="2646"/>
      <c r="AJ391" s="2648">
        <v>436.04</v>
      </c>
      <c r="AK391" s="2651" t="s">
        <v>2154</v>
      </c>
      <c r="AL391" s="2651" t="s">
        <v>2986</v>
      </c>
      <c r="AM391" s="2660">
        <v>39243</v>
      </c>
      <c r="AN391" s="2652">
        <v>444.76</v>
      </c>
    </row>
    <row r="392" spans="1:40" ht="11.1" customHeight="1">
      <c r="A392" s="2646" t="s">
        <v>5343</v>
      </c>
      <c r="B392" s="2646" t="s">
        <v>5342</v>
      </c>
      <c r="C392" s="2646" t="s">
        <v>5292</v>
      </c>
      <c r="D392" s="2646"/>
      <c r="E392" s="2647">
        <v>8481808199</v>
      </c>
      <c r="F392" s="2646" t="s">
        <v>2769</v>
      </c>
      <c r="G392" s="2646" t="s">
        <v>209</v>
      </c>
      <c r="H392" s="2646" t="s">
        <v>2988</v>
      </c>
      <c r="I392" s="2646" t="s">
        <v>6533</v>
      </c>
      <c r="J392" s="2646" t="s">
        <v>6534</v>
      </c>
      <c r="K392" s="2646" t="s">
        <v>6628</v>
      </c>
      <c r="L392" s="2657">
        <v>0.13500000000000001</v>
      </c>
      <c r="M392" s="2658">
        <v>1.7899999999999999E-4</v>
      </c>
      <c r="N392" s="2649">
        <v>0.10680000000000001</v>
      </c>
      <c r="O392" s="2649">
        <v>5.8299999999999998E-2</v>
      </c>
      <c r="P392" s="2649">
        <v>2.8500000000000001E-2</v>
      </c>
      <c r="Q392" s="2656">
        <v>25</v>
      </c>
      <c r="R392" s="2650"/>
      <c r="S392" s="2650"/>
      <c r="T392" s="2646" t="s">
        <v>2987</v>
      </c>
      <c r="U392" s="2647">
        <v>4673739417256</v>
      </c>
      <c r="V392" s="2656">
        <v>15</v>
      </c>
      <c r="W392" s="2648">
        <v>2.11</v>
      </c>
      <c r="X392" s="2658">
        <v>2.6849999999999999E-3</v>
      </c>
      <c r="Y392" s="2650"/>
      <c r="Z392" s="2650"/>
      <c r="AA392" s="2650"/>
      <c r="AB392" s="2647">
        <v>4673739417775</v>
      </c>
      <c r="AC392" s="2656">
        <v>120</v>
      </c>
      <c r="AD392" s="2648">
        <v>17.25</v>
      </c>
      <c r="AE392" s="2662">
        <v>1.6740000000000001E-2</v>
      </c>
      <c r="AF392" s="2648">
        <v>0.36</v>
      </c>
      <c r="AG392" s="2648">
        <v>0.15</v>
      </c>
      <c r="AH392" s="2648">
        <v>0.31</v>
      </c>
      <c r="AI392" s="2647">
        <v>4603726341684</v>
      </c>
      <c r="AJ392" s="2648">
        <v>4.21</v>
      </c>
      <c r="AK392" s="2651" t="s">
        <v>2154</v>
      </c>
      <c r="AL392" s="2651" t="s">
        <v>2986</v>
      </c>
      <c r="AM392" s="2659">
        <v>345</v>
      </c>
      <c r="AN392" s="2652">
        <v>4.29</v>
      </c>
    </row>
    <row r="393" spans="1:40" ht="11.1" customHeight="1">
      <c r="A393" s="2646" t="s">
        <v>5341</v>
      </c>
      <c r="B393" s="2646" t="s">
        <v>5340</v>
      </c>
      <c r="C393" s="2646" t="s">
        <v>5292</v>
      </c>
      <c r="D393" s="2646" t="s">
        <v>5331</v>
      </c>
      <c r="E393" s="2647">
        <v>8481808199</v>
      </c>
      <c r="F393" s="2646" t="s">
        <v>2769</v>
      </c>
      <c r="G393" s="2646" t="s">
        <v>210</v>
      </c>
      <c r="H393" s="2646" t="s">
        <v>3017</v>
      </c>
      <c r="I393" s="2646" t="s">
        <v>6533</v>
      </c>
      <c r="J393" s="2646" t="s">
        <v>6535</v>
      </c>
      <c r="K393" s="2646" t="s">
        <v>6628</v>
      </c>
      <c r="L393" s="2657">
        <v>0.193</v>
      </c>
      <c r="M393" s="2658">
        <v>3.1300000000000002E-4</v>
      </c>
      <c r="N393" s="2648">
        <v>0.11</v>
      </c>
      <c r="O393" s="2649">
        <v>6.3799999999999996E-2</v>
      </c>
      <c r="P393" s="2657">
        <v>3.4000000000000002E-2</v>
      </c>
      <c r="Q393" s="2656">
        <v>25</v>
      </c>
      <c r="R393" s="2650"/>
      <c r="S393" s="2650"/>
      <c r="T393" s="2646" t="s">
        <v>2987</v>
      </c>
      <c r="U393" s="2647">
        <v>4673739417263</v>
      </c>
      <c r="V393" s="2656">
        <v>12</v>
      </c>
      <c r="W393" s="2648">
        <v>2.3199999999999998</v>
      </c>
      <c r="X393" s="2658">
        <v>3.7559999999999998E-3</v>
      </c>
      <c r="Y393" s="2650"/>
      <c r="Z393" s="2650"/>
      <c r="AA393" s="2650"/>
      <c r="AB393" s="2647">
        <v>4673739417782</v>
      </c>
      <c r="AC393" s="2656">
        <v>96</v>
      </c>
      <c r="AD393" s="2648">
        <v>18.96</v>
      </c>
      <c r="AE393" s="2658">
        <v>2.1878999999999999E-2</v>
      </c>
      <c r="AF393" s="2648">
        <v>0.39</v>
      </c>
      <c r="AG393" s="2648">
        <v>0.17</v>
      </c>
      <c r="AH393" s="2648">
        <v>0.33</v>
      </c>
      <c r="AI393" s="2647">
        <v>4603726341691</v>
      </c>
      <c r="AJ393" s="2648">
        <v>6.22</v>
      </c>
      <c r="AK393" s="2651" t="s">
        <v>2154</v>
      </c>
      <c r="AL393" s="2651" t="s">
        <v>2986</v>
      </c>
      <c r="AM393" s="2663">
        <v>510.6</v>
      </c>
      <c r="AN393" s="2652">
        <v>6.34</v>
      </c>
    </row>
    <row r="394" spans="1:40" ht="11.1" customHeight="1">
      <c r="A394" s="2646" t="s">
        <v>5339</v>
      </c>
      <c r="B394" s="2646" t="s">
        <v>5338</v>
      </c>
      <c r="C394" s="2646" t="s">
        <v>5292</v>
      </c>
      <c r="D394" s="2646"/>
      <c r="E394" s="2647">
        <v>8481808199</v>
      </c>
      <c r="F394" s="2646" t="s">
        <v>2769</v>
      </c>
      <c r="G394" s="2646" t="s">
        <v>211</v>
      </c>
      <c r="H394" s="2646" t="s">
        <v>2988</v>
      </c>
      <c r="I394" s="2646" t="s">
        <v>6533</v>
      </c>
      <c r="J394" s="2647">
        <v>1</v>
      </c>
      <c r="K394" s="2646" t="s">
        <v>6628</v>
      </c>
      <c r="L394" s="2657">
        <v>0.33500000000000002</v>
      </c>
      <c r="M394" s="2658">
        <v>4.6900000000000002E-4</v>
      </c>
      <c r="N394" s="2649">
        <v>0.14480000000000001</v>
      </c>
      <c r="O394" s="2657">
        <v>7.6999999999999999E-2</v>
      </c>
      <c r="P394" s="2649">
        <v>4.0500000000000001E-2</v>
      </c>
      <c r="Q394" s="2656">
        <v>25</v>
      </c>
      <c r="R394" s="2650"/>
      <c r="S394" s="2650"/>
      <c r="T394" s="2646" t="s">
        <v>2987</v>
      </c>
      <c r="U394" s="2647">
        <v>4673739417270</v>
      </c>
      <c r="V394" s="2656">
        <v>8</v>
      </c>
      <c r="W394" s="2648">
        <v>2.69</v>
      </c>
      <c r="X394" s="2658">
        <v>3.7520000000000001E-3</v>
      </c>
      <c r="Y394" s="2650"/>
      <c r="Z394" s="2650"/>
      <c r="AA394" s="2650"/>
      <c r="AB394" s="2647">
        <v>4673739417799</v>
      </c>
      <c r="AC394" s="2656">
        <v>64</v>
      </c>
      <c r="AD394" s="2648">
        <v>22.25</v>
      </c>
      <c r="AE394" s="2658">
        <v>2.1878999999999999E-2</v>
      </c>
      <c r="AF394" s="2648">
        <v>0.39</v>
      </c>
      <c r="AG394" s="2648">
        <v>0.17</v>
      </c>
      <c r="AH394" s="2648">
        <v>0.33</v>
      </c>
      <c r="AI394" s="2647">
        <v>4603726341707</v>
      </c>
      <c r="AJ394" s="2648">
        <v>10.07</v>
      </c>
      <c r="AK394" s="2651" t="s">
        <v>2154</v>
      </c>
      <c r="AL394" s="2651" t="s">
        <v>2986</v>
      </c>
      <c r="AM394" s="2663">
        <v>825.7</v>
      </c>
      <c r="AN394" s="2652">
        <v>10.27</v>
      </c>
    </row>
    <row r="395" spans="1:40" ht="11.1" customHeight="1">
      <c r="A395" s="2646" t="s">
        <v>5337</v>
      </c>
      <c r="B395" s="2646" t="s">
        <v>5336</v>
      </c>
      <c r="C395" s="2646" t="s">
        <v>5292</v>
      </c>
      <c r="D395" s="2646"/>
      <c r="E395" s="2647">
        <v>8481808199</v>
      </c>
      <c r="F395" s="2646" t="s">
        <v>2769</v>
      </c>
      <c r="G395" s="2646" t="s">
        <v>212</v>
      </c>
      <c r="H395" s="2646" t="s">
        <v>2988</v>
      </c>
      <c r="I395" s="2646" t="s">
        <v>6533</v>
      </c>
      <c r="J395" s="2646" t="s">
        <v>6536</v>
      </c>
      <c r="K395" s="2646" t="s">
        <v>6628</v>
      </c>
      <c r="L395" s="2657">
        <v>0.48699999999999999</v>
      </c>
      <c r="M395" s="2658">
        <v>7.8100000000000001E-4</v>
      </c>
      <c r="N395" s="2649">
        <v>0.1507</v>
      </c>
      <c r="O395" s="2649">
        <v>8.8400000000000006E-2</v>
      </c>
      <c r="P395" s="2657">
        <v>5.1999999999999998E-2</v>
      </c>
      <c r="Q395" s="2656">
        <v>25</v>
      </c>
      <c r="R395" s="2650"/>
      <c r="S395" s="2650"/>
      <c r="T395" s="2646" t="s">
        <v>2987</v>
      </c>
      <c r="U395" s="2647">
        <v>4673739417287</v>
      </c>
      <c r="V395" s="2656">
        <v>6</v>
      </c>
      <c r="W395" s="2648">
        <v>2.96</v>
      </c>
      <c r="X395" s="2658">
        <v>4.6860000000000001E-3</v>
      </c>
      <c r="Y395" s="2650"/>
      <c r="Z395" s="2650"/>
      <c r="AA395" s="2650"/>
      <c r="AB395" s="2647">
        <v>4673739417805</v>
      </c>
      <c r="AC395" s="2656">
        <v>36</v>
      </c>
      <c r="AD395" s="2648">
        <v>18.38</v>
      </c>
      <c r="AE395" s="2662">
        <v>2.0279999999999999E-2</v>
      </c>
      <c r="AF395" s="2648">
        <v>0.39</v>
      </c>
      <c r="AG395" s="2653">
        <v>0.2</v>
      </c>
      <c r="AH395" s="2648">
        <v>0.26</v>
      </c>
      <c r="AI395" s="2647">
        <v>4603726341714</v>
      </c>
      <c r="AJ395" s="2653">
        <v>16.2</v>
      </c>
      <c r="AK395" s="2651" t="s">
        <v>2154</v>
      </c>
      <c r="AL395" s="2651" t="s">
        <v>2986</v>
      </c>
      <c r="AM395" s="2660">
        <v>1334</v>
      </c>
      <c r="AN395" s="2652">
        <v>16.52</v>
      </c>
    </row>
    <row r="396" spans="1:40" ht="11.1" customHeight="1">
      <c r="A396" s="2646" t="s">
        <v>5335</v>
      </c>
      <c r="B396" s="2646" t="s">
        <v>5334</v>
      </c>
      <c r="C396" s="2646" t="s">
        <v>5292</v>
      </c>
      <c r="D396" s="2646"/>
      <c r="E396" s="2647">
        <v>8481808199</v>
      </c>
      <c r="F396" s="2646" t="s">
        <v>2769</v>
      </c>
      <c r="G396" s="2646" t="s">
        <v>213</v>
      </c>
      <c r="H396" s="2646" t="s">
        <v>2988</v>
      </c>
      <c r="I396" s="2646" t="s">
        <v>6533</v>
      </c>
      <c r="J396" s="2646" t="s">
        <v>6537</v>
      </c>
      <c r="K396" s="2646" t="s">
        <v>6628</v>
      </c>
      <c r="L396" s="2657">
        <v>0.72699999999999998</v>
      </c>
      <c r="M396" s="2658">
        <v>1.1720000000000001E-3</v>
      </c>
      <c r="N396" s="2649">
        <v>0.18490000000000001</v>
      </c>
      <c r="O396" s="2649">
        <v>0.1041</v>
      </c>
      <c r="P396" s="2657">
        <v>6.3E-2</v>
      </c>
      <c r="Q396" s="2656">
        <v>25</v>
      </c>
      <c r="R396" s="2650"/>
      <c r="S396" s="2650"/>
      <c r="T396" s="2646" t="s">
        <v>2987</v>
      </c>
      <c r="U396" s="2647">
        <v>4673739417294</v>
      </c>
      <c r="V396" s="2656">
        <v>4</v>
      </c>
      <c r="W396" s="2648">
        <v>2.93</v>
      </c>
      <c r="X396" s="2658">
        <v>4.6880000000000003E-3</v>
      </c>
      <c r="Y396" s="2650"/>
      <c r="Z396" s="2650"/>
      <c r="AA396" s="2650"/>
      <c r="AB396" s="2647">
        <v>4673739417812</v>
      </c>
      <c r="AC396" s="2656">
        <v>24</v>
      </c>
      <c r="AD396" s="2648">
        <v>17.63</v>
      </c>
      <c r="AE396" s="2662">
        <v>2.0279999999999999E-2</v>
      </c>
      <c r="AF396" s="2648">
        <v>0.39</v>
      </c>
      <c r="AG396" s="2653">
        <v>0.2</v>
      </c>
      <c r="AH396" s="2648">
        <v>0.26</v>
      </c>
      <c r="AI396" s="2647">
        <v>4603726341721</v>
      </c>
      <c r="AJ396" s="2648">
        <v>24.27</v>
      </c>
      <c r="AK396" s="2651" t="s">
        <v>2154</v>
      </c>
      <c r="AL396" s="2651" t="s">
        <v>2986</v>
      </c>
      <c r="AM396" s="2664">
        <v>1989.5</v>
      </c>
      <c r="AN396" s="2652">
        <v>24.76</v>
      </c>
    </row>
    <row r="397" spans="1:40" ht="11.1" customHeight="1">
      <c r="A397" s="2646" t="s">
        <v>5333</v>
      </c>
      <c r="B397" s="2646" t="s">
        <v>5332</v>
      </c>
      <c r="C397" s="2646" t="s">
        <v>5292</v>
      </c>
      <c r="D397" s="2646"/>
      <c r="E397" s="2647">
        <v>8481808199</v>
      </c>
      <c r="F397" s="2646" t="s">
        <v>2769</v>
      </c>
      <c r="G397" s="2646" t="s">
        <v>214</v>
      </c>
      <c r="H397" s="2646" t="s">
        <v>2988</v>
      </c>
      <c r="I397" s="2646" t="s">
        <v>6533</v>
      </c>
      <c r="J397" s="2647">
        <v>2</v>
      </c>
      <c r="K397" s="2646" t="s">
        <v>6628</v>
      </c>
      <c r="L397" s="2657">
        <v>1.129</v>
      </c>
      <c r="M397" s="2658">
        <v>2.3440000000000002E-3</v>
      </c>
      <c r="N397" s="2649">
        <v>0.1918</v>
      </c>
      <c r="O397" s="2649">
        <v>0.1198</v>
      </c>
      <c r="P397" s="2649">
        <v>7.7499999999999999E-2</v>
      </c>
      <c r="Q397" s="2656">
        <v>25</v>
      </c>
      <c r="R397" s="2650"/>
      <c r="S397" s="2650"/>
      <c r="T397" s="2646" t="s">
        <v>2987</v>
      </c>
      <c r="U397" s="2647">
        <v>4673739417300</v>
      </c>
      <c r="V397" s="2656">
        <v>2</v>
      </c>
      <c r="W397" s="2648">
        <v>2.25</v>
      </c>
      <c r="X397" s="2658">
        <v>4.6880000000000003E-3</v>
      </c>
      <c r="Y397" s="2650"/>
      <c r="Z397" s="2650"/>
      <c r="AA397" s="2650"/>
      <c r="AB397" s="2647">
        <v>4673739417829</v>
      </c>
      <c r="AC397" s="2656">
        <v>12</v>
      </c>
      <c r="AD397" s="2648">
        <v>13.92</v>
      </c>
      <c r="AE397" s="2662">
        <v>2.0279999999999999E-2</v>
      </c>
      <c r="AF397" s="2648">
        <v>0.39</v>
      </c>
      <c r="AG397" s="2653">
        <v>0.2</v>
      </c>
      <c r="AH397" s="2648">
        <v>0.26</v>
      </c>
      <c r="AI397" s="2647">
        <v>4603726341738</v>
      </c>
      <c r="AJ397" s="2648">
        <v>36.729999999999997</v>
      </c>
      <c r="AK397" s="2651" t="s">
        <v>2154</v>
      </c>
      <c r="AL397" s="2651" t="s">
        <v>2986</v>
      </c>
      <c r="AM397" s="2660">
        <v>3013</v>
      </c>
      <c r="AN397" s="2652">
        <v>37.46</v>
      </c>
    </row>
    <row r="398" spans="1:40" ht="11.1" customHeight="1">
      <c r="A398" s="2646" t="s">
        <v>5330</v>
      </c>
      <c r="B398" s="2646" t="s">
        <v>5329</v>
      </c>
      <c r="C398" s="2646" t="s">
        <v>5292</v>
      </c>
      <c r="D398" s="2646"/>
      <c r="E398" s="2647">
        <v>8481808199</v>
      </c>
      <c r="F398" s="2646" t="s">
        <v>2769</v>
      </c>
      <c r="G398" s="2646" t="s">
        <v>215</v>
      </c>
      <c r="H398" s="2646" t="s">
        <v>2988</v>
      </c>
      <c r="I398" s="2646" t="s">
        <v>6533</v>
      </c>
      <c r="J398" s="2646" t="s">
        <v>6534</v>
      </c>
      <c r="K398" s="2646" t="s">
        <v>6629</v>
      </c>
      <c r="L398" s="2657">
        <v>0.14499999999999999</v>
      </c>
      <c r="M398" s="2658">
        <v>1.7899999999999999E-4</v>
      </c>
      <c r="N398" s="2649">
        <v>0.11219999999999999</v>
      </c>
      <c r="O398" s="2649">
        <v>5.8299999999999998E-2</v>
      </c>
      <c r="P398" s="2649">
        <v>2.8500000000000001E-2</v>
      </c>
      <c r="Q398" s="2656">
        <v>25</v>
      </c>
      <c r="R398" s="2650"/>
      <c r="S398" s="2650"/>
      <c r="T398" s="2646" t="s">
        <v>2987</v>
      </c>
      <c r="U398" s="2647">
        <v>4673739417317</v>
      </c>
      <c r="V398" s="2656">
        <v>15</v>
      </c>
      <c r="W398" s="2657">
        <v>2.2749999999999999</v>
      </c>
      <c r="X398" s="2658">
        <v>2.6849999999999999E-3</v>
      </c>
      <c r="Y398" s="2650"/>
      <c r="Z398" s="2650"/>
      <c r="AA398" s="2650"/>
      <c r="AB398" s="2647">
        <v>4673739417836</v>
      </c>
      <c r="AC398" s="2656">
        <v>120</v>
      </c>
      <c r="AD398" s="2648">
        <v>18.18</v>
      </c>
      <c r="AE398" s="2662">
        <v>1.6740000000000001E-2</v>
      </c>
      <c r="AF398" s="2648">
        <v>0.36</v>
      </c>
      <c r="AG398" s="2648">
        <v>0.15</v>
      </c>
      <c r="AH398" s="2648">
        <v>0.31</v>
      </c>
      <c r="AI398" s="2647">
        <v>4603726341745</v>
      </c>
      <c r="AJ398" s="2648">
        <v>4.5199999999999996</v>
      </c>
      <c r="AK398" s="2651" t="s">
        <v>2154</v>
      </c>
      <c r="AL398" s="2651" t="s">
        <v>2986</v>
      </c>
      <c r="AM398" s="2652">
        <v>371.45</v>
      </c>
      <c r="AN398" s="2652">
        <v>4.6100000000000003</v>
      </c>
    </row>
    <row r="399" spans="1:40" ht="11.1" customHeight="1">
      <c r="A399" s="2646" t="s">
        <v>5328</v>
      </c>
      <c r="B399" s="2646" t="s">
        <v>5327</v>
      </c>
      <c r="C399" s="2646" t="s">
        <v>5292</v>
      </c>
      <c r="D399" s="2646"/>
      <c r="E399" s="2647">
        <v>8481808199</v>
      </c>
      <c r="F399" s="2646" t="s">
        <v>2769</v>
      </c>
      <c r="G399" s="2646" t="s">
        <v>216</v>
      </c>
      <c r="H399" s="2646" t="s">
        <v>2988</v>
      </c>
      <c r="I399" s="2646" t="s">
        <v>6533</v>
      </c>
      <c r="J399" s="2646" t="s">
        <v>6535</v>
      </c>
      <c r="K399" s="2646" t="s">
        <v>6629</v>
      </c>
      <c r="L399" s="2657">
        <v>0.20399999999999999</v>
      </c>
      <c r="M399" s="2658">
        <v>3.1300000000000002E-4</v>
      </c>
      <c r="N399" s="2649">
        <v>0.1148</v>
      </c>
      <c r="O399" s="2649">
        <v>6.3799999999999996E-2</v>
      </c>
      <c r="P399" s="2657">
        <v>3.4000000000000002E-2</v>
      </c>
      <c r="Q399" s="2656">
        <v>25</v>
      </c>
      <c r="R399" s="2650"/>
      <c r="S399" s="2650"/>
      <c r="T399" s="2646" t="s">
        <v>2987</v>
      </c>
      <c r="U399" s="2647">
        <v>4673739417324</v>
      </c>
      <c r="V399" s="2656">
        <v>12</v>
      </c>
      <c r="W399" s="2648">
        <v>2.41</v>
      </c>
      <c r="X399" s="2658">
        <v>3.7559999999999998E-3</v>
      </c>
      <c r="Y399" s="2650"/>
      <c r="Z399" s="2650"/>
      <c r="AA399" s="2650"/>
      <c r="AB399" s="2647">
        <v>4673739417843</v>
      </c>
      <c r="AC399" s="2656">
        <v>96</v>
      </c>
      <c r="AD399" s="2648">
        <v>19.66</v>
      </c>
      <c r="AE399" s="2658">
        <v>2.1878999999999999E-2</v>
      </c>
      <c r="AF399" s="2648">
        <v>0.39</v>
      </c>
      <c r="AG399" s="2648">
        <v>0.17</v>
      </c>
      <c r="AH399" s="2648">
        <v>0.33</v>
      </c>
      <c r="AI399" s="2647">
        <v>4603726341752</v>
      </c>
      <c r="AJ399" s="2653">
        <v>6.7</v>
      </c>
      <c r="AK399" s="2651" t="s">
        <v>2154</v>
      </c>
      <c r="AL399" s="2651" t="s">
        <v>2986</v>
      </c>
      <c r="AM399" s="2663">
        <v>549.70000000000005</v>
      </c>
      <c r="AN399" s="2652">
        <v>6.83</v>
      </c>
    </row>
    <row r="400" spans="1:40" ht="11.1" customHeight="1">
      <c r="A400" s="2646" t="s">
        <v>5326</v>
      </c>
      <c r="B400" s="2646" t="s">
        <v>5325</v>
      </c>
      <c r="C400" s="2646" t="s">
        <v>5292</v>
      </c>
      <c r="D400" s="2646"/>
      <c r="E400" s="2647">
        <v>8481808199</v>
      </c>
      <c r="F400" s="2646" t="s">
        <v>2769</v>
      </c>
      <c r="G400" s="2646" t="s">
        <v>217</v>
      </c>
      <c r="H400" s="2646" t="s">
        <v>2988</v>
      </c>
      <c r="I400" s="2646" t="s">
        <v>6533</v>
      </c>
      <c r="J400" s="2647">
        <v>1</v>
      </c>
      <c r="K400" s="2646" t="s">
        <v>6629</v>
      </c>
      <c r="L400" s="2657">
        <v>0.35599999999999998</v>
      </c>
      <c r="M400" s="2658">
        <v>4.6900000000000002E-4</v>
      </c>
      <c r="N400" s="2657">
        <v>0.151</v>
      </c>
      <c r="O400" s="2657">
        <v>7.6999999999999999E-2</v>
      </c>
      <c r="P400" s="2649">
        <v>4.0500000000000001E-2</v>
      </c>
      <c r="Q400" s="2656">
        <v>25</v>
      </c>
      <c r="R400" s="2650"/>
      <c r="S400" s="2650"/>
      <c r="T400" s="2646" t="s">
        <v>2987</v>
      </c>
      <c r="U400" s="2647">
        <v>4673739417331</v>
      </c>
      <c r="V400" s="2656">
        <v>8</v>
      </c>
      <c r="W400" s="2648">
        <v>2.85</v>
      </c>
      <c r="X400" s="2658">
        <v>3.7520000000000001E-3</v>
      </c>
      <c r="Y400" s="2650"/>
      <c r="Z400" s="2650"/>
      <c r="AA400" s="2650"/>
      <c r="AB400" s="2647">
        <v>4673739417850</v>
      </c>
      <c r="AC400" s="2656">
        <v>64</v>
      </c>
      <c r="AD400" s="2648">
        <v>23.71</v>
      </c>
      <c r="AE400" s="2658">
        <v>2.1878999999999999E-2</v>
      </c>
      <c r="AF400" s="2648">
        <v>0.39</v>
      </c>
      <c r="AG400" s="2648">
        <v>0.17</v>
      </c>
      <c r="AH400" s="2648">
        <v>0.33</v>
      </c>
      <c r="AI400" s="2647">
        <v>4603726341769</v>
      </c>
      <c r="AJ400" s="2648">
        <v>10.84</v>
      </c>
      <c r="AK400" s="2651" t="s">
        <v>2154</v>
      </c>
      <c r="AL400" s="2651" t="s">
        <v>2986</v>
      </c>
      <c r="AM400" s="2652">
        <v>888.95</v>
      </c>
      <c r="AN400" s="2652">
        <v>11.06</v>
      </c>
    </row>
    <row r="401" spans="1:40" ht="11.1" customHeight="1">
      <c r="A401" s="2646" t="s">
        <v>5324</v>
      </c>
      <c r="B401" s="2646" t="s">
        <v>5323</v>
      </c>
      <c r="C401" s="2646" t="s">
        <v>5292</v>
      </c>
      <c r="D401" s="2646"/>
      <c r="E401" s="2647">
        <v>8481808199</v>
      </c>
      <c r="F401" s="2646" t="s">
        <v>2769</v>
      </c>
      <c r="G401" s="2646" t="s">
        <v>218</v>
      </c>
      <c r="H401" s="2646" t="s">
        <v>2988</v>
      </c>
      <c r="I401" s="2646" t="s">
        <v>6533</v>
      </c>
      <c r="J401" s="2646" t="s">
        <v>6536</v>
      </c>
      <c r="K401" s="2646" t="s">
        <v>6629</v>
      </c>
      <c r="L401" s="2657">
        <v>0.52100000000000002</v>
      </c>
      <c r="M401" s="2658">
        <v>7.8100000000000001E-4</v>
      </c>
      <c r="N401" s="2649">
        <v>0.15670000000000001</v>
      </c>
      <c r="O401" s="2649">
        <v>8.8400000000000006E-2</v>
      </c>
      <c r="P401" s="2657">
        <v>5.1999999999999998E-2</v>
      </c>
      <c r="Q401" s="2656">
        <v>25</v>
      </c>
      <c r="R401" s="2650"/>
      <c r="S401" s="2650"/>
      <c r="T401" s="2646" t="s">
        <v>2987</v>
      </c>
      <c r="U401" s="2647">
        <v>4673739417348</v>
      </c>
      <c r="V401" s="2656">
        <v>6</v>
      </c>
      <c r="W401" s="2648">
        <v>3.32</v>
      </c>
      <c r="X401" s="2658">
        <v>4.6860000000000001E-3</v>
      </c>
      <c r="Y401" s="2650"/>
      <c r="Z401" s="2650"/>
      <c r="AA401" s="2650"/>
      <c r="AB401" s="2647">
        <v>4673739417867</v>
      </c>
      <c r="AC401" s="2656">
        <v>36</v>
      </c>
      <c r="AD401" s="2648">
        <v>20.45</v>
      </c>
      <c r="AE401" s="2662">
        <v>2.0279999999999999E-2</v>
      </c>
      <c r="AF401" s="2648">
        <v>0.39</v>
      </c>
      <c r="AG401" s="2653">
        <v>0.2</v>
      </c>
      <c r="AH401" s="2648">
        <v>0.26</v>
      </c>
      <c r="AI401" s="2647">
        <v>4603726341776</v>
      </c>
      <c r="AJ401" s="2653">
        <v>18.899999999999999</v>
      </c>
      <c r="AK401" s="2651" t="s">
        <v>2154</v>
      </c>
      <c r="AL401" s="2651" t="s">
        <v>2986</v>
      </c>
      <c r="AM401" s="2664">
        <v>1552.5</v>
      </c>
      <c r="AN401" s="2652">
        <v>19.28</v>
      </c>
    </row>
    <row r="402" spans="1:40" ht="11.1" customHeight="1">
      <c r="A402" s="2646" t="s">
        <v>5322</v>
      </c>
      <c r="B402" s="2646" t="s">
        <v>5321</v>
      </c>
      <c r="C402" s="2646" t="s">
        <v>5292</v>
      </c>
      <c r="D402" s="2646"/>
      <c r="E402" s="2647">
        <v>8481808199</v>
      </c>
      <c r="F402" s="2646" t="s">
        <v>2769</v>
      </c>
      <c r="G402" s="2646" t="s">
        <v>219</v>
      </c>
      <c r="H402" s="2646" t="s">
        <v>2988</v>
      </c>
      <c r="I402" s="2646" t="s">
        <v>6533</v>
      </c>
      <c r="J402" s="2646" t="s">
        <v>6537</v>
      </c>
      <c r="K402" s="2646" t="s">
        <v>6629</v>
      </c>
      <c r="L402" s="2657">
        <v>0.74099999999999999</v>
      </c>
      <c r="M402" s="2658">
        <v>1.1720000000000001E-3</v>
      </c>
      <c r="N402" s="2648">
        <v>0.19</v>
      </c>
      <c r="O402" s="2649">
        <v>0.1041</v>
      </c>
      <c r="P402" s="2657">
        <v>6.3E-2</v>
      </c>
      <c r="Q402" s="2656">
        <v>25</v>
      </c>
      <c r="R402" s="2650"/>
      <c r="S402" s="2650"/>
      <c r="T402" s="2646" t="s">
        <v>2987</v>
      </c>
      <c r="U402" s="2647">
        <v>4673739417355</v>
      </c>
      <c r="V402" s="2656">
        <v>4</v>
      </c>
      <c r="W402" s="2657">
        <v>3.1640000000000001</v>
      </c>
      <c r="X402" s="2658">
        <v>4.6880000000000003E-3</v>
      </c>
      <c r="Y402" s="2650"/>
      <c r="Z402" s="2650"/>
      <c r="AA402" s="2650"/>
      <c r="AB402" s="2647">
        <v>4673739417874</v>
      </c>
      <c r="AC402" s="2656">
        <v>24</v>
      </c>
      <c r="AD402" s="2648">
        <v>18.47</v>
      </c>
      <c r="AE402" s="2662">
        <v>2.0279999999999999E-2</v>
      </c>
      <c r="AF402" s="2648">
        <v>0.39</v>
      </c>
      <c r="AG402" s="2653">
        <v>0.2</v>
      </c>
      <c r="AH402" s="2648">
        <v>0.26</v>
      </c>
      <c r="AI402" s="2647">
        <v>4603726341783</v>
      </c>
      <c r="AJ402" s="2648">
        <v>26.87</v>
      </c>
      <c r="AK402" s="2651" t="s">
        <v>2154</v>
      </c>
      <c r="AL402" s="2651" t="s">
        <v>2986</v>
      </c>
      <c r="AM402" s="2660">
        <v>2208</v>
      </c>
      <c r="AN402" s="2652">
        <v>27.41</v>
      </c>
    </row>
    <row r="403" spans="1:40" ht="11.1" customHeight="1">
      <c r="A403" s="2646" t="s">
        <v>5320</v>
      </c>
      <c r="B403" s="2646" t="s">
        <v>5319</v>
      </c>
      <c r="C403" s="2646" t="s">
        <v>5292</v>
      </c>
      <c r="D403" s="2646"/>
      <c r="E403" s="2647">
        <v>8481808199</v>
      </c>
      <c r="F403" s="2646" t="s">
        <v>2769</v>
      </c>
      <c r="G403" s="2646" t="s">
        <v>220</v>
      </c>
      <c r="H403" s="2646" t="s">
        <v>2988</v>
      </c>
      <c r="I403" s="2646" t="s">
        <v>6533</v>
      </c>
      <c r="J403" s="2647">
        <v>2</v>
      </c>
      <c r="K403" s="2646" t="s">
        <v>6629</v>
      </c>
      <c r="L403" s="2657">
        <v>1.1439999999999999</v>
      </c>
      <c r="M403" s="2658">
        <v>2.3440000000000002E-3</v>
      </c>
      <c r="N403" s="2649">
        <v>0.19550000000000001</v>
      </c>
      <c r="O403" s="2649">
        <v>0.1198</v>
      </c>
      <c r="P403" s="2649">
        <v>7.7499999999999999E-2</v>
      </c>
      <c r="Q403" s="2656">
        <v>25</v>
      </c>
      <c r="R403" s="2650"/>
      <c r="S403" s="2650"/>
      <c r="T403" s="2646" t="s">
        <v>2987</v>
      </c>
      <c r="U403" s="2647">
        <v>4673739417362</v>
      </c>
      <c r="V403" s="2656">
        <v>2</v>
      </c>
      <c r="W403" s="2657">
        <v>2.3879999999999999</v>
      </c>
      <c r="X403" s="2658">
        <v>4.6880000000000003E-3</v>
      </c>
      <c r="Y403" s="2650"/>
      <c r="Z403" s="2650"/>
      <c r="AA403" s="2650"/>
      <c r="AB403" s="2647">
        <v>4673739417881</v>
      </c>
      <c r="AC403" s="2656">
        <v>12</v>
      </c>
      <c r="AD403" s="2648">
        <v>13.97</v>
      </c>
      <c r="AE403" s="2662">
        <v>2.0279999999999999E-2</v>
      </c>
      <c r="AF403" s="2648">
        <v>0.39</v>
      </c>
      <c r="AG403" s="2653">
        <v>0.2</v>
      </c>
      <c r="AH403" s="2648">
        <v>0.26</v>
      </c>
      <c r="AI403" s="2647">
        <v>4603726341790</v>
      </c>
      <c r="AJ403" s="2648">
        <v>42.28</v>
      </c>
      <c r="AK403" s="2651" t="s">
        <v>2154</v>
      </c>
      <c r="AL403" s="2651" t="s">
        <v>2986</v>
      </c>
      <c r="AM403" s="2660">
        <v>3473</v>
      </c>
      <c r="AN403" s="2652">
        <v>43.13</v>
      </c>
    </row>
    <row r="404" spans="1:40" ht="11.1" customHeight="1">
      <c r="A404" s="2646" t="s">
        <v>5318</v>
      </c>
      <c r="B404" s="2646" t="s">
        <v>5317</v>
      </c>
      <c r="C404" s="2646" t="s">
        <v>5292</v>
      </c>
      <c r="D404" s="2646"/>
      <c r="E404" s="2647">
        <v>8481808199</v>
      </c>
      <c r="F404" s="2646" t="s">
        <v>2769</v>
      </c>
      <c r="G404" s="2646" t="s">
        <v>221</v>
      </c>
      <c r="H404" s="2646" t="s">
        <v>2988</v>
      </c>
      <c r="I404" s="2646" t="s">
        <v>6533</v>
      </c>
      <c r="J404" s="2646" t="s">
        <v>6534</v>
      </c>
      <c r="K404" s="2646" t="s">
        <v>6628</v>
      </c>
      <c r="L404" s="2657">
        <v>0.114</v>
      </c>
      <c r="M404" s="2658">
        <v>1.7899999999999999E-4</v>
      </c>
      <c r="N404" s="2657">
        <v>5.3999999999999999E-2</v>
      </c>
      <c r="O404" s="2648">
        <v>0.05</v>
      </c>
      <c r="P404" s="2649">
        <v>2.8500000000000001E-2</v>
      </c>
      <c r="Q404" s="2656">
        <v>25</v>
      </c>
      <c r="R404" s="2650"/>
      <c r="S404" s="2650"/>
      <c r="T404" s="2646" t="s">
        <v>2987</v>
      </c>
      <c r="U404" s="2647">
        <v>4673739417379</v>
      </c>
      <c r="V404" s="2656">
        <v>15</v>
      </c>
      <c r="W404" s="2648">
        <v>1.83</v>
      </c>
      <c r="X404" s="2658">
        <v>2.6849999999999999E-3</v>
      </c>
      <c r="Y404" s="2650"/>
      <c r="Z404" s="2650"/>
      <c r="AA404" s="2650"/>
      <c r="AB404" s="2647">
        <v>4673739417898</v>
      </c>
      <c r="AC404" s="2656">
        <v>120</v>
      </c>
      <c r="AD404" s="2648">
        <v>15.02</v>
      </c>
      <c r="AE404" s="2662">
        <v>1.6740000000000001E-2</v>
      </c>
      <c r="AF404" s="2648">
        <v>0.36</v>
      </c>
      <c r="AG404" s="2648">
        <v>0.15</v>
      </c>
      <c r="AH404" s="2648">
        <v>0.31</v>
      </c>
      <c r="AI404" s="2647">
        <v>4603726341806</v>
      </c>
      <c r="AJ404" s="2648">
        <v>4.05</v>
      </c>
      <c r="AK404" s="2651" t="s">
        <v>2154</v>
      </c>
      <c r="AL404" s="2651" t="s">
        <v>2986</v>
      </c>
      <c r="AM404" s="2652">
        <v>332.35</v>
      </c>
      <c r="AN404" s="2652">
        <v>4.13</v>
      </c>
    </row>
    <row r="405" spans="1:40" ht="11.1" customHeight="1">
      <c r="A405" s="2646" t="s">
        <v>5316</v>
      </c>
      <c r="B405" s="2646" t="s">
        <v>5315</v>
      </c>
      <c r="C405" s="2646" t="s">
        <v>5292</v>
      </c>
      <c r="D405" s="2646" t="s">
        <v>5312</v>
      </c>
      <c r="E405" s="2647">
        <v>8481808199</v>
      </c>
      <c r="F405" s="2646" t="s">
        <v>2769</v>
      </c>
      <c r="G405" s="2646" t="s">
        <v>222</v>
      </c>
      <c r="H405" s="2646" t="s">
        <v>3017</v>
      </c>
      <c r="I405" s="2646" t="s">
        <v>6533</v>
      </c>
      <c r="J405" s="2646" t="s">
        <v>6535</v>
      </c>
      <c r="K405" s="2646" t="s">
        <v>6628</v>
      </c>
      <c r="L405" s="2657">
        <v>0.16500000000000001</v>
      </c>
      <c r="M405" s="2658">
        <v>2.2599999999999999E-4</v>
      </c>
      <c r="N405" s="2657">
        <v>5.3999999999999999E-2</v>
      </c>
      <c r="O405" s="2649">
        <v>5.5300000000000002E-2</v>
      </c>
      <c r="P405" s="2657">
        <v>3.4000000000000002E-2</v>
      </c>
      <c r="Q405" s="2656">
        <v>25</v>
      </c>
      <c r="R405" s="2650"/>
      <c r="S405" s="2650"/>
      <c r="T405" s="2646" t="s">
        <v>2987</v>
      </c>
      <c r="U405" s="2647">
        <v>4673739417386</v>
      </c>
      <c r="V405" s="2656">
        <v>12</v>
      </c>
      <c r="W405" s="2657">
        <v>2.052</v>
      </c>
      <c r="X405" s="2658">
        <v>2.712E-3</v>
      </c>
      <c r="Y405" s="2650"/>
      <c r="Z405" s="2650"/>
      <c r="AA405" s="2650"/>
      <c r="AB405" s="2647">
        <v>4673739417904</v>
      </c>
      <c r="AC405" s="2656">
        <v>96</v>
      </c>
      <c r="AD405" s="2653">
        <v>16.899999999999999</v>
      </c>
      <c r="AE405" s="2662">
        <v>1.6740000000000001E-2</v>
      </c>
      <c r="AF405" s="2648">
        <v>0.36</v>
      </c>
      <c r="AG405" s="2648">
        <v>0.15</v>
      </c>
      <c r="AH405" s="2648">
        <v>0.31</v>
      </c>
      <c r="AI405" s="2647">
        <v>4603726341813</v>
      </c>
      <c r="AJ405" s="2648">
        <v>5.98</v>
      </c>
      <c r="AK405" s="2651" t="s">
        <v>2154</v>
      </c>
      <c r="AL405" s="2651" t="s">
        <v>2986</v>
      </c>
      <c r="AM405" s="2663">
        <v>489.9</v>
      </c>
      <c r="AN405" s="2652">
        <v>6.1</v>
      </c>
    </row>
    <row r="406" spans="1:40" ht="11.1" customHeight="1">
      <c r="A406" s="2646" t="s">
        <v>5314</v>
      </c>
      <c r="B406" s="2646" t="s">
        <v>5313</v>
      </c>
      <c r="C406" s="2646" t="s">
        <v>5292</v>
      </c>
      <c r="D406" s="2646"/>
      <c r="E406" s="2647">
        <v>8481808199</v>
      </c>
      <c r="F406" s="2646" t="s">
        <v>2769</v>
      </c>
      <c r="G406" s="2646" t="s">
        <v>223</v>
      </c>
      <c r="H406" s="2646" t="s">
        <v>2988</v>
      </c>
      <c r="I406" s="2646" t="s">
        <v>6533</v>
      </c>
      <c r="J406" s="2647">
        <v>1</v>
      </c>
      <c r="K406" s="2646" t="s">
        <v>6628</v>
      </c>
      <c r="L406" s="2657">
        <v>0.28499999999999998</v>
      </c>
      <c r="M406" s="2658">
        <v>4.6900000000000002E-4</v>
      </c>
      <c r="N406" s="2648">
        <v>7.0000000000000007E-2</v>
      </c>
      <c r="O406" s="2649">
        <v>6.8500000000000005E-2</v>
      </c>
      <c r="P406" s="2649">
        <v>4.0500000000000001E-2</v>
      </c>
      <c r="Q406" s="2656">
        <v>25</v>
      </c>
      <c r="R406" s="2650"/>
      <c r="S406" s="2650"/>
      <c r="T406" s="2646" t="s">
        <v>2987</v>
      </c>
      <c r="U406" s="2647">
        <v>4673739417393</v>
      </c>
      <c r="V406" s="2656">
        <v>8</v>
      </c>
      <c r="W406" s="2648">
        <v>2.31</v>
      </c>
      <c r="X406" s="2658">
        <v>3.7520000000000001E-3</v>
      </c>
      <c r="Y406" s="2650"/>
      <c r="Z406" s="2650"/>
      <c r="AA406" s="2650"/>
      <c r="AB406" s="2647">
        <v>4673739417911</v>
      </c>
      <c r="AC406" s="2656">
        <v>64</v>
      </c>
      <c r="AD406" s="2648">
        <v>19.329999999999998</v>
      </c>
      <c r="AE406" s="2658">
        <v>2.1878999999999999E-2</v>
      </c>
      <c r="AF406" s="2648">
        <v>0.39</v>
      </c>
      <c r="AG406" s="2648">
        <v>0.17</v>
      </c>
      <c r="AH406" s="2648">
        <v>0.33</v>
      </c>
      <c r="AI406" s="2647">
        <v>4603726341820</v>
      </c>
      <c r="AJ406" s="2648">
        <v>9.57</v>
      </c>
      <c r="AK406" s="2651" t="s">
        <v>2154</v>
      </c>
      <c r="AL406" s="2651" t="s">
        <v>2986</v>
      </c>
      <c r="AM406" s="2663">
        <v>784.3</v>
      </c>
      <c r="AN406" s="2652">
        <v>9.76</v>
      </c>
    </row>
    <row r="407" spans="1:40" ht="11.1" customHeight="1">
      <c r="A407" s="2646" t="s">
        <v>5311</v>
      </c>
      <c r="B407" s="2646" t="s">
        <v>5310</v>
      </c>
      <c r="C407" s="2646" t="s">
        <v>5292</v>
      </c>
      <c r="D407" s="2646"/>
      <c r="E407" s="2647">
        <v>8481808199</v>
      </c>
      <c r="F407" s="2646" t="s">
        <v>2769</v>
      </c>
      <c r="G407" s="2646" t="s">
        <v>224</v>
      </c>
      <c r="H407" s="2646" t="s">
        <v>2988</v>
      </c>
      <c r="I407" s="2646" t="s">
        <v>6533</v>
      </c>
      <c r="J407" s="2646" t="s">
        <v>6534</v>
      </c>
      <c r="K407" s="2646" t="s">
        <v>6629</v>
      </c>
      <c r="L407" s="2657">
        <v>0.125</v>
      </c>
      <c r="M407" s="2658">
        <v>1.7899999999999999E-4</v>
      </c>
      <c r="N407" s="2649">
        <v>5.4699999999999999E-2</v>
      </c>
      <c r="O407" s="2648">
        <v>0.05</v>
      </c>
      <c r="P407" s="2649">
        <v>2.8500000000000001E-2</v>
      </c>
      <c r="Q407" s="2656">
        <v>25</v>
      </c>
      <c r="R407" s="2650"/>
      <c r="S407" s="2650"/>
      <c r="T407" s="2646" t="s">
        <v>2987</v>
      </c>
      <c r="U407" s="2647">
        <v>4673739417409</v>
      </c>
      <c r="V407" s="2656">
        <v>15</v>
      </c>
      <c r="W407" s="2648">
        <v>1.92</v>
      </c>
      <c r="X407" s="2658">
        <v>2.6849999999999999E-3</v>
      </c>
      <c r="Y407" s="2650"/>
      <c r="Z407" s="2650"/>
      <c r="AA407" s="2650"/>
      <c r="AB407" s="2647">
        <v>4673739417928</v>
      </c>
      <c r="AC407" s="2656">
        <v>120</v>
      </c>
      <c r="AD407" s="2648">
        <v>15.77</v>
      </c>
      <c r="AE407" s="2662">
        <v>1.6740000000000001E-2</v>
      </c>
      <c r="AF407" s="2648">
        <v>0.36</v>
      </c>
      <c r="AG407" s="2648">
        <v>0.15</v>
      </c>
      <c r="AH407" s="2648">
        <v>0.31</v>
      </c>
      <c r="AI407" s="2647">
        <v>4603726341837</v>
      </c>
      <c r="AJ407" s="2648">
        <v>4.43</v>
      </c>
      <c r="AK407" s="2651" t="s">
        <v>2154</v>
      </c>
      <c r="AL407" s="2651" t="s">
        <v>2986</v>
      </c>
      <c r="AM407" s="2663">
        <v>363.4</v>
      </c>
      <c r="AN407" s="2652">
        <v>4.5199999999999996</v>
      </c>
    </row>
    <row r="408" spans="1:40" ht="11.1" customHeight="1">
      <c r="A408" s="2646" t="s">
        <v>5309</v>
      </c>
      <c r="B408" s="2646" t="s">
        <v>5308</v>
      </c>
      <c r="C408" s="2646" t="s">
        <v>5292</v>
      </c>
      <c r="D408" s="2646"/>
      <c r="E408" s="2647">
        <v>8481808199</v>
      </c>
      <c r="F408" s="2646" t="s">
        <v>2769</v>
      </c>
      <c r="G408" s="2646" t="s">
        <v>225</v>
      </c>
      <c r="H408" s="2646" t="s">
        <v>2988</v>
      </c>
      <c r="I408" s="2646" t="s">
        <v>6533</v>
      </c>
      <c r="J408" s="2646" t="s">
        <v>6535</v>
      </c>
      <c r="K408" s="2646" t="s">
        <v>6629</v>
      </c>
      <c r="L408" s="2657">
        <v>0.182</v>
      </c>
      <c r="M408" s="2658">
        <v>2.2599999999999999E-4</v>
      </c>
      <c r="N408" s="2649">
        <v>5.7299999999999997E-2</v>
      </c>
      <c r="O408" s="2649">
        <v>5.5300000000000002E-2</v>
      </c>
      <c r="P408" s="2657">
        <v>3.4000000000000002E-2</v>
      </c>
      <c r="Q408" s="2656">
        <v>25</v>
      </c>
      <c r="R408" s="2650"/>
      <c r="S408" s="2650"/>
      <c r="T408" s="2646" t="s">
        <v>2987</v>
      </c>
      <c r="U408" s="2647">
        <v>4673739417416</v>
      </c>
      <c r="V408" s="2656">
        <v>12</v>
      </c>
      <c r="W408" s="2657">
        <v>2.3839999999999999</v>
      </c>
      <c r="X408" s="2658">
        <v>2.712E-3</v>
      </c>
      <c r="Y408" s="2650"/>
      <c r="Z408" s="2650"/>
      <c r="AA408" s="2650"/>
      <c r="AB408" s="2647">
        <v>4673739417935</v>
      </c>
      <c r="AC408" s="2656">
        <v>96</v>
      </c>
      <c r="AD408" s="2657">
        <v>19.571999999999999</v>
      </c>
      <c r="AE408" s="2662">
        <v>1.6740000000000001E-2</v>
      </c>
      <c r="AF408" s="2648">
        <v>0.36</v>
      </c>
      <c r="AG408" s="2648">
        <v>0.15</v>
      </c>
      <c r="AH408" s="2648">
        <v>0.31</v>
      </c>
      <c r="AI408" s="2647">
        <v>4603726341844</v>
      </c>
      <c r="AJ408" s="2648">
        <v>6.61</v>
      </c>
      <c r="AK408" s="2651" t="s">
        <v>2154</v>
      </c>
      <c r="AL408" s="2651" t="s">
        <v>2986</v>
      </c>
      <c r="AM408" s="2652">
        <v>541.65</v>
      </c>
      <c r="AN408" s="2652">
        <v>6.74</v>
      </c>
    </row>
    <row r="409" spans="1:40" ht="11.1" customHeight="1">
      <c r="A409" s="2646" t="s">
        <v>5307</v>
      </c>
      <c r="B409" s="2646" t="s">
        <v>5306</v>
      </c>
      <c r="C409" s="2646" t="s">
        <v>5292</v>
      </c>
      <c r="D409" s="2646"/>
      <c r="E409" s="2647">
        <v>8481808199</v>
      </c>
      <c r="F409" s="2646" t="s">
        <v>2769</v>
      </c>
      <c r="G409" s="2646" t="s">
        <v>226</v>
      </c>
      <c r="H409" s="2646" t="s">
        <v>2988</v>
      </c>
      <c r="I409" s="2646" t="s">
        <v>6533</v>
      </c>
      <c r="J409" s="2647">
        <v>1</v>
      </c>
      <c r="K409" s="2646" t="s">
        <v>6629</v>
      </c>
      <c r="L409" s="2657">
        <v>0.308</v>
      </c>
      <c r="M409" s="2658">
        <v>4.6900000000000002E-4</v>
      </c>
      <c r="N409" s="2649">
        <v>7.1499999999999994E-2</v>
      </c>
      <c r="O409" s="2649">
        <v>6.8500000000000005E-2</v>
      </c>
      <c r="P409" s="2649">
        <v>4.0500000000000001E-2</v>
      </c>
      <c r="Q409" s="2656">
        <v>25</v>
      </c>
      <c r="R409" s="2650"/>
      <c r="S409" s="2650"/>
      <c r="T409" s="2646" t="s">
        <v>2987</v>
      </c>
      <c r="U409" s="2647">
        <v>4673739417423</v>
      </c>
      <c r="V409" s="2656">
        <v>8</v>
      </c>
      <c r="W409" s="2648">
        <v>2.4500000000000002</v>
      </c>
      <c r="X409" s="2658">
        <v>3.7520000000000001E-3</v>
      </c>
      <c r="Y409" s="2650"/>
      <c r="Z409" s="2650"/>
      <c r="AA409" s="2650"/>
      <c r="AB409" s="2647">
        <v>4673739417942</v>
      </c>
      <c r="AC409" s="2656">
        <v>64</v>
      </c>
      <c r="AD409" s="2648">
        <v>20.079999999999998</v>
      </c>
      <c r="AE409" s="2658">
        <v>2.1878999999999999E-2</v>
      </c>
      <c r="AF409" s="2648">
        <v>0.39</v>
      </c>
      <c r="AG409" s="2648">
        <v>0.17</v>
      </c>
      <c r="AH409" s="2648">
        <v>0.33</v>
      </c>
      <c r="AI409" s="2647">
        <v>4603726341851</v>
      </c>
      <c r="AJ409" s="2648">
        <v>10.64</v>
      </c>
      <c r="AK409" s="2651" t="s">
        <v>2154</v>
      </c>
      <c r="AL409" s="2651" t="s">
        <v>2986</v>
      </c>
      <c r="AM409" s="2652">
        <v>872.85</v>
      </c>
      <c r="AN409" s="2652">
        <v>10.85</v>
      </c>
    </row>
    <row r="410" spans="1:40" ht="11.1" customHeight="1">
      <c r="A410" s="2646" t="s">
        <v>5305</v>
      </c>
      <c r="B410" s="2646" t="s">
        <v>5304</v>
      </c>
      <c r="C410" s="2646" t="s">
        <v>5292</v>
      </c>
      <c r="D410" s="2646"/>
      <c r="E410" s="2647">
        <v>8481808199</v>
      </c>
      <c r="F410" s="2646" t="s">
        <v>2769</v>
      </c>
      <c r="G410" s="2646" t="s">
        <v>227</v>
      </c>
      <c r="H410" s="2646" t="s">
        <v>2988</v>
      </c>
      <c r="I410" s="2646" t="s">
        <v>6533</v>
      </c>
      <c r="J410" s="2646" t="s">
        <v>6534</v>
      </c>
      <c r="K410" s="2646" t="s">
        <v>6630</v>
      </c>
      <c r="L410" s="2657">
        <v>0.125</v>
      </c>
      <c r="M410" s="2658">
        <v>1.7899999999999999E-4</v>
      </c>
      <c r="N410" s="2649">
        <v>5.4699999999999999E-2</v>
      </c>
      <c r="O410" s="2648">
        <v>0.05</v>
      </c>
      <c r="P410" s="2649">
        <v>2.8500000000000001E-2</v>
      </c>
      <c r="Q410" s="2656">
        <v>25</v>
      </c>
      <c r="R410" s="2650"/>
      <c r="S410" s="2650"/>
      <c r="T410" s="2646" t="s">
        <v>2987</v>
      </c>
      <c r="U410" s="2647">
        <v>4673739417430</v>
      </c>
      <c r="V410" s="2656">
        <v>15</v>
      </c>
      <c r="W410" s="2648">
        <v>1.88</v>
      </c>
      <c r="X410" s="2658">
        <v>2.6849999999999999E-3</v>
      </c>
      <c r="Y410" s="2650"/>
      <c r="Z410" s="2650"/>
      <c r="AA410" s="2650"/>
      <c r="AB410" s="2647">
        <v>4673739417959</v>
      </c>
      <c r="AC410" s="2656">
        <v>120</v>
      </c>
      <c r="AD410" s="2648">
        <v>15.53</v>
      </c>
      <c r="AE410" s="2662">
        <v>1.6740000000000001E-2</v>
      </c>
      <c r="AF410" s="2648">
        <v>0.36</v>
      </c>
      <c r="AG410" s="2648">
        <v>0.15</v>
      </c>
      <c r="AH410" s="2648">
        <v>0.31</v>
      </c>
      <c r="AI410" s="2647">
        <v>4603726341868</v>
      </c>
      <c r="AJ410" s="2648">
        <v>4.59</v>
      </c>
      <c r="AK410" s="2651" t="s">
        <v>2154</v>
      </c>
      <c r="AL410" s="2651" t="s">
        <v>2986</v>
      </c>
      <c r="AM410" s="2663">
        <v>377.2</v>
      </c>
      <c r="AN410" s="2652">
        <v>4.68</v>
      </c>
    </row>
    <row r="411" spans="1:40" ht="11.1" customHeight="1">
      <c r="A411" s="2646" t="s">
        <v>5303</v>
      </c>
      <c r="B411" s="2646" t="s">
        <v>5302</v>
      </c>
      <c r="C411" s="2646" t="s">
        <v>5292</v>
      </c>
      <c r="D411" s="2646" t="s">
        <v>5299</v>
      </c>
      <c r="E411" s="2647">
        <v>8481808199</v>
      </c>
      <c r="F411" s="2646" t="s">
        <v>2769</v>
      </c>
      <c r="G411" s="2646" t="s">
        <v>582</v>
      </c>
      <c r="H411" s="2646" t="s">
        <v>3017</v>
      </c>
      <c r="I411" s="2646" t="s">
        <v>6533</v>
      </c>
      <c r="J411" s="2646" t="s">
        <v>6535</v>
      </c>
      <c r="K411" s="2646" t="s">
        <v>6630</v>
      </c>
      <c r="L411" s="2657">
        <v>0.17199999999999999</v>
      </c>
      <c r="M411" s="2658">
        <v>1.74E-4</v>
      </c>
      <c r="N411" s="2649">
        <v>5.7299999999999997E-2</v>
      </c>
      <c r="O411" s="2649">
        <v>5.5300000000000002E-2</v>
      </c>
      <c r="P411" s="2657">
        <v>3.4000000000000002E-2</v>
      </c>
      <c r="Q411" s="2656">
        <v>25</v>
      </c>
      <c r="R411" s="2650"/>
      <c r="S411" s="2650"/>
      <c r="T411" s="2646" t="s">
        <v>2987</v>
      </c>
      <c r="U411" s="2647">
        <v>4673739417447</v>
      </c>
      <c r="V411" s="2656">
        <v>12</v>
      </c>
      <c r="W411" s="2648">
        <v>2.0699999999999998</v>
      </c>
      <c r="X411" s="2658">
        <v>2.088E-3</v>
      </c>
      <c r="Y411" s="2650"/>
      <c r="Z411" s="2650"/>
      <c r="AA411" s="2650"/>
      <c r="AB411" s="2647">
        <v>4673739417966</v>
      </c>
      <c r="AC411" s="2656">
        <v>96</v>
      </c>
      <c r="AD411" s="2648">
        <v>16.989999999999998</v>
      </c>
      <c r="AE411" s="2662">
        <v>1.6740000000000001E-2</v>
      </c>
      <c r="AF411" s="2648">
        <v>0.36</v>
      </c>
      <c r="AG411" s="2648">
        <v>0.15</v>
      </c>
      <c r="AH411" s="2648">
        <v>0.31</v>
      </c>
      <c r="AI411" s="2647">
        <v>4603726342537</v>
      </c>
      <c r="AJ411" s="2648">
        <v>6.87</v>
      </c>
      <c r="AK411" s="2651" t="s">
        <v>2154</v>
      </c>
      <c r="AL411" s="2651" t="s">
        <v>2986</v>
      </c>
      <c r="AM411" s="2663">
        <v>563.5</v>
      </c>
      <c r="AN411" s="2652">
        <v>7.01</v>
      </c>
    </row>
    <row r="412" spans="1:40" ht="11.1" customHeight="1">
      <c r="A412" s="2646" t="s">
        <v>5301</v>
      </c>
      <c r="B412" s="2646" t="s">
        <v>5300</v>
      </c>
      <c r="C412" s="2646" t="s">
        <v>5292</v>
      </c>
      <c r="D412" s="2646" t="s">
        <v>5299</v>
      </c>
      <c r="E412" s="2647">
        <v>8481808199</v>
      </c>
      <c r="F412" s="2646" t="s">
        <v>2769</v>
      </c>
      <c r="G412" s="2646" t="s">
        <v>583</v>
      </c>
      <c r="H412" s="2646" t="s">
        <v>3017</v>
      </c>
      <c r="I412" s="2646" t="s">
        <v>6533</v>
      </c>
      <c r="J412" s="2647">
        <v>1</v>
      </c>
      <c r="K412" s="2646" t="s">
        <v>6630</v>
      </c>
      <c r="L412" s="2657">
        <v>0.30099999999999999</v>
      </c>
      <c r="M412" s="2658">
        <v>3.4200000000000002E-4</v>
      </c>
      <c r="N412" s="2649">
        <v>7.1499999999999994E-2</v>
      </c>
      <c r="O412" s="2649">
        <v>6.8500000000000005E-2</v>
      </c>
      <c r="P412" s="2649">
        <v>4.0500000000000001E-2</v>
      </c>
      <c r="Q412" s="2656">
        <v>25</v>
      </c>
      <c r="R412" s="2650"/>
      <c r="S412" s="2650"/>
      <c r="T412" s="2646" t="s">
        <v>2987</v>
      </c>
      <c r="U412" s="2647">
        <v>4673739417454</v>
      </c>
      <c r="V412" s="2656">
        <v>8</v>
      </c>
      <c r="W412" s="2648">
        <v>2.4300000000000002</v>
      </c>
      <c r="X412" s="2658">
        <v>2.7360000000000002E-3</v>
      </c>
      <c r="Y412" s="2650"/>
      <c r="Z412" s="2650"/>
      <c r="AA412" s="2650"/>
      <c r="AB412" s="2647">
        <v>4673739417973</v>
      </c>
      <c r="AC412" s="2656">
        <v>64</v>
      </c>
      <c r="AD412" s="2648">
        <v>19.809999999999999</v>
      </c>
      <c r="AE412" s="2658">
        <v>2.1878999999999999E-2</v>
      </c>
      <c r="AF412" s="2648">
        <v>0.39</v>
      </c>
      <c r="AG412" s="2648">
        <v>0.17</v>
      </c>
      <c r="AH412" s="2648">
        <v>0.33</v>
      </c>
      <c r="AI412" s="2647">
        <v>4603726342544</v>
      </c>
      <c r="AJ412" s="2648">
        <v>11.08</v>
      </c>
      <c r="AK412" s="2651" t="s">
        <v>2154</v>
      </c>
      <c r="AL412" s="2651" t="s">
        <v>2986</v>
      </c>
      <c r="AM412" s="2663">
        <v>908.5</v>
      </c>
      <c r="AN412" s="2652">
        <v>11.3</v>
      </c>
    </row>
    <row r="413" spans="1:40" ht="11.1" customHeight="1">
      <c r="A413" s="2646" t="s">
        <v>5298</v>
      </c>
      <c r="B413" s="2646" t="s">
        <v>5297</v>
      </c>
      <c r="C413" s="2646" t="s">
        <v>5292</v>
      </c>
      <c r="D413" s="2646" t="s">
        <v>5291</v>
      </c>
      <c r="E413" s="2647">
        <v>8481808199</v>
      </c>
      <c r="F413" s="2646" t="s">
        <v>2769</v>
      </c>
      <c r="G413" s="2646" t="s">
        <v>585</v>
      </c>
      <c r="H413" s="2646" t="s">
        <v>3017</v>
      </c>
      <c r="I413" s="2646" t="s">
        <v>6533</v>
      </c>
      <c r="J413" s="2646" t="s">
        <v>6534</v>
      </c>
      <c r="K413" s="2646" t="s">
        <v>6630</v>
      </c>
      <c r="L413" s="2649">
        <v>0.14169999999999999</v>
      </c>
      <c r="M413" s="2658">
        <v>1.8200000000000001E-4</v>
      </c>
      <c r="N413" s="2649">
        <v>0.11219999999999999</v>
      </c>
      <c r="O413" s="2649">
        <v>5.8299999999999998E-2</v>
      </c>
      <c r="P413" s="2649">
        <v>2.8500000000000001E-2</v>
      </c>
      <c r="Q413" s="2656">
        <v>25</v>
      </c>
      <c r="R413" s="2650"/>
      <c r="S413" s="2650"/>
      <c r="T413" s="2646" t="s">
        <v>2987</v>
      </c>
      <c r="U413" s="2647">
        <v>4673739417461</v>
      </c>
      <c r="V413" s="2656">
        <v>15</v>
      </c>
      <c r="W413" s="2648">
        <v>2.19</v>
      </c>
      <c r="X413" s="2662">
        <v>2.7299999999999998E-3</v>
      </c>
      <c r="Y413" s="2650"/>
      <c r="Z413" s="2650"/>
      <c r="AA413" s="2650"/>
      <c r="AB413" s="2647">
        <v>4673739417980</v>
      </c>
      <c r="AC413" s="2656">
        <v>120</v>
      </c>
      <c r="AD413" s="2648">
        <v>17.95</v>
      </c>
      <c r="AE413" s="2662">
        <v>2.1839999999999998E-2</v>
      </c>
      <c r="AF413" s="2650"/>
      <c r="AG413" s="2650"/>
      <c r="AH413" s="2650"/>
      <c r="AI413" s="2647">
        <v>4603726342551</v>
      </c>
      <c r="AJ413" s="2648">
        <v>4.54</v>
      </c>
      <c r="AK413" s="2651" t="s">
        <v>2154</v>
      </c>
      <c r="AL413" s="2651" t="s">
        <v>2986</v>
      </c>
      <c r="AM413" s="2663">
        <v>372.6</v>
      </c>
      <c r="AN413" s="2652">
        <v>4.63</v>
      </c>
    </row>
    <row r="414" spans="1:40" ht="11.1" customHeight="1">
      <c r="A414" s="2646" t="s">
        <v>5296</v>
      </c>
      <c r="B414" s="2646" t="s">
        <v>5295</v>
      </c>
      <c r="C414" s="2646" t="s">
        <v>5292</v>
      </c>
      <c r="D414" s="2646" t="s">
        <v>5291</v>
      </c>
      <c r="E414" s="2647">
        <v>8481808199</v>
      </c>
      <c r="F414" s="2646" t="s">
        <v>2769</v>
      </c>
      <c r="G414" s="2646" t="s">
        <v>586</v>
      </c>
      <c r="H414" s="2646" t="s">
        <v>3017</v>
      </c>
      <c r="I414" s="2646" t="s">
        <v>6533</v>
      </c>
      <c r="J414" s="2646" t="s">
        <v>6535</v>
      </c>
      <c r="K414" s="2646" t="s">
        <v>6630</v>
      </c>
      <c r="L414" s="2657">
        <v>0.19500000000000001</v>
      </c>
      <c r="M414" s="2658">
        <v>2.2800000000000001E-4</v>
      </c>
      <c r="N414" s="2649">
        <v>0.1148</v>
      </c>
      <c r="O414" s="2649">
        <v>6.3799999999999996E-2</v>
      </c>
      <c r="P414" s="2657">
        <v>3.4000000000000002E-2</v>
      </c>
      <c r="Q414" s="2656">
        <v>25</v>
      </c>
      <c r="R414" s="2650"/>
      <c r="S414" s="2650"/>
      <c r="T414" s="2646" t="s">
        <v>2987</v>
      </c>
      <c r="U414" s="2647">
        <v>4673739417478</v>
      </c>
      <c r="V414" s="2656">
        <v>12</v>
      </c>
      <c r="W414" s="2648">
        <v>2.37</v>
      </c>
      <c r="X414" s="2658">
        <v>2.7360000000000002E-3</v>
      </c>
      <c r="Y414" s="2650"/>
      <c r="Z414" s="2650"/>
      <c r="AA414" s="2650"/>
      <c r="AB414" s="2647">
        <v>4673739417997</v>
      </c>
      <c r="AC414" s="2656">
        <v>96</v>
      </c>
      <c r="AD414" s="2648">
        <v>19.36</v>
      </c>
      <c r="AE414" s="2658">
        <v>2.1888000000000001E-2</v>
      </c>
      <c r="AF414" s="2650"/>
      <c r="AG414" s="2650"/>
      <c r="AH414" s="2650"/>
      <c r="AI414" s="2647">
        <v>4603726342568</v>
      </c>
      <c r="AJ414" s="2648">
        <v>6.26</v>
      </c>
      <c r="AK414" s="2651" t="s">
        <v>2154</v>
      </c>
      <c r="AL414" s="2651" t="s">
        <v>2986</v>
      </c>
      <c r="AM414" s="2652">
        <v>514.04999999999995</v>
      </c>
      <c r="AN414" s="2652">
        <v>6.39</v>
      </c>
    </row>
    <row r="415" spans="1:40" ht="11.1" customHeight="1">
      <c r="A415" s="2646" t="s">
        <v>5294</v>
      </c>
      <c r="B415" s="2646" t="s">
        <v>5293</v>
      </c>
      <c r="C415" s="2646" t="s">
        <v>5292</v>
      </c>
      <c r="D415" s="2646" t="s">
        <v>5291</v>
      </c>
      <c r="E415" s="2647">
        <v>8481808199</v>
      </c>
      <c r="F415" s="2646" t="s">
        <v>2769</v>
      </c>
      <c r="G415" s="2646" t="s">
        <v>587</v>
      </c>
      <c r="H415" s="2646" t="s">
        <v>3017</v>
      </c>
      <c r="I415" s="2646" t="s">
        <v>6533</v>
      </c>
      <c r="J415" s="2647">
        <v>1</v>
      </c>
      <c r="K415" s="2646" t="s">
        <v>6630</v>
      </c>
      <c r="L415" s="2657">
        <v>0.35099999999999998</v>
      </c>
      <c r="M415" s="2658">
        <v>3.4200000000000002E-4</v>
      </c>
      <c r="N415" s="2657">
        <v>0.151</v>
      </c>
      <c r="O415" s="2657">
        <v>7.6999999999999999E-2</v>
      </c>
      <c r="P415" s="2649">
        <v>4.0500000000000001E-2</v>
      </c>
      <c r="Q415" s="2656">
        <v>25</v>
      </c>
      <c r="R415" s="2650"/>
      <c r="S415" s="2650"/>
      <c r="T415" s="2646" t="s">
        <v>2987</v>
      </c>
      <c r="U415" s="2647">
        <v>4673739417485</v>
      </c>
      <c r="V415" s="2656">
        <v>8</v>
      </c>
      <c r="W415" s="2648">
        <v>2.83</v>
      </c>
      <c r="X415" s="2658">
        <v>2.7360000000000002E-3</v>
      </c>
      <c r="Y415" s="2650"/>
      <c r="Z415" s="2650"/>
      <c r="AA415" s="2650"/>
      <c r="AB415" s="2647">
        <v>4673739418000</v>
      </c>
      <c r="AC415" s="2656">
        <v>64</v>
      </c>
      <c r="AD415" s="2648">
        <v>23.08</v>
      </c>
      <c r="AE415" s="2658">
        <v>2.1888000000000001E-2</v>
      </c>
      <c r="AF415" s="2650"/>
      <c r="AG415" s="2650"/>
      <c r="AH415" s="2650"/>
      <c r="AI415" s="2647">
        <v>4603726342575</v>
      </c>
      <c r="AJ415" s="2648">
        <v>10.62</v>
      </c>
      <c r="AK415" s="2651" t="s">
        <v>2154</v>
      </c>
      <c r="AL415" s="2651" t="s">
        <v>2986</v>
      </c>
      <c r="AM415" s="2652">
        <v>870.55</v>
      </c>
      <c r="AN415" s="2652">
        <v>10.83</v>
      </c>
    </row>
    <row r="416" spans="1:40" ht="11.1" customHeight="1">
      <c r="A416" s="2646" t="s">
        <v>5290</v>
      </c>
      <c r="B416" s="2646" t="s">
        <v>5289</v>
      </c>
      <c r="C416" s="2646" t="s">
        <v>5280</v>
      </c>
      <c r="D416" s="2646"/>
      <c r="E416" s="2647">
        <v>8481808199</v>
      </c>
      <c r="F416" s="2646" t="s">
        <v>2769</v>
      </c>
      <c r="G416" s="2646" t="s">
        <v>228</v>
      </c>
      <c r="H416" s="2646" t="s">
        <v>2988</v>
      </c>
      <c r="I416" s="2646" t="s">
        <v>6533</v>
      </c>
      <c r="J416" s="2646" t="s">
        <v>6534</v>
      </c>
      <c r="K416" s="2646" t="s">
        <v>6629</v>
      </c>
      <c r="L416" s="2657">
        <v>0.157</v>
      </c>
      <c r="M416" s="2658">
        <v>2.6800000000000001E-4</v>
      </c>
      <c r="N416" s="2649">
        <v>6.9699999999999998E-2</v>
      </c>
      <c r="O416" s="2649">
        <v>5.1400000000000001E-2</v>
      </c>
      <c r="P416" s="2649">
        <v>3.1399999999999997E-2</v>
      </c>
      <c r="Q416" s="2656">
        <v>25</v>
      </c>
      <c r="R416" s="2650"/>
      <c r="S416" s="2650"/>
      <c r="T416" s="2646" t="s">
        <v>2987</v>
      </c>
      <c r="U416" s="2647">
        <v>4673739417492</v>
      </c>
      <c r="V416" s="2656">
        <v>10</v>
      </c>
      <c r="W416" s="2648">
        <v>1.64</v>
      </c>
      <c r="X416" s="2662">
        <v>2.6800000000000001E-3</v>
      </c>
      <c r="Y416" s="2650"/>
      <c r="Z416" s="2650"/>
      <c r="AA416" s="2650"/>
      <c r="AB416" s="2647">
        <v>4673739418017</v>
      </c>
      <c r="AC416" s="2656">
        <v>80</v>
      </c>
      <c r="AD416" s="2648">
        <v>13.59</v>
      </c>
      <c r="AE416" s="2662">
        <v>1.6740000000000001E-2</v>
      </c>
      <c r="AF416" s="2648">
        <v>0.36</v>
      </c>
      <c r="AG416" s="2648">
        <v>0.15</v>
      </c>
      <c r="AH416" s="2648">
        <v>0.31</v>
      </c>
      <c r="AI416" s="2647">
        <v>4603726341875</v>
      </c>
      <c r="AJ416" s="2648">
        <v>4.9400000000000004</v>
      </c>
      <c r="AK416" s="2651" t="s">
        <v>2154</v>
      </c>
      <c r="AL416" s="2651" t="s">
        <v>2986</v>
      </c>
      <c r="AM416" s="2663">
        <v>404.8</v>
      </c>
      <c r="AN416" s="2652">
        <v>5.04</v>
      </c>
    </row>
    <row r="417" spans="1:40" ht="11.1" customHeight="1">
      <c r="A417" s="2646" t="s">
        <v>5288</v>
      </c>
      <c r="B417" s="2646" t="s">
        <v>5287</v>
      </c>
      <c r="C417" s="2646" t="s">
        <v>5280</v>
      </c>
      <c r="D417" s="2646"/>
      <c r="E417" s="2647">
        <v>8481808199</v>
      </c>
      <c r="F417" s="2646" t="s">
        <v>2769</v>
      </c>
      <c r="G417" s="2646" t="s">
        <v>229</v>
      </c>
      <c r="H417" s="2646" t="s">
        <v>2988</v>
      </c>
      <c r="I417" s="2646" t="s">
        <v>6533</v>
      </c>
      <c r="J417" s="2646" t="s">
        <v>6535</v>
      </c>
      <c r="K417" s="2646" t="s">
        <v>6629</v>
      </c>
      <c r="L417" s="2657">
        <v>0.23699999999999999</v>
      </c>
      <c r="M417" s="2658">
        <v>3.7500000000000001E-4</v>
      </c>
      <c r="N417" s="2649">
        <v>7.1499999999999994E-2</v>
      </c>
      <c r="O417" s="2649">
        <v>5.7599999999999998E-2</v>
      </c>
      <c r="P417" s="2649">
        <v>3.8600000000000002E-2</v>
      </c>
      <c r="Q417" s="2656">
        <v>25</v>
      </c>
      <c r="R417" s="2650"/>
      <c r="S417" s="2650"/>
      <c r="T417" s="2646" t="s">
        <v>2987</v>
      </c>
      <c r="U417" s="2647">
        <v>4673739417508</v>
      </c>
      <c r="V417" s="2656">
        <v>10</v>
      </c>
      <c r="W417" s="2653">
        <v>2.4</v>
      </c>
      <c r="X417" s="2662">
        <v>3.7499999999999999E-3</v>
      </c>
      <c r="Y417" s="2650"/>
      <c r="Z417" s="2650"/>
      <c r="AA417" s="2650"/>
      <c r="AB417" s="2647">
        <v>4673739418024</v>
      </c>
      <c r="AC417" s="2656">
        <v>80</v>
      </c>
      <c r="AD417" s="2648">
        <v>19.670000000000002</v>
      </c>
      <c r="AE417" s="2658">
        <v>2.1878999999999999E-2</v>
      </c>
      <c r="AF417" s="2648">
        <v>0.39</v>
      </c>
      <c r="AG417" s="2648">
        <v>0.17</v>
      </c>
      <c r="AH417" s="2648">
        <v>0.33</v>
      </c>
      <c r="AI417" s="2647">
        <v>4603726341882</v>
      </c>
      <c r="AJ417" s="2648">
        <v>8.2200000000000006</v>
      </c>
      <c r="AK417" s="2651" t="s">
        <v>2154</v>
      </c>
      <c r="AL417" s="2651" t="s">
        <v>2986</v>
      </c>
      <c r="AM417" s="2663">
        <v>673.9</v>
      </c>
      <c r="AN417" s="2652">
        <v>8.3800000000000008</v>
      </c>
    </row>
    <row r="418" spans="1:40" ht="11.1" customHeight="1">
      <c r="A418" s="2646" t="s">
        <v>5286</v>
      </c>
      <c r="B418" s="2646" t="s">
        <v>5285</v>
      </c>
      <c r="C418" s="2646" t="s">
        <v>5280</v>
      </c>
      <c r="D418" s="2646" t="s">
        <v>207</v>
      </c>
      <c r="E418" s="2647">
        <v>8481808199</v>
      </c>
      <c r="F418" s="2646" t="s">
        <v>2769</v>
      </c>
      <c r="G418" s="2646" t="s">
        <v>230</v>
      </c>
      <c r="H418" s="2646" t="s">
        <v>3017</v>
      </c>
      <c r="I418" s="2646" t="s">
        <v>6533</v>
      </c>
      <c r="J418" s="2647">
        <v>1</v>
      </c>
      <c r="K418" s="2646" t="s">
        <v>6629</v>
      </c>
      <c r="L418" s="2648">
        <v>0.42</v>
      </c>
      <c r="M418" s="2658">
        <v>4.6900000000000002E-4</v>
      </c>
      <c r="N418" s="2649">
        <v>9.1700000000000004E-2</v>
      </c>
      <c r="O418" s="2649">
        <v>7.2300000000000003E-2</v>
      </c>
      <c r="P418" s="2657">
        <v>4.8000000000000001E-2</v>
      </c>
      <c r="Q418" s="2656">
        <v>25</v>
      </c>
      <c r="R418" s="2650"/>
      <c r="S418" s="2650"/>
      <c r="T418" s="2646" t="s">
        <v>2987</v>
      </c>
      <c r="U418" s="2647">
        <v>4673739417515</v>
      </c>
      <c r="V418" s="2656">
        <v>6</v>
      </c>
      <c r="W418" s="2648">
        <v>2.52</v>
      </c>
      <c r="X418" s="2658">
        <v>2.8140000000000001E-3</v>
      </c>
      <c r="Y418" s="2650"/>
      <c r="Z418" s="2650"/>
      <c r="AA418" s="2650"/>
      <c r="AB418" s="2647">
        <v>4673739418031</v>
      </c>
      <c r="AC418" s="2656">
        <v>48</v>
      </c>
      <c r="AD418" s="2648">
        <v>20.58</v>
      </c>
      <c r="AE418" s="2658">
        <v>2.1878999999999999E-2</v>
      </c>
      <c r="AF418" s="2648">
        <v>0.39</v>
      </c>
      <c r="AG418" s="2648">
        <v>0.17</v>
      </c>
      <c r="AH418" s="2648">
        <v>0.33</v>
      </c>
      <c r="AI418" s="2647">
        <v>4603726341899</v>
      </c>
      <c r="AJ418" s="2648">
        <v>15.22</v>
      </c>
      <c r="AK418" s="2651" t="s">
        <v>2154</v>
      </c>
      <c r="AL418" s="2651" t="s">
        <v>2986</v>
      </c>
      <c r="AM418" s="2664">
        <v>1253.5</v>
      </c>
      <c r="AN418" s="2652">
        <v>15.52</v>
      </c>
    </row>
    <row r="419" spans="1:40" ht="11.1" customHeight="1">
      <c r="A419" s="2646" t="s">
        <v>5284</v>
      </c>
      <c r="B419" s="2646" t="s">
        <v>5283</v>
      </c>
      <c r="C419" s="2646" t="s">
        <v>5280</v>
      </c>
      <c r="D419" s="2646"/>
      <c r="E419" s="2647">
        <v>8481808199</v>
      </c>
      <c r="F419" s="2646" t="s">
        <v>2769</v>
      </c>
      <c r="G419" s="2646" t="s">
        <v>619</v>
      </c>
      <c r="H419" s="2646" t="s">
        <v>2988</v>
      </c>
      <c r="I419" s="2646" t="s">
        <v>6533</v>
      </c>
      <c r="J419" s="2646" t="s">
        <v>6534</v>
      </c>
      <c r="K419" s="2646" t="s">
        <v>6629</v>
      </c>
      <c r="L419" s="2657">
        <v>0.185</v>
      </c>
      <c r="M419" s="2658">
        <v>2.2800000000000001E-4</v>
      </c>
      <c r="N419" s="2649">
        <v>7.2300000000000003E-2</v>
      </c>
      <c r="O419" s="2649">
        <v>6.1199999999999997E-2</v>
      </c>
      <c r="P419" s="2649">
        <v>3.1399999999999997E-2</v>
      </c>
      <c r="Q419" s="2656">
        <v>25</v>
      </c>
      <c r="R419" s="2650"/>
      <c r="S419" s="2650"/>
      <c r="T419" s="2646" t="s">
        <v>2987</v>
      </c>
      <c r="U419" s="2647">
        <v>4673739417522</v>
      </c>
      <c r="V419" s="2656">
        <v>12</v>
      </c>
      <c r="W419" s="2657">
        <v>2.3380000000000001</v>
      </c>
      <c r="X419" s="2658">
        <v>2.7360000000000002E-3</v>
      </c>
      <c r="Y419" s="2650"/>
      <c r="Z419" s="2650"/>
      <c r="AA419" s="2650"/>
      <c r="AB419" s="2647">
        <v>4673739418048</v>
      </c>
      <c r="AC419" s="2656">
        <v>96</v>
      </c>
      <c r="AD419" s="2657">
        <v>18.704000000000001</v>
      </c>
      <c r="AE419" s="2658">
        <v>2.1878999999999999E-2</v>
      </c>
      <c r="AF419" s="2648">
        <v>0.39</v>
      </c>
      <c r="AG419" s="2648">
        <v>0.17</v>
      </c>
      <c r="AH419" s="2648">
        <v>0.33</v>
      </c>
      <c r="AI419" s="2647">
        <v>4603726342582</v>
      </c>
      <c r="AJ419" s="2648">
        <v>6.72</v>
      </c>
      <c r="AK419" s="2651" t="s">
        <v>2154</v>
      </c>
      <c r="AL419" s="2651" t="s">
        <v>2986</v>
      </c>
      <c r="AM419" s="2659">
        <v>552</v>
      </c>
      <c r="AN419" s="2652">
        <v>6.85</v>
      </c>
    </row>
    <row r="420" spans="1:40" ht="11.1" customHeight="1">
      <c r="A420" s="2646" t="s">
        <v>5282</v>
      </c>
      <c r="B420" s="2646" t="s">
        <v>5281</v>
      </c>
      <c r="C420" s="2646" t="s">
        <v>5280</v>
      </c>
      <c r="D420" s="2646" t="s">
        <v>5279</v>
      </c>
      <c r="E420" s="2647">
        <v>8481808199</v>
      </c>
      <c r="F420" s="2646" t="s">
        <v>2769</v>
      </c>
      <c r="G420" s="2646" t="s">
        <v>589</v>
      </c>
      <c r="H420" s="2646" t="s">
        <v>3017</v>
      </c>
      <c r="I420" s="2646" t="s">
        <v>6533</v>
      </c>
      <c r="J420" s="2646" t="s">
        <v>6535</v>
      </c>
      <c r="K420" s="2646" t="s">
        <v>6629</v>
      </c>
      <c r="L420" s="2657">
        <v>0.26500000000000001</v>
      </c>
      <c r="M420" s="2658">
        <v>2.7300000000000002E-4</v>
      </c>
      <c r="N420" s="2657">
        <v>7.8E-2</v>
      </c>
      <c r="O420" s="2649">
        <v>6.83E-2</v>
      </c>
      <c r="P420" s="2649">
        <v>3.8600000000000002E-2</v>
      </c>
      <c r="Q420" s="2656">
        <v>25</v>
      </c>
      <c r="R420" s="2650"/>
      <c r="S420" s="2650"/>
      <c r="T420" s="2646" t="s">
        <v>2987</v>
      </c>
      <c r="U420" s="2647">
        <v>4673739417539</v>
      </c>
      <c r="V420" s="2656">
        <v>10</v>
      </c>
      <c r="W420" s="2648">
        <v>2.71</v>
      </c>
      <c r="X420" s="2662">
        <v>2.7299999999999998E-3</v>
      </c>
      <c r="Y420" s="2650"/>
      <c r="Z420" s="2650"/>
      <c r="AA420" s="2650"/>
      <c r="AB420" s="2647">
        <v>4673739418055</v>
      </c>
      <c r="AC420" s="2656">
        <v>80</v>
      </c>
      <c r="AD420" s="2648">
        <v>22.17</v>
      </c>
      <c r="AE420" s="2658">
        <v>2.1878999999999999E-2</v>
      </c>
      <c r="AF420" s="2648">
        <v>0.39</v>
      </c>
      <c r="AG420" s="2648">
        <v>0.17</v>
      </c>
      <c r="AH420" s="2648">
        <v>0.33</v>
      </c>
      <c r="AI420" s="2647">
        <v>4603726342599</v>
      </c>
      <c r="AJ420" s="2648">
        <v>9.69</v>
      </c>
      <c r="AK420" s="2651" t="s">
        <v>2154</v>
      </c>
      <c r="AL420" s="2651" t="s">
        <v>2986</v>
      </c>
      <c r="AM420" s="2652">
        <v>794.65</v>
      </c>
      <c r="AN420" s="2652">
        <v>9.8800000000000008</v>
      </c>
    </row>
    <row r="421" spans="1:40" ht="11.1" customHeight="1">
      <c r="A421" s="2646" t="s">
        <v>5278</v>
      </c>
      <c r="B421" s="2646" t="s">
        <v>2191</v>
      </c>
      <c r="C421" s="2646" t="s">
        <v>5257</v>
      </c>
      <c r="D421" s="2646" t="s">
        <v>5275</v>
      </c>
      <c r="E421" s="2647">
        <v>8481808199</v>
      </c>
      <c r="F421" s="2646" t="s">
        <v>2990</v>
      </c>
      <c r="G421" s="2646" t="s">
        <v>83</v>
      </c>
      <c r="H421" s="2646" t="s">
        <v>2995</v>
      </c>
      <c r="I421" s="2646" t="s">
        <v>6533</v>
      </c>
      <c r="J421" s="2646" t="s">
        <v>6535</v>
      </c>
      <c r="K421" s="2646" t="s">
        <v>6629</v>
      </c>
      <c r="L421" s="2657">
        <v>0.245</v>
      </c>
      <c r="M421" s="2657">
        <v>1E-3</v>
      </c>
      <c r="N421" s="2657">
        <v>5.8000000000000003E-2</v>
      </c>
      <c r="O421" s="2649">
        <v>7.3499999999999996E-2</v>
      </c>
      <c r="P421" s="2649">
        <v>3.85E-2</v>
      </c>
      <c r="Q421" s="2656">
        <v>10</v>
      </c>
      <c r="R421" s="2650"/>
      <c r="S421" s="2650"/>
      <c r="T421" s="2646" t="s">
        <v>2987</v>
      </c>
      <c r="U421" s="2647">
        <v>4673739417546</v>
      </c>
      <c r="V421" s="2646"/>
      <c r="W421" s="2646"/>
      <c r="X421" s="2646"/>
      <c r="Y421" s="2646"/>
      <c r="Z421" s="2646"/>
      <c r="AA421" s="2646"/>
      <c r="AB421" s="2646"/>
      <c r="AC421" s="2656">
        <v>100</v>
      </c>
      <c r="AD421" s="2648">
        <v>26.08</v>
      </c>
      <c r="AE421" s="2658">
        <v>3.9303999999999999E-2</v>
      </c>
      <c r="AF421" s="2648">
        <v>0.34</v>
      </c>
      <c r="AG421" s="2648">
        <v>0.34</v>
      </c>
      <c r="AH421" s="2648">
        <v>0.34</v>
      </c>
      <c r="AI421" s="2647">
        <v>4603726340434</v>
      </c>
      <c r="AJ421" s="2648">
        <v>13.15</v>
      </c>
      <c r="AK421" s="2651" t="s">
        <v>2154</v>
      </c>
      <c r="AL421" s="2651" t="s">
        <v>2986</v>
      </c>
      <c r="AM421" s="2655">
        <v>1077.55</v>
      </c>
      <c r="AN421" s="2652">
        <v>13.41</v>
      </c>
    </row>
    <row r="422" spans="1:40" ht="11.1" customHeight="1">
      <c r="A422" s="2646" t="s">
        <v>5277</v>
      </c>
      <c r="B422" s="2646" t="s">
        <v>5276</v>
      </c>
      <c r="C422" s="2646" t="s">
        <v>5257</v>
      </c>
      <c r="D422" s="2646" t="s">
        <v>5275</v>
      </c>
      <c r="E422" s="2647">
        <v>8481808199</v>
      </c>
      <c r="F422" s="2646" t="s">
        <v>2990</v>
      </c>
      <c r="G422" s="2646" t="s">
        <v>84</v>
      </c>
      <c r="H422" s="2646" t="s">
        <v>3017</v>
      </c>
      <c r="I422" s="2646" t="s">
        <v>6533</v>
      </c>
      <c r="J422" s="2646"/>
      <c r="K422" s="2646" t="s">
        <v>6629</v>
      </c>
      <c r="L422" s="2657">
        <v>0.13800000000000001</v>
      </c>
      <c r="M422" s="2657">
        <v>1E-3</v>
      </c>
      <c r="N422" s="2657">
        <v>9.6000000000000002E-2</v>
      </c>
      <c r="O422" s="2649">
        <v>7.3499999999999996E-2</v>
      </c>
      <c r="P422" s="2649">
        <v>3.85E-2</v>
      </c>
      <c r="Q422" s="2656">
        <v>10</v>
      </c>
      <c r="R422" s="2650"/>
      <c r="S422" s="2650"/>
      <c r="T422" s="2646" t="s">
        <v>2987</v>
      </c>
      <c r="U422" s="2647">
        <v>4673739417553</v>
      </c>
      <c r="V422" s="2646"/>
      <c r="W422" s="2646"/>
      <c r="X422" s="2646"/>
      <c r="Y422" s="2646"/>
      <c r="Z422" s="2646"/>
      <c r="AA422" s="2646"/>
      <c r="AB422" s="2646"/>
      <c r="AC422" s="2656">
        <v>100</v>
      </c>
      <c r="AD422" s="2648">
        <v>15.69</v>
      </c>
      <c r="AE422" s="2662">
        <v>4.2560000000000001E-2</v>
      </c>
      <c r="AF422" s="2648">
        <v>0.38</v>
      </c>
      <c r="AG422" s="2648">
        <v>0.32</v>
      </c>
      <c r="AH422" s="2648">
        <v>0.35</v>
      </c>
      <c r="AI422" s="2647">
        <v>4603726340441</v>
      </c>
      <c r="AJ422" s="2648">
        <v>8.01</v>
      </c>
      <c r="AK422" s="2651" t="s">
        <v>2154</v>
      </c>
      <c r="AL422" s="2651" t="s">
        <v>2986</v>
      </c>
      <c r="AM422" s="2652">
        <v>656.65</v>
      </c>
      <c r="AN422" s="2652">
        <v>8.17</v>
      </c>
    </row>
    <row r="423" spans="1:40" ht="11.1" customHeight="1">
      <c r="A423" s="2646" t="s">
        <v>5274</v>
      </c>
      <c r="B423" s="2646" t="s">
        <v>5273</v>
      </c>
      <c r="C423" s="2646" t="s">
        <v>5257</v>
      </c>
      <c r="D423" s="2646" t="s">
        <v>5272</v>
      </c>
      <c r="E423" s="2647">
        <v>8481808199</v>
      </c>
      <c r="F423" s="2646" t="s">
        <v>2990</v>
      </c>
      <c r="G423" s="2646" t="s">
        <v>86</v>
      </c>
      <c r="H423" s="2646" t="s">
        <v>3017</v>
      </c>
      <c r="I423" s="2646" t="s">
        <v>6533</v>
      </c>
      <c r="J423" s="2646"/>
      <c r="K423" s="2646" t="s">
        <v>6629</v>
      </c>
      <c r="L423" s="2657">
        <v>0.13100000000000001</v>
      </c>
      <c r="M423" s="2658">
        <v>3.3300000000000002E-4</v>
      </c>
      <c r="N423" s="2649">
        <v>6.1499999999999999E-2</v>
      </c>
      <c r="O423" s="2648">
        <v>0.04</v>
      </c>
      <c r="P423" s="2657">
        <v>5.1999999999999998E-2</v>
      </c>
      <c r="Q423" s="2656">
        <v>10</v>
      </c>
      <c r="R423" s="2650"/>
      <c r="S423" s="2650"/>
      <c r="T423" s="2646" t="s">
        <v>2987</v>
      </c>
      <c r="U423" s="2647">
        <v>4673739417560</v>
      </c>
      <c r="V423" s="2646"/>
      <c r="W423" s="2646"/>
      <c r="X423" s="2646"/>
      <c r="Y423" s="2646"/>
      <c r="Z423" s="2646"/>
      <c r="AA423" s="2646"/>
      <c r="AB423" s="2646"/>
      <c r="AC423" s="2656">
        <v>120</v>
      </c>
      <c r="AD423" s="2648">
        <v>15.76</v>
      </c>
      <c r="AE423" s="2658">
        <v>2.5172E-2</v>
      </c>
      <c r="AF423" s="2648">
        <v>0.31</v>
      </c>
      <c r="AG423" s="2648">
        <v>0.28000000000000003</v>
      </c>
      <c r="AH423" s="2648">
        <v>0.28999999999999998</v>
      </c>
      <c r="AI423" s="2647">
        <v>4603726340458</v>
      </c>
      <c r="AJ423" s="2648">
        <v>6.61</v>
      </c>
      <c r="AK423" s="2651" t="s">
        <v>2154</v>
      </c>
      <c r="AL423" s="2651" t="s">
        <v>2986</v>
      </c>
      <c r="AM423" s="2652">
        <v>541.65</v>
      </c>
      <c r="AN423" s="2652">
        <v>6.74</v>
      </c>
    </row>
    <row r="424" spans="1:40" ht="11.1" customHeight="1">
      <c r="A424" s="2646" t="s">
        <v>5269</v>
      </c>
      <c r="B424" s="2646" t="s">
        <v>5271</v>
      </c>
      <c r="C424" s="2646" t="s">
        <v>5257</v>
      </c>
      <c r="D424" s="2646" t="s">
        <v>5263</v>
      </c>
      <c r="E424" s="2647">
        <v>8481808199</v>
      </c>
      <c r="F424" s="2646" t="s">
        <v>2990</v>
      </c>
      <c r="G424" s="2646" t="s">
        <v>80</v>
      </c>
      <c r="H424" s="2646" t="s">
        <v>3017</v>
      </c>
      <c r="I424" s="2646" t="s">
        <v>6533</v>
      </c>
      <c r="J424" s="2646"/>
      <c r="K424" s="2646" t="s">
        <v>6630</v>
      </c>
      <c r="L424" s="2648">
        <v>0.13</v>
      </c>
      <c r="M424" s="2658">
        <v>4.1599999999999997E-4</v>
      </c>
      <c r="N424" s="2657">
        <v>6.8000000000000005E-2</v>
      </c>
      <c r="O424" s="2649">
        <v>5.9499999999999997E-2</v>
      </c>
      <c r="P424" s="2657">
        <v>2.4E-2</v>
      </c>
      <c r="Q424" s="2656">
        <v>10</v>
      </c>
      <c r="R424" s="2650"/>
      <c r="S424" s="2650"/>
      <c r="T424" s="2646" t="s">
        <v>2987</v>
      </c>
      <c r="U424" s="2647">
        <v>4673739417577</v>
      </c>
      <c r="V424" s="2646"/>
      <c r="W424" s="2646"/>
      <c r="X424" s="2646"/>
      <c r="Y424" s="2646"/>
      <c r="Z424" s="2646"/>
      <c r="AA424" s="2646"/>
      <c r="AB424" s="2646"/>
      <c r="AC424" s="2656">
        <v>120</v>
      </c>
      <c r="AD424" s="2648">
        <v>17.28</v>
      </c>
      <c r="AE424" s="2662">
        <v>3.024E-2</v>
      </c>
      <c r="AF424" s="2648">
        <v>0.42</v>
      </c>
      <c r="AG424" s="2653">
        <v>0.3</v>
      </c>
      <c r="AH424" s="2648">
        <v>0.24</v>
      </c>
      <c r="AI424" s="2647">
        <v>4603726340465</v>
      </c>
      <c r="AJ424" s="2648">
        <v>5.93</v>
      </c>
      <c r="AK424" s="2651" t="s">
        <v>2154</v>
      </c>
      <c r="AL424" s="2651" t="s">
        <v>2986</v>
      </c>
      <c r="AM424" s="2652">
        <v>486.45</v>
      </c>
      <c r="AN424" s="2652">
        <v>6.05</v>
      </c>
    </row>
    <row r="425" spans="1:40" ht="11.1" customHeight="1">
      <c r="A425" s="2646" t="s">
        <v>5267</v>
      </c>
      <c r="B425" s="2646" t="s">
        <v>5270</v>
      </c>
      <c r="C425" s="2646" t="s">
        <v>5257</v>
      </c>
      <c r="D425" s="2646" t="s">
        <v>5263</v>
      </c>
      <c r="E425" s="2647">
        <v>8481808199</v>
      </c>
      <c r="F425" s="2646" t="s">
        <v>2990</v>
      </c>
      <c r="G425" s="2646" t="s">
        <v>81</v>
      </c>
      <c r="H425" s="2646" t="s">
        <v>3017</v>
      </c>
      <c r="I425" s="2646" t="s">
        <v>6533</v>
      </c>
      <c r="J425" s="2646"/>
      <c r="K425" s="2646" t="s">
        <v>6630</v>
      </c>
      <c r="L425" s="2657">
        <v>0.13600000000000001</v>
      </c>
      <c r="M425" s="2658">
        <v>4.1599999999999997E-4</v>
      </c>
      <c r="N425" s="2657">
        <v>6.8000000000000005E-2</v>
      </c>
      <c r="O425" s="2649">
        <v>6.25E-2</v>
      </c>
      <c r="P425" s="2649">
        <v>2.6200000000000001E-2</v>
      </c>
      <c r="Q425" s="2656">
        <v>10</v>
      </c>
      <c r="R425" s="2650"/>
      <c r="S425" s="2650"/>
      <c r="T425" s="2646" t="s">
        <v>2987</v>
      </c>
      <c r="U425" s="2647">
        <v>4673739417584</v>
      </c>
      <c r="V425" s="2646"/>
      <c r="W425" s="2646"/>
      <c r="X425" s="2646"/>
      <c r="Y425" s="2646"/>
      <c r="Z425" s="2646"/>
      <c r="AA425" s="2646"/>
      <c r="AB425" s="2646"/>
      <c r="AC425" s="2656">
        <v>120</v>
      </c>
      <c r="AD425" s="2648">
        <v>17.28</v>
      </c>
      <c r="AE425" s="2662">
        <v>4.2560000000000001E-2</v>
      </c>
      <c r="AF425" s="2648">
        <v>0.38</v>
      </c>
      <c r="AG425" s="2648">
        <v>0.32</v>
      </c>
      <c r="AH425" s="2648">
        <v>0.35</v>
      </c>
      <c r="AI425" s="2647">
        <v>4603726340472</v>
      </c>
      <c r="AJ425" s="2648">
        <v>5.96</v>
      </c>
      <c r="AK425" s="2651" t="s">
        <v>2154</v>
      </c>
      <c r="AL425" s="2651" t="s">
        <v>2986</v>
      </c>
      <c r="AM425" s="2652">
        <v>488.75</v>
      </c>
      <c r="AN425" s="2652">
        <v>6.08</v>
      </c>
    </row>
    <row r="426" spans="1:40" ht="11.1" customHeight="1">
      <c r="A426" s="2646" t="s">
        <v>5269</v>
      </c>
      <c r="B426" s="2646" t="s">
        <v>5268</v>
      </c>
      <c r="C426" s="2646" t="s">
        <v>5257</v>
      </c>
      <c r="D426" s="2646" t="s">
        <v>5263</v>
      </c>
      <c r="E426" s="2647">
        <v>8481808199</v>
      </c>
      <c r="F426" s="2646" t="s">
        <v>2990</v>
      </c>
      <c r="G426" s="2646" t="s">
        <v>76</v>
      </c>
      <c r="H426" s="2646" t="s">
        <v>3017</v>
      </c>
      <c r="I426" s="2646" t="s">
        <v>6533</v>
      </c>
      <c r="J426" s="2646"/>
      <c r="K426" s="2646" t="s">
        <v>6630</v>
      </c>
      <c r="L426" s="2657">
        <v>9.5000000000000001E-2</v>
      </c>
      <c r="M426" s="2658">
        <v>4.1599999999999997E-4</v>
      </c>
      <c r="N426" s="2657">
        <v>8.1000000000000003E-2</v>
      </c>
      <c r="O426" s="2649">
        <v>3.7499999999999999E-2</v>
      </c>
      <c r="P426" s="2657">
        <v>2.7E-2</v>
      </c>
      <c r="Q426" s="2656">
        <v>10</v>
      </c>
      <c r="R426" s="2650"/>
      <c r="S426" s="2650"/>
      <c r="T426" s="2646" t="s">
        <v>2987</v>
      </c>
      <c r="U426" s="2647">
        <v>4673739417591</v>
      </c>
      <c r="V426" s="2646"/>
      <c r="W426" s="2646"/>
      <c r="X426" s="2646"/>
      <c r="Y426" s="2646"/>
      <c r="Z426" s="2646"/>
      <c r="AA426" s="2646"/>
      <c r="AB426" s="2646"/>
      <c r="AC426" s="2656">
        <v>120</v>
      </c>
      <c r="AD426" s="2648">
        <v>12.54</v>
      </c>
      <c r="AE426" s="2649">
        <v>2.3099999999999999E-2</v>
      </c>
      <c r="AF426" s="2648">
        <v>0.35</v>
      </c>
      <c r="AG426" s="2653">
        <v>0.2</v>
      </c>
      <c r="AH426" s="2648">
        <v>0.33</v>
      </c>
      <c r="AI426" s="2647">
        <v>4603726340496</v>
      </c>
      <c r="AJ426" s="2648">
        <v>6.07</v>
      </c>
      <c r="AK426" s="2651" t="s">
        <v>2154</v>
      </c>
      <c r="AL426" s="2651" t="s">
        <v>2986</v>
      </c>
      <c r="AM426" s="2652">
        <v>497.95</v>
      </c>
      <c r="AN426" s="2652">
        <v>6.19</v>
      </c>
    </row>
    <row r="427" spans="1:40" ht="11.1" customHeight="1">
      <c r="A427" s="2646" t="s">
        <v>5267</v>
      </c>
      <c r="B427" s="2646" t="s">
        <v>5266</v>
      </c>
      <c r="C427" s="2646" t="s">
        <v>5257</v>
      </c>
      <c r="D427" s="2646" t="s">
        <v>5263</v>
      </c>
      <c r="E427" s="2647">
        <v>8481808199</v>
      </c>
      <c r="F427" s="2646" t="s">
        <v>2990</v>
      </c>
      <c r="G427" s="2646" t="s">
        <v>78</v>
      </c>
      <c r="H427" s="2646" t="s">
        <v>3017</v>
      </c>
      <c r="I427" s="2646" t="s">
        <v>6533</v>
      </c>
      <c r="J427" s="2646"/>
      <c r="K427" s="2646" t="s">
        <v>6630</v>
      </c>
      <c r="L427" s="2657">
        <v>0.10299999999999999</v>
      </c>
      <c r="M427" s="2658">
        <v>3.7500000000000001E-4</v>
      </c>
      <c r="N427" s="2657">
        <v>8.1000000000000003E-2</v>
      </c>
      <c r="O427" s="2649">
        <v>4.0500000000000001E-2</v>
      </c>
      <c r="P427" s="2657">
        <v>2.7E-2</v>
      </c>
      <c r="Q427" s="2656">
        <v>10</v>
      </c>
      <c r="R427" s="2650"/>
      <c r="S427" s="2650"/>
      <c r="T427" s="2646" t="s">
        <v>2987</v>
      </c>
      <c r="U427" s="2647">
        <v>4673739417607</v>
      </c>
      <c r="V427" s="2646"/>
      <c r="W427" s="2646"/>
      <c r="X427" s="2646"/>
      <c r="Y427" s="2646"/>
      <c r="Z427" s="2646"/>
      <c r="AA427" s="2646"/>
      <c r="AB427" s="2646"/>
      <c r="AC427" s="2656">
        <v>120</v>
      </c>
      <c r="AD427" s="2648">
        <v>13.61</v>
      </c>
      <c r="AE427" s="2649">
        <v>2.3099999999999999E-2</v>
      </c>
      <c r="AF427" s="2648">
        <v>0.35</v>
      </c>
      <c r="AG427" s="2653">
        <v>0.2</v>
      </c>
      <c r="AH427" s="2648">
        <v>0.33</v>
      </c>
      <c r="AI427" s="2647">
        <v>4603726340502</v>
      </c>
      <c r="AJ427" s="2653">
        <v>6.1</v>
      </c>
      <c r="AK427" s="2651" t="s">
        <v>2154</v>
      </c>
      <c r="AL427" s="2651" t="s">
        <v>2986</v>
      </c>
      <c r="AM427" s="2652">
        <v>500.25</v>
      </c>
      <c r="AN427" s="2652">
        <v>6.22</v>
      </c>
    </row>
    <row r="428" spans="1:40" ht="11.1" customHeight="1">
      <c r="A428" s="2646" t="s">
        <v>5265</v>
      </c>
      <c r="B428" s="2646" t="s">
        <v>5264</v>
      </c>
      <c r="C428" s="2646" t="s">
        <v>5257</v>
      </c>
      <c r="D428" s="2646" t="s">
        <v>5263</v>
      </c>
      <c r="E428" s="2647">
        <v>8481808199</v>
      </c>
      <c r="F428" s="2646" t="s">
        <v>2990</v>
      </c>
      <c r="G428" s="2646" t="s">
        <v>74</v>
      </c>
      <c r="H428" s="2646" t="s">
        <v>3017</v>
      </c>
      <c r="I428" s="2646" t="s">
        <v>6533</v>
      </c>
      <c r="J428" s="2646"/>
      <c r="K428" s="2646" t="s">
        <v>6630</v>
      </c>
      <c r="L428" s="2657">
        <v>0.108</v>
      </c>
      <c r="M428" s="2658">
        <v>4.1599999999999997E-4</v>
      </c>
      <c r="N428" s="2657">
        <v>8.1000000000000003E-2</v>
      </c>
      <c r="O428" s="2657">
        <v>5.2999999999999999E-2</v>
      </c>
      <c r="P428" s="2657">
        <v>2.7E-2</v>
      </c>
      <c r="Q428" s="2656">
        <v>10</v>
      </c>
      <c r="R428" s="2650"/>
      <c r="S428" s="2650"/>
      <c r="T428" s="2646" t="s">
        <v>2987</v>
      </c>
      <c r="U428" s="2647">
        <v>4673739417614</v>
      </c>
      <c r="V428" s="2646"/>
      <c r="W428" s="2646"/>
      <c r="X428" s="2646"/>
      <c r="Y428" s="2646"/>
      <c r="Z428" s="2646"/>
      <c r="AA428" s="2646"/>
      <c r="AB428" s="2646"/>
      <c r="AC428" s="2656">
        <v>120</v>
      </c>
      <c r="AD428" s="2648">
        <v>13.61</v>
      </c>
      <c r="AE428" s="2649">
        <v>2.3099999999999999E-2</v>
      </c>
      <c r="AF428" s="2648">
        <v>0.35</v>
      </c>
      <c r="AG428" s="2653">
        <v>0.2</v>
      </c>
      <c r="AH428" s="2648">
        <v>0.33</v>
      </c>
      <c r="AI428" s="2647">
        <v>4603726340489</v>
      </c>
      <c r="AJ428" s="2648">
        <v>6.96</v>
      </c>
      <c r="AK428" s="2651" t="s">
        <v>2154</v>
      </c>
      <c r="AL428" s="2651" t="s">
        <v>2986</v>
      </c>
      <c r="AM428" s="2663">
        <v>570.4</v>
      </c>
      <c r="AN428" s="2652">
        <v>7.1</v>
      </c>
    </row>
    <row r="429" spans="1:40" ht="11.1" customHeight="1">
      <c r="A429" s="2646" t="s">
        <v>5262</v>
      </c>
      <c r="B429" s="2646" t="s">
        <v>5261</v>
      </c>
      <c r="C429" s="2646" t="s">
        <v>5257</v>
      </c>
      <c r="D429" s="2646" t="s">
        <v>5260</v>
      </c>
      <c r="E429" s="2647">
        <v>8481808199</v>
      </c>
      <c r="F429" s="2646" t="s">
        <v>2990</v>
      </c>
      <c r="G429" s="2646" t="s">
        <v>72</v>
      </c>
      <c r="H429" s="2646" t="s">
        <v>3017</v>
      </c>
      <c r="I429" s="2646" t="s">
        <v>6533</v>
      </c>
      <c r="J429" s="2646" t="s">
        <v>6534</v>
      </c>
      <c r="K429" s="2646" t="s">
        <v>6628</v>
      </c>
      <c r="L429" s="2657">
        <v>0.11700000000000001</v>
      </c>
      <c r="M429" s="2658">
        <v>1.7799999999999999E-4</v>
      </c>
      <c r="N429" s="2657">
        <v>4.7E-2</v>
      </c>
      <c r="O429" s="2649">
        <v>4.0599999999999997E-2</v>
      </c>
      <c r="P429" s="2649">
        <v>2.7699999999999999E-2</v>
      </c>
      <c r="Q429" s="2656">
        <v>16</v>
      </c>
      <c r="R429" s="2650"/>
      <c r="S429" s="2650"/>
      <c r="T429" s="2646" t="s">
        <v>2987</v>
      </c>
      <c r="U429" s="2647">
        <v>4673739417621</v>
      </c>
      <c r="V429" s="2656">
        <v>15</v>
      </c>
      <c r="W429" s="2648">
        <v>1.87</v>
      </c>
      <c r="X429" s="2662">
        <v>2.6700000000000001E-3</v>
      </c>
      <c r="Y429" s="2650"/>
      <c r="Z429" s="2650"/>
      <c r="AA429" s="2650"/>
      <c r="AB429" s="2647">
        <v>4673739418147</v>
      </c>
      <c r="AC429" s="2656">
        <v>120</v>
      </c>
      <c r="AD429" s="2648">
        <v>15.33</v>
      </c>
      <c r="AE429" s="2662">
        <v>1.6740000000000001E-2</v>
      </c>
      <c r="AF429" s="2648">
        <v>0.36</v>
      </c>
      <c r="AG429" s="2648">
        <v>0.15</v>
      </c>
      <c r="AH429" s="2648">
        <v>0.31</v>
      </c>
      <c r="AI429" s="2647">
        <v>4603726340519</v>
      </c>
      <c r="AJ429" s="2648">
        <v>5.77</v>
      </c>
      <c r="AK429" s="2651" t="s">
        <v>2154</v>
      </c>
      <c r="AL429" s="2651" t="s">
        <v>2986</v>
      </c>
      <c r="AM429" s="2652">
        <v>472.65</v>
      </c>
      <c r="AN429" s="2652">
        <v>5.89</v>
      </c>
    </row>
    <row r="430" spans="1:40" ht="11.1" customHeight="1">
      <c r="A430" s="2646" t="s">
        <v>5259</v>
      </c>
      <c r="B430" s="2646" t="s">
        <v>5258</v>
      </c>
      <c r="C430" s="2646" t="s">
        <v>5257</v>
      </c>
      <c r="D430" s="2646" t="s">
        <v>5256</v>
      </c>
      <c r="E430" s="2647">
        <v>8481808199</v>
      </c>
      <c r="F430" s="2646" t="s">
        <v>2990</v>
      </c>
      <c r="G430" s="2646" t="s">
        <v>73</v>
      </c>
      <c r="H430" s="2646" t="s">
        <v>3017</v>
      </c>
      <c r="I430" s="2646" t="s">
        <v>6533</v>
      </c>
      <c r="J430" s="2646" t="s">
        <v>6534</v>
      </c>
      <c r="K430" s="2646" t="s">
        <v>6629</v>
      </c>
      <c r="L430" s="2657">
        <v>0.111</v>
      </c>
      <c r="M430" s="2658">
        <v>1.7799999999999999E-4</v>
      </c>
      <c r="N430" s="2657">
        <v>4.7E-2</v>
      </c>
      <c r="O430" s="2649">
        <v>4.0599999999999997E-2</v>
      </c>
      <c r="P430" s="2649">
        <v>2.7699999999999999E-2</v>
      </c>
      <c r="Q430" s="2656">
        <v>16</v>
      </c>
      <c r="R430" s="2650"/>
      <c r="S430" s="2650"/>
      <c r="T430" s="2646" t="s">
        <v>2987</v>
      </c>
      <c r="U430" s="2647">
        <v>4673739417638</v>
      </c>
      <c r="V430" s="2656">
        <v>15</v>
      </c>
      <c r="W430" s="2653">
        <v>1.8</v>
      </c>
      <c r="X430" s="2662">
        <v>2.6700000000000001E-3</v>
      </c>
      <c r="Y430" s="2650"/>
      <c r="Z430" s="2650"/>
      <c r="AA430" s="2650"/>
      <c r="AB430" s="2647">
        <v>4673739418154</v>
      </c>
      <c r="AC430" s="2656">
        <v>120</v>
      </c>
      <c r="AD430" s="2648">
        <v>14.77</v>
      </c>
      <c r="AE430" s="2662">
        <v>1.6740000000000001E-2</v>
      </c>
      <c r="AF430" s="2648">
        <v>0.36</v>
      </c>
      <c r="AG430" s="2648">
        <v>0.15</v>
      </c>
      <c r="AH430" s="2648">
        <v>0.31</v>
      </c>
      <c r="AI430" s="2647">
        <v>4603726340526</v>
      </c>
      <c r="AJ430" s="2648">
        <v>5.27</v>
      </c>
      <c r="AK430" s="2651" t="s">
        <v>2154</v>
      </c>
      <c r="AL430" s="2651" t="s">
        <v>2986</v>
      </c>
      <c r="AM430" s="2663">
        <v>432.4</v>
      </c>
      <c r="AN430" s="2652">
        <v>5.38</v>
      </c>
    </row>
    <row r="431" spans="1:40" ht="11.1" customHeight="1">
      <c r="A431" s="2646" t="s">
        <v>5255</v>
      </c>
      <c r="B431" s="2646" t="s">
        <v>5255</v>
      </c>
      <c r="C431" s="2646"/>
      <c r="D431" s="2646"/>
      <c r="E431" s="2647">
        <v>8481808199</v>
      </c>
      <c r="F431" s="2646" t="s">
        <v>2990</v>
      </c>
      <c r="G431" s="2646" t="s">
        <v>5254</v>
      </c>
      <c r="H431" s="2646" t="s">
        <v>3017</v>
      </c>
      <c r="I431" s="2646" t="s">
        <v>6533</v>
      </c>
      <c r="J431" s="2646" t="s">
        <v>6534</v>
      </c>
      <c r="K431" s="2646" t="s">
        <v>6629</v>
      </c>
      <c r="L431" s="2650"/>
      <c r="M431" s="2650"/>
      <c r="N431" s="2650"/>
      <c r="O431" s="2650"/>
      <c r="P431" s="2650"/>
      <c r="Q431" s="2656">
        <v>16</v>
      </c>
      <c r="R431" s="2650"/>
      <c r="S431" s="2650"/>
      <c r="T431" s="2646" t="s">
        <v>2987</v>
      </c>
      <c r="U431" s="2647">
        <v>4673739418161</v>
      </c>
      <c r="V431" s="2646"/>
      <c r="W431" s="2646"/>
      <c r="X431" s="2646"/>
      <c r="Y431" s="2646"/>
      <c r="Z431" s="2646"/>
      <c r="AA431" s="2646"/>
      <c r="AB431" s="2646"/>
      <c r="AC431" s="2646"/>
      <c r="AD431" s="2646"/>
      <c r="AE431" s="2646"/>
      <c r="AF431" s="2646"/>
      <c r="AG431" s="2646"/>
      <c r="AH431" s="2646"/>
      <c r="AI431" s="2646"/>
      <c r="AJ431" s="2648">
        <v>5.01</v>
      </c>
      <c r="AK431" s="2651" t="s">
        <v>2154</v>
      </c>
      <c r="AL431" s="2651" t="s">
        <v>2986</v>
      </c>
      <c r="AM431" s="2659">
        <v>357</v>
      </c>
      <c r="AN431" s="2652">
        <v>5.1100000000000003</v>
      </c>
    </row>
    <row r="432" spans="1:40" ht="11.1" customHeight="1">
      <c r="A432" s="2646" t="s">
        <v>5253</v>
      </c>
      <c r="B432" s="2646" t="s">
        <v>5252</v>
      </c>
      <c r="C432" s="2646" t="s">
        <v>5014</v>
      </c>
      <c r="D432" s="2646" t="s">
        <v>5033</v>
      </c>
      <c r="E432" s="2647">
        <v>8481808199</v>
      </c>
      <c r="F432" s="2646" t="s">
        <v>2990</v>
      </c>
      <c r="G432" s="2646" t="s">
        <v>2</v>
      </c>
      <c r="H432" s="2646" t="s">
        <v>2995</v>
      </c>
      <c r="I432" s="2646" t="s">
        <v>6533</v>
      </c>
      <c r="J432" s="2646" t="s">
        <v>6534</v>
      </c>
      <c r="K432" s="2646" t="s">
        <v>6628</v>
      </c>
      <c r="L432" s="2648">
        <v>0.17</v>
      </c>
      <c r="M432" s="2658">
        <v>2.6699999999999998E-4</v>
      </c>
      <c r="N432" s="2657">
        <v>0.109</v>
      </c>
      <c r="O432" s="2657">
        <v>6.0999999999999999E-2</v>
      </c>
      <c r="P432" s="2649">
        <v>3.0499999999999999E-2</v>
      </c>
      <c r="Q432" s="2656">
        <v>40</v>
      </c>
      <c r="R432" s="2650"/>
      <c r="S432" s="2650"/>
      <c r="T432" s="2646" t="s">
        <v>2987</v>
      </c>
      <c r="U432" s="2647">
        <v>4603726340007</v>
      </c>
      <c r="V432" s="2656">
        <v>10</v>
      </c>
      <c r="W432" s="2653">
        <v>1.8</v>
      </c>
      <c r="X432" s="2662">
        <v>2.6700000000000001E-3</v>
      </c>
      <c r="Y432" s="2650"/>
      <c r="Z432" s="2650"/>
      <c r="AA432" s="2650"/>
      <c r="AB432" s="2647">
        <v>4673739402252</v>
      </c>
      <c r="AC432" s="2656">
        <v>80</v>
      </c>
      <c r="AD432" s="2648">
        <v>14.73</v>
      </c>
      <c r="AE432" s="2662">
        <v>1.6740000000000001E-2</v>
      </c>
      <c r="AF432" s="2648">
        <v>0.36</v>
      </c>
      <c r="AG432" s="2648">
        <v>0.15</v>
      </c>
      <c r="AH432" s="2648">
        <v>0.31</v>
      </c>
      <c r="AI432" s="2647">
        <v>4673739402641</v>
      </c>
      <c r="AJ432" s="2648">
        <v>5.79</v>
      </c>
      <c r="AK432" s="2651" t="s">
        <v>2154</v>
      </c>
      <c r="AL432" s="2651" t="s">
        <v>2986</v>
      </c>
      <c r="AM432" s="2652">
        <v>474.95</v>
      </c>
      <c r="AN432" s="2652">
        <v>5.91</v>
      </c>
    </row>
    <row r="433" spans="1:40" ht="11.1" customHeight="1">
      <c r="A433" s="2646" t="s">
        <v>5251</v>
      </c>
      <c r="B433" s="2646" t="s">
        <v>5250</v>
      </c>
      <c r="C433" s="2646" t="s">
        <v>5014</v>
      </c>
      <c r="D433" s="2646" t="s">
        <v>5033</v>
      </c>
      <c r="E433" s="2647">
        <v>8481808199</v>
      </c>
      <c r="F433" s="2646" t="s">
        <v>2990</v>
      </c>
      <c r="G433" s="2646" t="s">
        <v>4</v>
      </c>
      <c r="H433" s="2646" t="s">
        <v>2995</v>
      </c>
      <c r="I433" s="2646" t="s">
        <v>6533</v>
      </c>
      <c r="J433" s="2646" t="s">
        <v>6535</v>
      </c>
      <c r="K433" s="2646" t="s">
        <v>6628</v>
      </c>
      <c r="L433" s="2657">
        <v>0.26200000000000001</v>
      </c>
      <c r="M433" s="2658">
        <v>4.6799999999999999E-4</v>
      </c>
      <c r="N433" s="2649">
        <v>0.1263</v>
      </c>
      <c r="O433" s="2649">
        <v>7.0499999999999993E-2</v>
      </c>
      <c r="P433" s="2657">
        <v>3.6999999999999998E-2</v>
      </c>
      <c r="Q433" s="2656">
        <v>40</v>
      </c>
      <c r="R433" s="2650"/>
      <c r="S433" s="2650"/>
      <c r="T433" s="2646" t="s">
        <v>2987</v>
      </c>
      <c r="U433" s="2647">
        <v>4603726340014</v>
      </c>
      <c r="V433" s="2656">
        <v>8</v>
      </c>
      <c r="W433" s="2648">
        <v>2.15</v>
      </c>
      <c r="X433" s="2658">
        <v>3.7439999999999999E-3</v>
      </c>
      <c r="Y433" s="2650"/>
      <c r="Z433" s="2650"/>
      <c r="AA433" s="2650"/>
      <c r="AB433" s="2647">
        <v>4673739402269</v>
      </c>
      <c r="AC433" s="2656">
        <v>64</v>
      </c>
      <c r="AD433" s="2648">
        <v>17.48</v>
      </c>
      <c r="AE433" s="2658">
        <v>2.1878999999999999E-2</v>
      </c>
      <c r="AF433" s="2648">
        <v>0.39</v>
      </c>
      <c r="AG433" s="2648">
        <v>0.17</v>
      </c>
      <c r="AH433" s="2648">
        <v>0.33</v>
      </c>
      <c r="AI433" s="2647">
        <v>4673739402658</v>
      </c>
      <c r="AJ433" s="2648">
        <v>9.0299999999999994</v>
      </c>
      <c r="AK433" s="2651" t="s">
        <v>2154</v>
      </c>
      <c r="AL433" s="2651" t="s">
        <v>2986</v>
      </c>
      <c r="AM433" s="2663">
        <v>740.6</v>
      </c>
      <c r="AN433" s="2652">
        <v>9.2100000000000009</v>
      </c>
    </row>
    <row r="434" spans="1:40" ht="11.1" customHeight="1">
      <c r="A434" s="2646" t="s">
        <v>5249</v>
      </c>
      <c r="B434" s="2646" t="s">
        <v>5248</v>
      </c>
      <c r="C434" s="2646" t="s">
        <v>5014</v>
      </c>
      <c r="D434" s="2646" t="s">
        <v>5033</v>
      </c>
      <c r="E434" s="2647">
        <v>8481808199</v>
      </c>
      <c r="F434" s="2646" t="s">
        <v>2990</v>
      </c>
      <c r="G434" s="2646" t="s">
        <v>6</v>
      </c>
      <c r="H434" s="2646" t="s">
        <v>2995</v>
      </c>
      <c r="I434" s="2646" t="s">
        <v>6533</v>
      </c>
      <c r="J434" s="2647">
        <v>1</v>
      </c>
      <c r="K434" s="2646" t="s">
        <v>6628</v>
      </c>
      <c r="L434" s="2657">
        <v>0.40300000000000002</v>
      </c>
      <c r="M434" s="2657">
        <v>1E-3</v>
      </c>
      <c r="N434" s="2649">
        <v>0.14580000000000001</v>
      </c>
      <c r="O434" s="2648">
        <v>0.08</v>
      </c>
      <c r="P434" s="2657">
        <v>4.3999999999999997E-2</v>
      </c>
      <c r="Q434" s="2656">
        <v>40</v>
      </c>
      <c r="R434" s="2650"/>
      <c r="S434" s="2650"/>
      <c r="T434" s="2646" t="s">
        <v>2987</v>
      </c>
      <c r="U434" s="2647">
        <v>4603726340021</v>
      </c>
      <c r="V434" s="2656">
        <v>6</v>
      </c>
      <c r="W434" s="2648">
        <v>2.44</v>
      </c>
      <c r="X434" s="2657">
        <v>6.0000000000000001E-3</v>
      </c>
      <c r="Y434" s="2650"/>
      <c r="Z434" s="2650"/>
      <c r="AA434" s="2650"/>
      <c r="AB434" s="2647">
        <v>4673739402276</v>
      </c>
      <c r="AC434" s="2656">
        <v>48</v>
      </c>
      <c r="AD434" s="2648">
        <v>19.760000000000002</v>
      </c>
      <c r="AE434" s="2658">
        <v>2.1878999999999999E-2</v>
      </c>
      <c r="AF434" s="2648">
        <v>0.39</v>
      </c>
      <c r="AG434" s="2648">
        <v>0.17</v>
      </c>
      <c r="AH434" s="2648">
        <v>0.33</v>
      </c>
      <c r="AI434" s="2647">
        <v>4673739402665</v>
      </c>
      <c r="AJ434" s="2648">
        <v>14.11</v>
      </c>
      <c r="AK434" s="2651" t="s">
        <v>2154</v>
      </c>
      <c r="AL434" s="2651" t="s">
        <v>2986</v>
      </c>
      <c r="AM434" s="2664">
        <v>1161.5</v>
      </c>
      <c r="AN434" s="2652">
        <v>14.39</v>
      </c>
    </row>
    <row r="435" spans="1:40" ht="11.1" customHeight="1">
      <c r="A435" s="2646" t="s">
        <v>5247</v>
      </c>
      <c r="B435" s="2646" t="s">
        <v>5246</v>
      </c>
      <c r="C435" s="2646" t="s">
        <v>5014</v>
      </c>
      <c r="D435" s="2646"/>
      <c r="E435" s="2647">
        <v>8481808199</v>
      </c>
      <c r="F435" s="2646" t="s">
        <v>2990</v>
      </c>
      <c r="G435" s="2646" t="s">
        <v>8</v>
      </c>
      <c r="H435" s="2646" t="s">
        <v>2988</v>
      </c>
      <c r="I435" s="2646" t="s">
        <v>6533</v>
      </c>
      <c r="J435" s="2646" t="s">
        <v>6536</v>
      </c>
      <c r="K435" s="2646" t="s">
        <v>6628</v>
      </c>
      <c r="L435" s="2657">
        <v>0.60599999999999998</v>
      </c>
      <c r="M435" s="2657">
        <v>1E-3</v>
      </c>
      <c r="N435" s="2649">
        <v>0.1787</v>
      </c>
      <c r="O435" s="2649">
        <v>9.5299999999999996E-2</v>
      </c>
      <c r="P435" s="2649">
        <v>5.45E-2</v>
      </c>
      <c r="Q435" s="2656">
        <v>40</v>
      </c>
      <c r="R435" s="2650"/>
      <c r="S435" s="2650"/>
      <c r="T435" s="2646" t="s">
        <v>2987</v>
      </c>
      <c r="U435" s="2647">
        <v>4603726340038</v>
      </c>
      <c r="V435" s="2656">
        <v>6</v>
      </c>
      <c r="W435" s="2657">
        <v>3.7360000000000002</v>
      </c>
      <c r="X435" s="2657">
        <v>6.0000000000000001E-3</v>
      </c>
      <c r="Y435" s="2650"/>
      <c r="Z435" s="2650"/>
      <c r="AA435" s="2650"/>
      <c r="AB435" s="2647">
        <v>4673739402283</v>
      </c>
      <c r="AC435" s="2656">
        <v>24</v>
      </c>
      <c r="AD435" s="2648">
        <v>15.04</v>
      </c>
      <c r="AE435" s="2658">
        <v>1.8391999999999999E-2</v>
      </c>
      <c r="AF435" s="2648">
        <v>0.38</v>
      </c>
      <c r="AG435" s="2648">
        <v>0.22</v>
      </c>
      <c r="AH435" s="2648">
        <v>0.22</v>
      </c>
      <c r="AI435" s="2647">
        <v>4673739402672</v>
      </c>
      <c r="AJ435" s="2648">
        <v>22.69</v>
      </c>
      <c r="AK435" s="2651" t="s">
        <v>2154</v>
      </c>
      <c r="AL435" s="2651" t="s">
        <v>2986</v>
      </c>
      <c r="AM435" s="2660">
        <v>1863</v>
      </c>
      <c r="AN435" s="2652">
        <v>23.14</v>
      </c>
    </row>
    <row r="436" spans="1:40" ht="11.1" customHeight="1">
      <c r="A436" s="2646" t="s">
        <v>5245</v>
      </c>
      <c r="B436" s="2646" t="s">
        <v>5244</v>
      </c>
      <c r="C436" s="2646" t="s">
        <v>5014</v>
      </c>
      <c r="D436" s="2646"/>
      <c r="E436" s="2647">
        <v>8481808199</v>
      </c>
      <c r="F436" s="2646" t="s">
        <v>2990</v>
      </c>
      <c r="G436" s="2646" t="s">
        <v>10</v>
      </c>
      <c r="H436" s="2646" t="s">
        <v>2988</v>
      </c>
      <c r="I436" s="2646" t="s">
        <v>6533</v>
      </c>
      <c r="J436" s="2646" t="s">
        <v>6537</v>
      </c>
      <c r="K436" s="2646" t="s">
        <v>6628</v>
      </c>
      <c r="L436" s="2657">
        <v>0.92100000000000004</v>
      </c>
      <c r="M436" s="2657">
        <v>2E-3</v>
      </c>
      <c r="N436" s="2649">
        <v>0.18759999999999999</v>
      </c>
      <c r="O436" s="2649">
        <v>0.10929999999999999</v>
      </c>
      <c r="P436" s="2649">
        <v>6.8500000000000005E-2</v>
      </c>
      <c r="Q436" s="2656">
        <v>40</v>
      </c>
      <c r="R436" s="2650"/>
      <c r="S436" s="2650"/>
      <c r="T436" s="2646" t="s">
        <v>2987</v>
      </c>
      <c r="U436" s="2647">
        <v>4603726340045</v>
      </c>
      <c r="V436" s="2656">
        <v>4</v>
      </c>
      <c r="W436" s="2653">
        <v>3.7</v>
      </c>
      <c r="X436" s="2657">
        <v>8.0000000000000002E-3</v>
      </c>
      <c r="Y436" s="2650"/>
      <c r="Z436" s="2650"/>
      <c r="AA436" s="2650"/>
      <c r="AB436" s="2647">
        <v>4673739402290</v>
      </c>
      <c r="AC436" s="2656">
        <v>16</v>
      </c>
      <c r="AD436" s="2648">
        <v>15.01</v>
      </c>
      <c r="AE436" s="2658">
        <v>1.8391999999999999E-2</v>
      </c>
      <c r="AF436" s="2648">
        <v>0.38</v>
      </c>
      <c r="AG436" s="2648">
        <v>0.22</v>
      </c>
      <c r="AH436" s="2648">
        <v>0.22</v>
      </c>
      <c r="AI436" s="2647">
        <v>4673739402689</v>
      </c>
      <c r="AJ436" s="2648">
        <v>33.479999999999997</v>
      </c>
      <c r="AK436" s="2651" t="s">
        <v>2154</v>
      </c>
      <c r="AL436" s="2651" t="s">
        <v>2986</v>
      </c>
      <c r="AM436" s="2664">
        <v>2748.5</v>
      </c>
      <c r="AN436" s="2652">
        <v>34.15</v>
      </c>
    </row>
    <row r="437" spans="1:40" ht="11.1" customHeight="1">
      <c r="A437" s="2646" t="s">
        <v>5243</v>
      </c>
      <c r="B437" s="2646" t="s">
        <v>5242</v>
      </c>
      <c r="C437" s="2646" t="s">
        <v>5014</v>
      </c>
      <c r="D437" s="2646"/>
      <c r="E437" s="2647">
        <v>8481808199</v>
      </c>
      <c r="F437" s="2646" t="s">
        <v>2990</v>
      </c>
      <c r="G437" s="2646" t="s">
        <v>12</v>
      </c>
      <c r="H437" s="2646" t="s">
        <v>2988</v>
      </c>
      <c r="I437" s="2646" t="s">
        <v>6533</v>
      </c>
      <c r="J437" s="2647">
        <v>2</v>
      </c>
      <c r="K437" s="2646" t="s">
        <v>6628</v>
      </c>
      <c r="L437" s="2657">
        <v>1.3109999999999999</v>
      </c>
      <c r="M437" s="2657">
        <v>3.0000000000000001E-3</v>
      </c>
      <c r="N437" s="2649">
        <v>0.19650000000000001</v>
      </c>
      <c r="O437" s="2649">
        <v>0.1255</v>
      </c>
      <c r="P437" s="2657">
        <v>8.3000000000000004E-2</v>
      </c>
      <c r="Q437" s="2656">
        <v>40</v>
      </c>
      <c r="R437" s="2650"/>
      <c r="S437" s="2650"/>
      <c r="T437" s="2646" t="s">
        <v>2987</v>
      </c>
      <c r="U437" s="2647">
        <v>4603726340052</v>
      </c>
      <c r="V437" s="2656">
        <v>2</v>
      </c>
      <c r="W437" s="2648">
        <v>2.76</v>
      </c>
      <c r="X437" s="2657">
        <v>6.0000000000000001E-3</v>
      </c>
      <c r="Y437" s="2650"/>
      <c r="Z437" s="2650"/>
      <c r="AA437" s="2650"/>
      <c r="AB437" s="2647">
        <v>4673739402306</v>
      </c>
      <c r="AC437" s="2656">
        <v>8</v>
      </c>
      <c r="AD437" s="2648">
        <v>11.27</v>
      </c>
      <c r="AE437" s="2658">
        <v>1.8391999999999999E-2</v>
      </c>
      <c r="AF437" s="2648">
        <v>0.38</v>
      </c>
      <c r="AG437" s="2648">
        <v>0.22</v>
      </c>
      <c r="AH437" s="2648">
        <v>0.22</v>
      </c>
      <c r="AI437" s="2647">
        <v>4673739402696</v>
      </c>
      <c r="AJ437" s="2648">
        <v>50.32</v>
      </c>
      <c r="AK437" s="2651" t="s">
        <v>2154</v>
      </c>
      <c r="AL437" s="2651" t="s">
        <v>2986</v>
      </c>
      <c r="AM437" s="2664">
        <v>4128.5</v>
      </c>
      <c r="AN437" s="2652">
        <v>51.33</v>
      </c>
    </row>
    <row r="438" spans="1:40" ht="11.1" customHeight="1">
      <c r="A438" s="2646" t="s">
        <v>5241</v>
      </c>
      <c r="B438" s="2646" t="s">
        <v>5240</v>
      </c>
      <c r="C438" s="2646" t="s">
        <v>5014</v>
      </c>
      <c r="D438" s="2646"/>
      <c r="E438" s="2647">
        <v>8481808199</v>
      </c>
      <c r="F438" s="2646" t="s">
        <v>2990</v>
      </c>
      <c r="G438" s="2646" t="s">
        <v>14</v>
      </c>
      <c r="H438" s="2646" t="s">
        <v>2988</v>
      </c>
      <c r="I438" s="2646" t="s">
        <v>6533</v>
      </c>
      <c r="J438" s="2646" t="s">
        <v>6539</v>
      </c>
      <c r="K438" s="2646" t="s">
        <v>6628</v>
      </c>
      <c r="L438" s="2657">
        <v>2.9969999999999999</v>
      </c>
      <c r="M438" s="2657">
        <v>8.9999999999999993E-3</v>
      </c>
      <c r="N438" s="2649">
        <v>0.29370000000000002</v>
      </c>
      <c r="O438" s="2649">
        <v>0.17430000000000001</v>
      </c>
      <c r="P438" s="2649">
        <v>0.1085</v>
      </c>
      <c r="Q438" s="2656">
        <v>25</v>
      </c>
      <c r="R438" s="2650"/>
      <c r="S438" s="2650"/>
      <c r="T438" s="2646" t="s">
        <v>2987</v>
      </c>
      <c r="U438" s="2647">
        <v>4603726340069</v>
      </c>
      <c r="V438" s="2656">
        <v>2</v>
      </c>
      <c r="W438" s="2653">
        <v>6.1</v>
      </c>
      <c r="X438" s="2657">
        <v>1.7999999999999999E-2</v>
      </c>
      <c r="Y438" s="2650"/>
      <c r="Z438" s="2650"/>
      <c r="AA438" s="2650"/>
      <c r="AB438" s="2647">
        <v>4673739402313</v>
      </c>
      <c r="AC438" s="2656">
        <v>2</v>
      </c>
      <c r="AD438" s="2648">
        <v>6.32</v>
      </c>
      <c r="AE438" s="2658">
        <v>7.9039999999999996E-3</v>
      </c>
      <c r="AF438" s="2648">
        <v>0.32</v>
      </c>
      <c r="AG438" s="2648">
        <v>0.13</v>
      </c>
      <c r="AH438" s="2648">
        <v>0.19</v>
      </c>
      <c r="AI438" s="2647">
        <v>4673739402702</v>
      </c>
      <c r="AJ438" s="2648">
        <v>110.97</v>
      </c>
      <c r="AK438" s="2651" t="s">
        <v>2154</v>
      </c>
      <c r="AL438" s="2651" t="s">
        <v>2986</v>
      </c>
      <c r="AM438" s="2664">
        <v>9096.5</v>
      </c>
      <c r="AN438" s="2652">
        <v>113.19</v>
      </c>
    </row>
    <row r="439" spans="1:40" ht="11.1" customHeight="1">
      <c r="A439" s="2646" t="s">
        <v>5239</v>
      </c>
      <c r="B439" s="2646" t="s">
        <v>5238</v>
      </c>
      <c r="C439" s="2646" t="s">
        <v>5014</v>
      </c>
      <c r="D439" s="2646" t="s">
        <v>5033</v>
      </c>
      <c r="E439" s="2647">
        <v>8481808199</v>
      </c>
      <c r="F439" s="2646" t="s">
        <v>2990</v>
      </c>
      <c r="G439" s="2646" t="s">
        <v>16</v>
      </c>
      <c r="H439" s="2646" t="s">
        <v>2995</v>
      </c>
      <c r="I439" s="2646" t="s">
        <v>6533</v>
      </c>
      <c r="J439" s="2647">
        <v>3</v>
      </c>
      <c r="K439" s="2646" t="s">
        <v>6628</v>
      </c>
      <c r="L439" s="2653">
        <v>4.0999999999999996</v>
      </c>
      <c r="M439" s="2657">
        <v>8.9999999999999993E-3</v>
      </c>
      <c r="N439" s="2649">
        <v>0.30049999999999999</v>
      </c>
      <c r="O439" s="2649">
        <v>0.1905</v>
      </c>
      <c r="P439" s="2657">
        <v>0.125</v>
      </c>
      <c r="Q439" s="2656">
        <v>25</v>
      </c>
      <c r="R439" s="2650"/>
      <c r="S439" s="2650"/>
      <c r="T439" s="2646" t="s">
        <v>2987</v>
      </c>
      <c r="U439" s="2647">
        <v>4603726340076</v>
      </c>
      <c r="V439" s="2656">
        <v>2</v>
      </c>
      <c r="W439" s="2648">
        <v>8.51</v>
      </c>
      <c r="X439" s="2657">
        <v>1.7999999999999999E-2</v>
      </c>
      <c r="Y439" s="2650"/>
      <c r="Z439" s="2650"/>
      <c r="AA439" s="2650"/>
      <c r="AB439" s="2647">
        <v>4673739402320</v>
      </c>
      <c r="AC439" s="2656">
        <v>2</v>
      </c>
      <c r="AD439" s="2648">
        <v>8.74</v>
      </c>
      <c r="AE439" s="2662">
        <v>1.176E-2</v>
      </c>
      <c r="AF439" s="2648">
        <v>0.35</v>
      </c>
      <c r="AG439" s="2648">
        <v>0.16</v>
      </c>
      <c r="AH439" s="2648">
        <v>0.21</v>
      </c>
      <c r="AI439" s="2647">
        <v>4673739402719</v>
      </c>
      <c r="AJ439" s="2648">
        <v>162.12</v>
      </c>
      <c r="AK439" s="2651" t="s">
        <v>2154</v>
      </c>
      <c r="AL439" s="2651" t="s">
        <v>2986</v>
      </c>
      <c r="AM439" s="2660">
        <v>13340</v>
      </c>
      <c r="AN439" s="2652">
        <v>165.36</v>
      </c>
    </row>
    <row r="440" spans="1:40" ht="11.1" customHeight="1">
      <c r="A440" s="2646" t="s">
        <v>5237</v>
      </c>
      <c r="B440" s="2646" t="s">
        <v>5236</v>
      </c>
      <c r="C440" s="2646" t="s">
        <v>5014</v>
      </c>
      <c r="D440" s="2646" t="s">
        <v>5033</v>
      </c>
      <c r="E440" s="2647">
        <v>8481808199</v>
      </c>
      <c r="F440" s="2646" t="s">
        <v>2990</v>
      </c>
      <c r="G440" s="2646" t="s">
        <v>18</v>
      </c>
      <c r="H440" s="2646" t="s">
        <v>2995</v>
      </c>
      <c r="I440" s="2646" t="s">
        <v>6533</v>
      </c>
      <c r="J440" s="2647">
        <v>4</v>
      </c>
      <c r="K440" s="2646" t="s">
        <v>6628</v>
      </c>
      <c r="L440" s="2657">
        <v>6.4530000000000003</v>
      </c>
      <c r="M440" s="2657">
        <v>1.0999999999999999E-2</v>
      </c>
      <c r="N440" s="2657">
        <v>0.32800000000000001</v>
      </c>
      <c r="O440" s="2657">
        <v>0.224</v>
      </c>
      <c r="P440" s="2649">
        <v>0.1555</v>
      </c>
      <c r="Q440" s="2656">
        <v>25</v>
      </c>
      <c r="R440" s="2650"/>
      <c r="S440" s="2650"/>
      <c r="T440" s="2646" t="s">
        <v>2987</v>
      </c>
      <c r="U440" s="2647">
        <v>4603726340083</v>
      </c>
      <c r="V440" s="2656">
        <v>2</v>
      </c>
      <c r="W440" s="2648">
        <v>12.81</v>
      </c>
      <c r="X440" s="2657">
        <v>2.1999999999999999E-2</v>
      </c>
      <c r="Y440" s="2650"/>
      <c r="Z440" s="2650"/>
      <c r="AA440" s="2650"/>
      <c r="AB440" s="2647">
        <v>4673739402337</v>
      </c>
      <c r="AC440" s="2656">
        <v>2</v>
      </c>
      <c r="AD440" s="2653">
        <v>13.2</v>
      </c>
      <c r="AE440" s="2658">
        <v>1.6574999999999999E-2</v>
      </c>
      <c r="AF440" s="2648">
        <v>0.39</v>
      </c>
      <c r="AG440" s="2648">
        <v>0.17</v>
      </c>
      <c r="AH440" s="2648">
        <v>0.25</v>
      </c>
      <c r="AI440" s="2647">
        <v>4673739402726</v>
      </c>
      <c r="AJ440" s="2648">
        <v>263.38</v>
      </c>
      <c r="AK440" s="2651" t="s">
        <v>2154</v>
      </c>
      <c r="AL440" s="2651" t="s">
        <v>2986</v>
      </c>
      <c r="AM440" s="2660">
        <v>21620</v>
      </c>
      <c r="AN440" s="2652">
        <v>268.64999999999998</v>
      </c>
    </row>
    <row r="441" spans="1:40" ht="11.1" customHeight="1">
      <c r="A441" s="2646" t="s">
        <v>5235</v>
      </c>
      <c r="B441" s="2646" t="s">
        <v>5234</v>
      </c>
      <c r="C441" s="2646" t="s">
        <v>5014</v>
      </c>
      <c r="D441" s="2646"/>
      <c r="E441" s="2647">
        <v>8481808199</v>
      </c>
      <c r="F441" s="2646" t="s">
        <v>2990</v>
      </c>
      <c r="G441" s="2646" t="s">
        <v>20</v>
      </c>
      <c r="H441" s="2646" t="s">
        <v>2988</v>
      </c>
      <c r="I441" s="2646" t="s">
        <v>6533</v>
      </c>
      <c r="J441" s="2646" t="s">
        <v>6534</v>
      </c>
      <c r="K441" s="2646" t="s">
        <v>6629</v>
      </c>
      <c r="L441" s="2657">
        <v>0.183</v>
      </c>
      <c r="M441" s="2658">
        <v>2.31E-4</v>
      </c>
      <c r="N441" s="2650"/>
      <c r="O441" s="2650"/>
      <c r="P441" s="2650"/>
      <c r="Q441" s="2656">
        <v>40</v>
      </c>
      <c r="R441" s="2650"/>
      <c r="S441" s="2650"/>
      <c r="T441" s="2646" t="s">
        <v>2987</v>
      </c>
      <c r="U441" s="2647">
        <v>4603726340090</v>
      </c>
      <c r="V441" s="2656">
        <v>10</v>
      </c>
      <c r="W441" s="2648">
        <v>1.92</v>
      </c>
      <c r="X441" s="2662">
        <v>2.31E-3</v>
      </c>
      <c r="Y441" s="2650"/>
      <c r="Z441" s="2650"/>
      <c r="AA441" s="2650"/>
      <c r="AB441" s="2647">
        <v>4673739402344</v>
      </c>
      <c r="AC441" s="2656">
        <v>80</v>
      </c>
      <c r="AD441" s="2648">
        <v>15.67</v>
      </c>
      <c r="AE441" s="2662">
        <v>1.6740000000000001E-2</v>
      </c>
      <c r="AF441" s="2648">
        <v>0.36</v>
      </c>
      <c r="AG441" s="2648">
        <v>0.15</v>
      </c>
      <c r="AH441" s="2648">
        <v>0.31</v>
      </c>
      <c r="AI441" s="2647">
        <v>4673739402733</v>
      </c>
      <c r="AJ441" s="2648">
        <v>6.35</v>
      </c>
      <c r="AK441" s="2651" t="s">
        <v>2154</v>
      </c>
      <c r="AL441" s="2651" t="s">
        <v>2986</v>
      </c>
      <c r="AM441" s="2652">
        <v>520.95000000000005</v>
      </c>
      <c r="AN441" s="2652">
        <v>6.48</v>
      </c>
    </row>
    <row r="442" spans="1:40" ht="11.1" customHeight="1">
      <c r="A442" s="2646" t="s">
        <v>5233</v>
      </c>
      <c r="B442" s="2646" t="s">
        <v>5232</v>
      </c>
      <c r="C442" s="2646" t="s">
        <v>5014</v>
      </c>
      <c r="D442" s="2646"/>
      <c r="E442" s="2647">
        <v>8481808199</v>
      </c>
      <c r="F442" s="2646" t="s">
        <v>2990</v>
      </c>
      <c r="G442" s="2646" t="s">
        <v>21</v>
      </c>
      <c r="H442" s="2646" t="s">
        <v>2988</v>
      </c>
      <c r="I442" s="2646" t="s">
        <v>6533</v>
      </c>
      <c r="J442" s="2646" t="s">
        <v>6535</v>
      </c>
      <c r="K442" s="2646" t="s">
        <v>6629</v>
      </c>
      <c r="L442" s="2657">
        <v>0.27800000000000002</v>
      </c>
      <c r="M442" s="2658">
        <v>2.8899999999999998E-4</v>
      </c>
      <c r="N442" s="2657">
        <v>0.13400000000000001</v>
      </c>
      <c r="O442" s="2649">
        <v>7.0499999999999993E-2</v>
      </c>
      <c r="P442" s="2657">
        <v>3.6999999999999998E-2</v>
      </c>
      <c r="Q442" s="2656">
        <v>40</v>
      </c>
      <c r="R442" s="2650"/>
      <c r="S442" s="2650"/>
      <c r="T442" s="2646" t="s">
        <v>2987</v>
      </c>
      <c r="U442" s="2647">
        <v>4603726340106</v>
      </c>
      <c r="V442" s="2656">
        <v>8</v>
      </c>
      <c r="W442" s="2648">
        <v>2.2799999999999998</v>
      </c>
      <c r="X442" s="2658">
        <v>2.3119999999999998E-3</v>
      </c>
      <c r="Y442" s="2650"/>
      <c r="Z442" s="2650"/>
      <c r="AA442" s="2650"/>
      <c r="AB442" s="2647">
        <v>4673739402351</v>
      </c>
      <c r="AC442" s="2656">
        <v>64</v>
      </c>
      <c r="AD442" s="2648">
        <v>18.75</v>
      </c>
      <c r="AE442" s="2658">
        <v>2.1878999999999999E-2</v>
      </c>
      <c r="AF442" s="2648">
        <v>0.39</v>
      </c>
      <c r="AG442" s="2648">
        <v>0.17</v>
      </c>
      <c r="AH442" s="2648">
        <v>0.33</v>
      </c>
      <c r="AI442" s="2647">
        <v>4673739402740</v>
      </c>
      <c r="AJ442" s="2648">
        <v>9.85</v>
      </c>
      <c r="AK442" s="2651" t="s">
        <v>2154</v>
      </c>
      <c r="AL442" s="2651" t="s">
        <v>2986</v>
      </c>
      <c r="AM442" s="2663">
        <v>807.3</v>
      </c>
      <c r="AN442" s="2652">
        <v>10.050000000000001</v>
      </c>
    </row>
    <row r="443" spans="1:40" ht="11.1" customHeight="1">
      <c r="A443" s="2646" t="s">
        <v>5231</v>
      </c>
      <c r="B443" s="2646" t="s">
        <v>5230</v>
      </c>
      <c r="C443" s="2646" t="s">
        <v>5014</v>
      </c>
      <c r="D443" s="2646"/>
      <c r="E443" s="2647">
        <v>8481808199</v>
      </c>
      <c r="F443" s="2646" t="s">
        <v>2990</v>
      </c>
      <c r="G443" s="2646" t="s">
        <v>22</v>
      </c>
      <c r="H443" s="2646" t="s">
        <v>2988</v>
      </c>
      <c r="I443" s="2646" t="s">
        <v>6533</v>
      </c>
      <c r="J443" s="2647">
        <v>1</v>
      </c>
      <c r="K443" s="2646" t="s">
        <v>6629</v>
      </c>
      <c r="L443" s="2657">
        <v>0.437</v>
      </c>
      <c r="M443" s="2657">
        <v>1E-3</v>
      </c>
      <c r="N443" s="2650"/>
      <c r="O443" s="2650"/>
      <c r="P443" s="2650"/>
      <c r="Q443" s="2656">
        <v>40</v>
      </c>
      <c r="R443" s="2650"/>
      <c r="S443" s="2650"/>
      <c r="T443" s="2646" t="s">
        <v>2987</v>
      </c>
      <c r="U443" s="2647">
        <v>4603726340113</v>
      </c>
      <c r="V443" s="2656">
        <v>6</v>
      </c>
      <c r="W443" s="2648">
        <v>2.67</v>
      </c>
      <c r="X443" s="2657">
        <v>6.0000000000000001E-3</v>
      </c>
      <c r="Y443" s="2650"/>
      <c r="Z443" s="2650"/>
      <c r="AA443" s="2650"/>
      <c r="AB443" s="2647">
        <v>4673739402368</v>
      </c>
      <c r="AC443" s="2656">
        <v>48</v>
      </c>
      <c r="AD443" s="2648">
        <v>21.71</v>
      </c>
      <c r="AE443" s="2658">
        <v>2.1878999999999999E-2</v>
      </c>
      <c r="AF443" s="2648">
        <v>0.39</v>
      </c>
      <c r="AG443" s="2648">
        <v>0.17</v>
      </c>
      <c r="AH443" s="2648">
        <v>0.33</v>
      </c>
      <c r="AI443" s="2647">
        <v>4673739402757</v>
      </c>
      <c r="AJ443" s="2648">
        <v>14.96</v>
      </c>
      <c r="AK443" s="2651" t="s">
        <v>2154</v>
      </c>
      <c r="AL443" s="2651" t="s">
        <v>2986</v>
      </c>
      <c r="AM443" s="2664">
        <v>1230.5</v>
      </c>
      <c r="AN443" s="2652">
        <v>15.26</v>
      </c>
    </row>
    <row r="444" spans="1:40" ht="11.1" customHeight="1">
      <c r="A444" s="2646" t="s">
        <v>5229</v>
      </c>
      <c r="B444" s="2646" t="s">
        <v>5228</v>
      </c>
      <c r="C444" s="2646" t="s">
        <v>5014</v>
      </c>
      <c r="D444" s="2646"/>
      <c r="E444" s="2647">
        <v>8481808199</v>
      </c>
      <c r="F444" s="2646" t="s">
        <v>2990</v>
      </c>
      <c r="G444" s="2646" t="s">
        <v>23</v>
      </c>
      <c r="H444" s="2646" t="s">
        <v>2988</v>
      </c>
      <c r="I444" s="2646" t="s">
        <v>6533</v>
      </c>
      <c r="J444" s="2646" t="s">
        <v>6536</v>
      </c>
      <c r="K444" s="2646" t="s">
        <v>6629</v>
      </c>
      <c r="L444" s="2657">
        <v>0.66600000000000004</v>
      </c>
      <c r="M444" s="2657">
        <v>1E-3</v>
      </c>
      <c r="N444" s="2650"/>
      <c r="O444" s="2650"/>
      <c r="P444" s="2650"/>
      <c r="Q444" s="2656">
        <v>40</v>
      </c>
      <c r="R444" s="2650"/>
      <c r="S444" s="2650"/>
      <c r="T444" s="2646" t="s">
        <v>2987</v>
      </c>
      <c r="U444" s="2647">
        <v>4603726340120</v>
      </c>
      <c r="V444" s="2656">
        <v>6</v>
      </c>
      <c r="W444" s="2648">
        <v>3.93</v>
      </c>
      <c r="X444" s="2657">
        <v>6.0000000000000001E-3</v>
      </c>
      <c r="Y444" s="2650"/>
      <c r="Z444" s="2650"/>
      <c r="AA444" s="2650"/>
      <c r="AB444" s="2647">
        <v>4673739402375</v>
      </c>
      <c r="AC444" s="2656">
        <v>24</v>
      </c>
      <c r="AD444" s="2648">
        <v>16.23</v>
      </c>
      <c r="AE444" s="2658">
        <v>1.8391999999999999E-2</v>
      </c>
      <c r="AF444" s="2648">
        <v>0.38</v>
      </c>
      <c r="AG444" s="2648">
        <v>0.22</v>
      </c>
      <c r="AH444" s="2648">
        <v>0.22</v>
      </c>
      <c r="AI444" s="2647">
        <v>4673739402764</v>
      </c>
      <c r="AJ444" s="2648">
        <v>26.33</v>
      </c>
      <c r="AK444" s="2651" t="s">
        <v>2154</v>
      </c>
      <c r="AL444" s="2651" t="s">
        <v>2986</v>
      </c>
      <c r="AM444" s="2660">
        <v>2162</v>
      </c>
      <c r="AN444" s="2652">
        <v>26.86</v>
      </c>
    </row>
    <row r="445" spans="1:40" ht="11.1" customHeight="1">
      <c r="A445" s="2646" t="s">
        <v>5227</v>
      </c>
      <c r="B445" s="2646" t="s">
        <v>5226</v>
      </c>
      <c r="C445" s="2646" t="s">
        <v>5014</v>
      </c>
      <c r="D445" s="2646"/>
      <c r="E445" s="2647">
        <v>8481808199</v>
      </c>
      <c r="F445" s="2646" t="s">
        <v>2990</v>
      </c>
      <c r="G445" s="2646" t="s">
        <v>24</v>
      </c>
      <c r="H445" s="2646" t="s">
        <v>2988</v>
      </c>
      <c r="I445" s="2646" t="s">
        <v>6533</v>
      </c>
      <c r="J445" s="2646" t="s">
        <v>6537</v>
      </c>
      <c r="K445" s="2646" t="s">
        <v>6629</v>
      </c>
      <c r="L445" s="2657">
        <v>0.99299999999999999</v>
      </c>
      <c r="M445" s="2657">
        <v>2E-3</v>
      </c>
      <c r="N445" s="2649">
        <v>0.20050000000000001</v>
      </c>
      <c r="O445" s="2649">
        <v>0.10929999999999999</v>
      </c>
      <c r="P445" s="2649">
        <v>6.8500000000000005E-2</v>
      </c>
      <c r="Q445" s="2656">
        <v>40</v>
      </c>
      <c r="R445" s="2650"/>
      <c r="S445" s="2650"/>
      <c r="T445" s="2646" t="s">
        <v>2987</v>
      </c>
      <c r="U445" s="2647">
        <v>4603726340137</v>
      </c>
      <c r="V445" s="2656">
        <v>4</v>
      </c>
      <c r="W445" s="2648">
        <v>3.99</v>
      </c>
      <c r="X445" s="2657">
        <v>8.0000000000000002E-3</v>
      </c>
      <c r="Y445" s="2650"/>
      <c r="Z445" s="2650"/>
      <c r="AA445" s="2650"/>
      <c r="AB445" s="2647">
        <v>4673739402382</v>
      </c>
      <c r="AC445" s="2656">
        <v>16</v>
      </c>
      <c r="AD445" s="2648">
        <v>16.11</v>
      </c>
      <c r="AE445" s="2658">
        <v>1.8391999999999999E-2</v>
      </c>
      <c r="AF445" s="2648">
        <v>0.38</v>
      </c>
      <c r="AG445" s="2648">
        <v>0.22</v>
      </c>
      <c r="AH445" s="2648">
        <v>0.22</v>
      </c>
      <c r="AI445" s="2647">
        <v>4673739402771</v>
      </c>
      <c r="AJ445" s="2648">
        <v>41.31</v>
      </c>
      <c r="AK445" s="2651" t="s">
        <v>2154</v>
      </c>
      <c r="AL445" s="2651" t="s">
        <v>2986</v>
      </c>
      <c r="AM445" s="2664">
        <v>3392.5</v>
      </c>
      <c r="AN445" s="2652">
        <v>42.14</v>
      </c>
    </row>
    <row r="446" spans="1:40" ht="11.1" customHeight="1">
      <c r="A446" s="2646" t="s">
        <v>5225</v>
      </c>
      <c r="B446" s="2646" t="s">
        <v>5224</v>
      </c>
      <c r="C446" s="2646" t="s">
        <v>5014</v>
      </c>
      <c r="D446" s="2646"/>
      <c r="E446" s="2647">
        <v>8481808199</v>
      </c>
      <c r="F446" s="2646" t="s">
        <v>2990</v>
      </c>
      <c r="G446" s="2646" t="s">
        <v>25</v>
      </c>
      <c r="H446" s="2646" t="s">
        <v>2988</v>
      </c>
      <c r="I446" s="2646" t="s">
        <v>6533</v>
      </c>
      <c r="J446" s="2647">
        <v>2</v>
      </c>
      <c r="K446" s="2646" t="s">
        <v>6629</v>
      </c>
      <c r="L446" s="2657">
        <v>1.444</v>
      </c>
      <c r="M446" s="2657">
        <v>3.0000000000000001E-3</v>
      </c>
      <c r="N446" s="2649">
        <v>0.21149999999999999</v>
      </c>
      <c r="O446" s="2649">
        <v>0.1255</v>
      </c>
      <c r="P446" s="2657">
        <v>8.3000000000000004E-2</v>
      </c>
      <c r="Q446" s="2656">
        <v>40</v>
      </c>
      <c r="R446" s="2650"/>
      <c r="S446" s="2650"/>
      <c r="T446" s="2646" t="s">
        <v>2987</v>
      </c>
      <c r="U446" s="2647">
        <v>4603726340144</v>
      </c>
      <c r="V446" s="2656">
        <v>2</v>
      </c>
      <c r="W446" s="2648">
        <v>2.99</v>
      </c>
      <c r="X446" s="2657">
        <v>6.0000000000000001E-3</v>
      </c>
      <c r="Y446" s="2650"/>
      <c r="Z446" s="2650"/>
      <c r="AA446" s="2650"/>
      <c r="AB446" s="2647">
        <v>4673739402399</v>
      </c>
      <c r="AC446" s="2656">
        <v>8</v>
      </c>
      <c r="AD446" s="2653">
        <v>12.3</v>
      </c>
      <c r="AE446" s="2658">
        <v>1.8391999999999999E-2</v>
      </c>
      <c r="AF446" s="2648">
        <v>0.38</v>
      </c>
      <c r="AG446" s="2648">
        <v>0.22</v>
      </c>
      <c r="AH446" s="2648">
        <v>0.22</v>
      </c>
      <c r="AI446" s="2647">
        <v>4673739402788</v>
      </c>
      <c r="AJ446" s="2648">
        <v>60.86</v>
      </c>
      <c r="AK446" s="2651" t="s">
        <v>2154</v>
      </c>
      <c r="AL446" s="2651" t="s">
        <v>2986</v>
      </c>
      <c r="AM446" s="2660">
        <v>4991</v>
      </c>
      <c r="AN446" s="2652">
        <v>62.08</v>
      </c>
    </row>
    <row r="447" spans="1:40" ht="11.1" customHeight="1">
      <c r="A447" s="2646" t="s">
        <v>5223</v>
      </c>
      <c r="B447" s="2646" t="s">
        <v>5222</v>
      </c>
      <c r="C447" s="2646" t="s">
        <v>5014</v>
      </c>
      <c r="D447" s="2646" t="s">
        <v>5022</v>
      </c>
      <c r="E447" s="2647">
        <v>8481808199</v>
      </c>
      <c r="F447" s="2646" t="s">
        <v>2990</v>
      </c>
      <c r="G447" s="2646" t="s">
        <v>26</v>
      </c>
      <c r="H447" s="2646" t="s">
        <v>2995</v>
      </c>
      <c r="I447" s="2646" t="s">
        <v>6533</v>
      </c>
      <c r="J447" s="2646" t="s">
        <v>6534</v>
      </c>
      <c r="K447" s="2646" t="s">
        <v>6628</v>
      </c>
      <c r="L447" s="2648">
        <v>0.15</v>
      </c>
      <c r="M447" s="2658">
        <v>2.31E-4</v>
      </c>
      <c r="N447" s="2657">
        <v>5.3999999999999999E-2</v>
      </c>
      <c r="O447" s="2649">
        <v>5.4800000000000001E-2</v>
      </c>
      <c r="P447" s="2649">
        <v>3.0499999999999999E-2</v>
      </c>
      <c r="Q447" s="2656">
        <v>40</v>
      </c>
      <c r="R447" s="2650"/>
      <c r="S447" s="2650"/>
      <c r="T447" s="2646" t="s">
        <v>2987</v>
      </c>
      <c r="U447" s="2647">
        <v>4603726340151</v>
      </c>
      <c r="V447" s="2656">
        <v>10</v>
      </c>
      <c r="W447" s="2648">
        <v>1.59</v>
      </c>
      <c r="X447" s="2662">
        <v>2.31E-3</v>
      </c>
      <c r="Y447" s="2650"/>
      <c r="Z447" s="2650"/>
      <c r="AA447" s="2650"/>
      <c r="AB447" s="2647">
        <v>4673739402405</v>
      </c>
      <c r="AC447" s="2656">
        <v>80</v>
      </c>
      <c r="AD447" s="2648">
        <v>13.22</v>
      </c>
      <c r="AE447" s="2662">
        <v>1.6740000000000001E-2</v>
      </c>
      <c r="AF447" s="2648">
        <v>0.36</v>
      </c>
      <c r="AG447" s="2648">
        <v>0.15</v>
      </c>
      <c r="AH447" s="2648">
        <v>0.31</v>
      </c>
      <c r="AI447" s="2647">
        <v>4673739402795</v>
      </c>
      <c r="AJ447" s="2648">
        <v>5.53</v>
      </c>
      <c r="AK447" s="2651" t="s">
        <v>2154</v>
      </c>
      <c r="AL447" s="2651" t="s">
        <v>2986</v>
      </c>
      <c r="AM447" s="2652">
        <v>454.25</v>
      </c>
      <c r="AN447" s="2652">
        <v>5.64</v>
      </c>
    </row>
    <row r="448" spans="1:40" ht="11.1" customHeight="1">
      <c r="A448" s="2646" t="s">
        <v>5221</v>
      </c>
      <c r="B448" s="2646" t="s">
        <v>5220</v>
      </c>
      <c r="C448" s="2646" t="s">
        <v>5014</v>
      </c>
      <c r="D448" s="2646" t="s">
        <v>5022</v>
      </c>
      <c r="E448" s="2647">
        <v>8481808199</v>
      </c>
      <c r="F448" s="2646" t="s">
        <v>2990</v>
      </c>
      <c r="G448" s="2646" t="s">
        <v>27</v>
      </c>
      <c r="H448" s="2646" t="s">
        <v>2995</v>
      </c>
      <c r="I448" s="2646" t="s">
        <v>6533</v>
      </c>
      <c r="J448" s="2646" t="s">
        <v>6535</v>
      </c>
      <c r="K448" s="2646" t="s">
        <v>6628</v>
      </c>
      <c r="L448" s="2657">
        <v>0.22700000000000001</v>
      </c>
      <c r="M448" s="2658">
        <v>2.8899999999999998E-4</v>
      </c>
      <c r="N448" s="2649">
        <v>5.5500000000000001E-2</v>
      </c>
      <c r="O448" s="2649">
        <v>6.0499999999999998E-2</v>
      </c>
      <c r="P448" s="2657">
        <v>3.6999999999999998E-2</v>
      </c>
      <c r="Q448" s="2656">
        <v>40</v>
      </c>
      <c r="R448" s="2650"/>
      <c r="S448" s="2650"/>
      <c r="T448" s="2646" t="s">
        <v>2987</v>
      </c>
      <c r="U448" s="2647">
        <v>4603726340168</v>
      </c>
      <c r="V448" s="2656">
        <v>8</v>
      </c>
      <c r="W448" s="2648">
        <v>1.84</v>
      </c>
      <c r="X448" s="2658">
        <v>2.3119999999999998E-3</v>
      </c>
      <c r="Y448" s="2650"/>
      <c r="Z448" s="2650"/>
      <c r="AA448" s="2650"/>
      <c r="AB448" s="2647">
        <v>4673739402412</v>
      </c>
      <c r="AC448" s="2656">
        <v>64</v>
      </c>
      <c r="AD448" s="2648">
        <v>15.05</v>
      </c>
      <c r="AE448" s="2662">
        <v>1.6740000000000001E-2</v>
      </c>
      <c r="AF448" s="2648">
        <v>0.36</v>
      </c>
      <c r="AG448" s="2648">
        <v>0.15</v>
      </c>
      <c r="AH448" s="2648">
        <v>0.31</v>
      </c>
      <c r="AI448" s="2647">
        <v>4673739402801</v>
      </c>
      <c r="AJ448" s="2648">
        <v>8.33</v>
      </c>
      <c r="AK448" s="2651" t="s">
        <v>2154</v>
      </c>
      <c r="AL448" s="2651" t="s">
        <v>2986</v>
      </c>
      <c r="AM448" s="2663">
        <v>683.1</v>
      </c>
      <c r="AN448" s="2652">
        <v>8.5</v>
      </c>
    </row>
    <row r="449" spans="1:40" ht="11.1" customHeight="1">
      <c r="A449" s="2646" t="s">
        <v>5219</v>
      </c>
      <c r="B449" s="2646" t="s">
        <v>5218</v>
      </c>
      <c r="C449" s="2646" t="s">
        <v>5014</v>
      </c>
      <c r="D449" s="2646" t="s">
        <v>5022</v>
      </c>
      <c r="E449" s="2647">
        <v>8481808199</v>
      </c>
      <c r="F449" s="2646" t="s">
        <v>2990</v>
      </c>
      <c r="G449" s="2646" t="s">
        <v>28</v>
      </c>
      <c r="H449" s="2646" t="s">
        <v>2995</v>
      </c>
      <c r="I449" s="2646" t="s">
        <v>6533</v>
      </c>
      <c r="J449" s="2647">
        <v>1</v>
      </c>
      <c r="K449" s="2646" t="s">
        <v>6628</v>
      </c>
      <c r="L449" s="2657">
        <v>0.35599999999999998</v>
      </c>
      <c r="M449" s="2657">
        <v>1E-3</v>
      </c>
      <c r="N449" s="2648">
        <v>7.0000000000000007E-2</v>
      </c>
      <c r="O449" s="2657">
        <v>7.1999999999999995E-2</v>
      </c>
      <c r="P449" s="2657">
        <v>4.3999999999999997E-2</v>
      </c>
      <c r="Q449" s="2656">
        <v>40</v>
      </c>
      <c r="R449" s="2650"/>
      <c r="S449" s="2650"/>
      <c r="T449" s="2646" t="s">
        <v>2987</v>
      </c>
      <c r="U449" s="2647">
        <v>4603726340175</v>
      </c>
      <c r="V449" s="2656">
        <v>6</v>
      </c>
      <c r="W449" s="2648">
        <v>2.15</v>
      </c>
      <c r="X449" s="2657">
        <v>6.0000000000000001E-3</v>
      </c>
      <c r="Y449" s="2650"/>
      <c r="Z449" s="2650"/>
      <c r="AA449" s="2650"/>
      <c r="AB449" s="2647">
        <v>4673739402429</v>
      </c>
      <c r="AC449" s="2656">
        <v>48</v>
      </c>
      <c r="AD449" s="2648">
        <v>17.850000000000001</v>
      </c>
      <c r="AE449" s="2662">
        <v>1.6740000000000001E-2</v>
      </c>
      <c r="AF449" s="2648">
        <v>0.36</v>
      </c>
      <c r="AG449" s="2648">
        <v>0.15</v>
      </c>
      <c r="AH449" s="2648">
        <v>0.31</v>
      </c>
      <c r="AI449" s="2647">
        <v>4673739402818</v>
      </c>
      <c r="AJ449" s="2653">
        <v>13.2</v>
      </c>
      <c r="AK449" s="2651" t="s">
        <v>2154</v>
      </c>
      <c r="AL449" s="2651" t="s">
        <v>2986</v>
      </c>
      <c r="AM449" s="2655">
        <v>1082.1500000000001</v>
      </c>
      <c r="AN449" s="2652">
        <v>13.46</v>
      </c>
    </row>
    <row r="450" spans="1:40" ht="11.1" customHeight="1">
      <c r="A450" s="2646" t="s">
        <v>5217</v>
      </c>
      <c r="B450" s="2646" t="s">
        <v>5216</v>
      </c>
      <c r="C450" s="2646" t="s">
        <v>5014</v>
      </c>
      <c r="D450" s="2646" t="s">
        <v>5018</v>
      </c>
      <c r="E450" s="2647">
        <v>8481808199</v>
      </c>
      <c r="F450" s="2646" t="s">
        <v>2990</v>
      </c>
      <c r="G450" s="2646" t="s">
        <v>29</v>
      </c>
      <c r="H450" s="2646" t="s">
        <v>3017</v>
      </c>
      <c r="I450" s="2646" t="s">
        <v>6533</v>
      </c>
      <c r="J450" s="2646" t="s">
        <v>6534</v>
      </c>
      <c r="K450" s="2646" t="s">
        <v>6629</v>
      </c>
      <c r="L450" s="2657">
        <v>0.16300000000000001</v>
      </c>
      <c r="M450" s="2658">
        <v>2.31E-4</v>
      </c>
      <c r="N450" s="2648">
        <v>0.06</v>
      </c>
      <c r="O450" s="2657">
        <v>5.5E-2</v>
      </c>
      <c r="P450" s="2649">
        <v>3.0499999999999999E-2</v>
      </c>
      <c r="Q450" s="2656">
        <v>40</v>
      </c>
      <c r="R450" s="2650"/>
      <c r="S450" s="2650"/>
      <c r="T450" s="2646" t="s">
        <v>2987</v>
      </c>
      <c r="U450" s="2647">
        <v>4603726340182</v>
      </c>
      <c r="V450" s="2656">
        <v>10</v>
      </c>
      <c r="W450" s="2653">
        <v>1.7</v>
      </c>
      <c r="X450" s="2662">
        <v>2.31E-3</v>
      </c>
      <c r="Y450" s="2650"/>
      <c r="Z450" s="2650"/>
      <c r="AA450" s="2650"/>
      <c r="AB450" s="2647">
        <v>4673739402436</v>
      </c>
      <c r="AC450" s="2656">
        <v>80</v>
      </c>
      <c r="AD450" s="2648">
        <v>14.11</v>
      </c>
      <c r="AE450" s="2662">
        <v>1.6740000000000001E-2</v>
      </c>
      <c r="AF450" s="2648">
        <v>0.36</v>
      </c>
      <c r="AG450" s="2648">
        <v>0.15</v>
      </c>
      <c r="AH450" s="2648">
        <v>0.31</v>
      </c>
      <c r="AI450" s="2647">
        <v>4673739402825</v>
      </c>
      <c r="AJ450" s="2648">
        <v>5.86</v>
      </c>
      <c r="AK450" s="2651" t="s">
        <v>2154</v>
      </c>
      <c r="AL450" s="2651" t="s">
        <v>2986</v>
      </c>
      <c r="AM450" s="2663">
        <v>480.7</v>
      </c>
      <c r="AN450" s="2652">
        <v>5.98</v>
      </c>
    </row>
    <row r="451" spans="1:40" ht="11.1" customHeight="1">
      <c r="A451" s="2646" t="s">
        <v>5215</v>
      </c>
      <c r="B451" s="2646" t="s">
        <v>5214</v>
      </c>
      <c r="C451" s="2646" t="s">
        <v>5014</v>
      </c>
      <c r="D451" s="2646"/>
      <c r="E451" s="2647">
        <v>8481808199</v>
      </c>
      <c r="F451" s="2646" t="s">
        <v>2990</v>
      </c>
      <c r="G451" s="2646" t="s">
        <v>30</v>
      </c>
      <c r="H451" s="2646" t="s">
        <v>2988</v>
      </c>
      <c r="I451" s="2646" t="s">
        <v>6533</v>
      </c>
      <c r="J451" s="2646" t="s">
        <v>6535</v>
      </c>
      <c r="K451" s="2646" t="s">
        <v>6629</v>
      </c>
      <c r="L451" s="2657">
        <v>0.24199999999999999</v>
      </c>
      <c r="M451" s="2658">
        <v>2.8899999999999998E-4</v>
      </c>
      <c r="N451" s="2657">
        <v>6.3E-2</v>
      </c>
      <c r="O451" s="2649">
        <v>6.0499999999999998E-2</v>
      </c>
      <c r="P451" s="2657">
        <v>3.6999999999999998E-2</v>
      </c>
      <c r="Q451" s="2656">
        <v>40</v>
      </c>
      <c r="R451" s="2650"/>
      <c r="S451" s="2650"/>
      <c r="T451" s="2646" t="s">
        <v>2987</v>
      </c>
      <c r="U451" s="2647">
        <v>4603726340199</v>
      </c>
      <c r="V451" s="2656">
        <v>8</v>
      </c>
      <c r="W451" s="2648">
        <v>1.96</v>
      </c>
      <c r="X451" s="2658">
        <v>2.3119999999999998E-3</v>
      </c>
      <c r="Y451" s="2650"/>
      <c r="Z451" s="2650"/>
      <c r="AA451" s="2650"/>
      <c r="AB451" s="2647">
        <v>4673739402443</v>
      </c>
      <c r="AC451" s="2656">
        <v>64</v>
      </c>
      <c r="AD451" s="2656">
        <v>16</v>
      </c>
      <c r="AE451" s="2662">
        <v>1.6740000000000001E-2</v>
      </c>
      <c r="AF451" s="2648">
        <v>0.36</v>
      </c>
      <c r="AG451" s="2648">
        <v>0.15</v>
      </c>
      <c r="AH451" s="2648">
        <v>0.31</v>
      </c>
      <c r="AI451" s="2647">
        <v>4673739402832</v>
      </c>
      <c r="AJ451" s="2648">
        <v>9.51</v>
      </c>
      <c r="AK451" s="2651" t="s">
        <v>2154</v>
      </c>
      <c r="AL451" s="2651" t="s">
        <v>2986</v>
      </c>
      <c r="AM451" s="2663">
        <v>779.7</v>
      </c>
      <c r="AN451" s="2652">
        <v>9.6999999999999993</v>
      </c>
    </row>
    <row r="452" spans="1:40" ht="11.1" customHeight="1">
      <c r="A452" s="2646" t="s">
        <v>5213</v>
      </c>
      <c r="B452" s="2646" t="s">
        <v>5212</v>
      </c>
      <c r="C452" s="2646" t="s">
        <v>5014</v>
      </c>
      <c r="D452" s="2646"/>
      <c r="E452" s="2647">
        <v>8481808199</v>
      </c>
      <c r="F452" s="2646" t="s">
        <v>2990</v>
      </c>
      <c r="G452" s="2646" t="s">
        <v>31</v>
      </c>
      <c r="H452" s="2646" t="s">
        <v>2988</v>
      </c>
      <c r="I452" s="2646" t="s">
        <v>6533</v>
      </c>
      <c r="J452" s="2647">
        <v>1</v>
      </c>
      <c r="K452" s="2646" t="s">
        <v>6629</v>
      </c>
      <c r="L452" s="2657">
        <v>0.38900000000000001</v>
      </c>
      <c r="M452" s="2657">
        <v>1E-3</v>
      </c>
      <c r="N452" s="2650"/>
      <c r="O452" s="2650"/>
      <c r="P452" s="2650"/>
      <c r="Q452" s="2656">
        <v>40</v>
      </c>
      <c r="R452" s="2650"/>
      <c r="S452" s="2650"/>
      <c r="T452" s="2646" t="s">
        <v>2987</v>
      </c>
      <c r="U452" s="2647">
        <v>4603726340205</v>
      </c>
      <c r="V452" s="2656">
        <v>6</v>
      </c>
      <c r="W452" s="2648">
        <v>2.37</v>
      </c>
      <c r="X452" s="2657">
        <v>6.0000000000000001E-3</v>
      </c>
      <c r="Y452" s="2650"/>
      <c r="Z452" s="2650"/>
      <c r="AA452" s="2650"/>
      <c r="AB452" s="2647">
        <v>4673739402450</v>
      </c>
      <c r="AC452" s="2656">
        <v>48</v>
      </c>
      <c r="AD452" s="2648">
        <v>19.260000000000002</v>
      </c>
      <c r="AE452" s="2662">
        <v>1.6740000000000001E-2</v>
      </c>
      <c r="AF452" s="2648">
        <v>0.36</v>
      </c>
      <c r="AG452" s="2648">
        <v>0.15</v>
      </c>
      <c r="AH452" s="2648">
        <v>0.31</v>
      </c>
      <c r="AI452" s="2647">
        <v>4673739402849</v>
      </c>
      <c r="AJ452" s="2648">
        <v>14.35</v>
      </c>
      <c r="AK452" s="2651" t="s">
        <v>2154</v>
      </c>
      <c r="AL452" s="2651" t="s">
        <v>2986</v>
      </c>
      <c r="AM452" s="2664">
        <v>1184.5</v>
      </c>
      <c r="AN452" s="2652">
        <v>14.64</v>
      </c>
    </row>
    <row r="453" spans="1:40" ht="11.1" customHeight="1">
      <c r="A453" s="2646" t="s">
        <v>5211</v>
      </c>
      <c r="B453" s="2646" t="s">
        <v>5210</v>
      </c>
      <c r="C453" s="2646" t="s">
        <v>5014</v>
      </c>
      <c r="D453" s="2646" t="s">
        <v>5013</v>
      </c>
      <c r="E453" s="2647">
        <v>8481808199</v>
      </c>
      <c r="F453" s="2646" t="s">
        <v>2990</v>
      </c>
      <c r="G453" s="2646" t="s">
        <v>32</v>
      </c>
      <c r="H453" s="2646" t="s">
        <v>2995</v>
      </c>
      <c r="I453" s="2646" t="s">
        <v>6533</v>
      </c>
      <c r="J453" s="2646" t="s">
        <v>6534</v>
      </c>
      <c r="K453" s="2646" t="s">
        <v>6630</v>
      </c>
      <c r="L453" s="2657">
        <v>0.16600000000000001</v>
      </c>
      <c r="M453" s="2658">
        <v>2.31E-4</v>
      </c>
      <c r="N453" s="2648">
        <v>0.06</v>
      </c>
      <c r="O453" s="2657">
        <v>5.5E-2</v>
      </c>
      <c r="P453" s="2649">
        <v>3.0499999999999999E-2</v>
      </c>
      <c r="Q453" s="2656">
        <v>40</v>
      </c>
      <c r="R453" s="2650"/>
      <c r="S453" s="2650"/>
      <c r="T453" s="2646" t="s">
        <v>2987</v>
      </c>
      <c r="U453" s="2647">
        <v>4603726340212</v>
      </c>
      <c r="V453" s="2656">
        <v>10</v>
      </c>
      <c r="W453" s="2648">
        <v>1.67</v>
      </c>
      <c r="X453" s="2662">
        <v>2.31E-3</v>
      </c>
      <c r="Y453" s="2650"/>
      <c r="Z453" s="2650"/>
      <c r="AA453" s="2650"/>
      <c r="AB453" s="2647">
        <v>4673739402467</v>
      </c>
      <c r="AC453" s="2656">
        <v>80</v>
      </c>
      <c r="AD453" s="2648">
        <v>13.91</v>
      </c>
      <c r="AE453" s="2662">
        <v>1.6740000000000001E-2</v>
      </c>
      <c r="AF453" s="2648">
        <v>0.36</v>
      </c>
      <c r="AG453" s="2648">
        <v>0.15</v>
      </c>
      <c r="AH453" s="2648">
        <v>0.31</v>
      </c>
      <c r="AI453" s="2647">
        <v>4673739402856</v>
      </c>
      <c r="AJ453" s="2648">
        <v>6.44</v>
      </c>
      <c r="AK453" s="2651" t="s">
        <v>2154</v>
      </c>
      <c r="AL453" s="2651" t="s">
        <v>2986</v>
      </c>
      <c r="AM453" s="2652">
        <v>527.85</v>
      </c>
      <c r="AN453" s="2652">
        <v>6.57</v>
      </c>
    </row>
    <row r="454" spans="1:40" ht="11.1" customHeight="1">
      <c r="A454" s="2646" t="s">
        <v>5209</v>
      </c>
      <c r="B454" s="2646" t="s">
        <v>5208</v>
      </c>
      <c r="C454" s="2646" t="s">
        <v>5014</v>
      </c>
      <c r="D454" s="2646" t="s">
        <v>5013</v>
      </c>
      <c r="E454" s="2647">
        <v>8481808199</v>
      </c>
      <c r="F454" s="2646" t="s">
        <v>2990</v>
      </c>
      <c r="G454" s="2646" t="s">
        <v>33</v>
      </c>
      <c r="H454" s="2646" t="s">
        <v>2995</v>
      </c>
      <c r="I454" s="2646" t="s">
        <v>6533</v>
      </c>
      <c r="J454" s="2646" t="s">
        <v>6535</v>
      </c>
      <c r="K454" s="2646" t="s">
        <v>6630</v>
      </c>
      <c r="L454" s="2657">
        <v>0.246</v>
      </c>
      <c r="M454" s="2658">
        <v>2.8899999999999998E-4</v>
      </c>
      <c r="N454" s="2649">
        <v>6.6500000000000004E-2</v>
      </c>
      <c r="O454" s="2649">
        <v>6.0499999999999998E-2</v>
      </c>
      <c r="P454" s="2657">
        <v>3.6999999999999998E-2</v>
      </c>
      <c r="Q454" s="2656">
        <v>40</v>
      </c>
      <c r="R454" s="2650"/>
      <c r="S454" s="2650"/>
      <c r="T454" s="2646" t="s">
        <v>2987</v>
      </c>
      <c r="U454" s="2647">
        <v>4603726340229</v>
      </c>
      <c r="V454" s="2656">
        <v>8</v>
      </c>
      <c r="W454" s="2656">
        <v>2</v>
      </c>
      <c r="X454" s="2658">
        <v>2.3119999999999998E-3</v>
      </c>
      <c r="Y454" s="2650"/>
      <c r="Z454" s="2650"/>
      <c r="AA454" s="2650"/>
      <c r="AB454" s="2647">
        <v>4673739402474</v>
      </c>
      <c r="AC454" s="2656">
        <v>64</v>
      </c>
      <c r="AD454" s="2648">
        <v>16.48</v>
      </c>
      <c r="AE454" s="2662">
        <v>1.6740000000000001E-2</v>
      </c>
      <c r="AF454" s="2648">
        <v>0.36</v>
      </c>
      <c r="AG454" s="2648">
        <v>0.15</v>
      </c>
      <c r="AH454" s="2648">
        <v>0.31</v>
      </c>
      <c r="AI454" s="2647">
        <v>4673739402863</v>
      </c>
      <c r="AJ454" s="2648">
        <v>10.039999999999999</v>
      </c>
      <c r="AK454" s="2651" t="s">
        <v>2154</v>
      </c>
      <c r="AL454" s="2651" t="s">
        <v>2986</v>
      </c>
      <c r="AM454" s="2663">
        <v>823.4</v>
      </c>
      <c r="AN454" s="2652">
        <v>10.24</v>
      </c>
    </row>
    <row r="455" spans="1:40" ht="11.1" customHeight="1">
      <c r="A455" s="2646" t="s">
        <v>5207</v>
      </c>
      <c r="B455" s="2646" t="s">
        <v>5206</v>
      </c>
      <c r="C455" s="2646" t="s">
        <v>5014</v>
      </c>
      <c r="D455" s="2646" t="s">
        <v>5013</v>
      </c>
      <c r="E455" s="2647">
        <v>8481808199</v>
      </c>
      <c r="F455" s="2646" t="s">
        <v>2990</v>
      </c>
      <c r="G455" s="2646" t="s">
        <v>34</v>
      </c>
      <c r="H455" s="2646" t="s">
        <v>2995</v>
      </c>
      <c r="I455" s="2646" t="s">
        <v>6533</v>
      </c>
      <c r="J455" s="2647">
        <v>1</v>
      </c>
      <c r="K455" s="2646" t="s">
        <v>6630</v>
      </c>
      <c r="L455" s="2657">
        <v>0.40699999999999997</v>
      </c>
      <c r="M455" s="2657">
        <v>1E-3</v>
      </c>
      <c r="N455" s="2649">
        <v>7.85E-2</v>
      </c>
      <c r="O455" s="2657">
        <v>7.1999999999999995E-2</v>
      </c>
      <c r="P455" s="2657">
        <v>4.3999999999999997E-2</v>
      </c>
      <c r="Q455" s="2656">
        <v>40</v>
      </c>
      <c r="R455" s="2650"/>
      <c r="S455" s="2650"/>
      <c r="T455" s="2646" t="s">
        <v>2987</v>
      </c>
      <c r="U455" s="2647">
        <v>4603726340236</v>
      </c>
      <c r="V455" s="2656">
        <v>6</v>
      </c>
      <c r="W455" s="2653">
        <v>2.5</v>
      </c>
      <c r="X455" s="2657">
        <v>6.0000000000000001E-3</v>
      </c>
      <c r="Y455" s="2650"/>
      <c r="Z455" s="2650"/>
      <c r="AA455" s="2650"/>
      <c r="AB455" s="2647">
        <v>4673739402481</v>
      </c>
      <c r="AC455" s="2656">
        <v>48</v>
      </c>
      <c r="AD455" s="2648">
        <v>20.350000000000001</v>
      </c>
      <c r="AE455" s="2658">
        <v>2.1878999999999999E-2</v>
      </c>
      <c r="AF455" s="2648">
        <v>0.39</v>
      </c>
      <c r="AG455" s="2648">
        <v>0.17</v>
      </c>
      <c r="AH455" s="2648">
        <v>0.33</v>
      </c>
      <c r="AI455" s="2647">
        <v>4673739402870</v>
      </c>
      <c r="AJ455" s="2648">
        <v>16.04</v>
      </c>
      <c r="AK455" s="2651" t="s">
        <v>2154</v>
      </c>
      <c r="AL455" s="2651" t="s">
        <v>2986</v>
      </c>
      <c r="AM455" s="2664">
        <v>1322.5</v>
      </c>
      <c r="AN455" s="2652">
        <v>16.36</v>
      </c>
    </row>
    <row r="456" spans="1:40" ht="11.1" customHeight="1">
      <c r="A456" s="2646" t="s">
        <v>5205</v>
      </c>
      <c r="B456" s="2646" t="s">
        <v>5204</v>
      </c>
      <c r="C456" s="2646"/>
      <c r="D456" s="2646"/>
      <c r="E456" s="2647">
        <v>8481808199</v>
      </c>
      <c r="F456" s="2646" t="s">
        <v>2990</v>
      </c>
      <c r="G456" s="2646" t="s">
        <v>5203</v>
      </c>
      <c r="H456" s="2646" t="s">
        <v>2988</v>
      </c>
      <c r="I456" s="2646" t="s">
        <v>6533</v>
      </c>
      <c r="J456" s="2646" t="s">
        <v>6534</v>
      </c>
      <c r="K456" s="2646" t="s">
        <v>6630</v>
      </c>
      <c r="L456" s="2662">
        <v>0.18632000000000001</v>
      </c>
      <c r="M456" s="2658">
        <v>2.0900000000000001E-4</v>
      </c>
      <c r="N456" s="2649">
        <v>0.1173</v>
      </c>
      <c r="O456" s="2649">
        <v>6.13E-2</v>
      </c>
      <c r="P456" s="2649">
        <v>3.0499999999999999E-2</v>
      </c>
      <c r="Q456" s="2656">
        <v>40</v>
      </c>
      <c r="R456" s="2650"/>
      <c r="S456" s="2650"/>
      <c r="T456" s="2646" t="s">
        <v>2987</v>
      </c>
      <c r="U456" s="2647">
        <v>4603726342506</v>
      </c>
      <c r="V456" s="2656">
        <v>10</v>
      </c>
      <c r="W456" s="2648">
        <v>1.88</v>
      </c>
      <c r="X456" s="2662">
        <v>2.0899999999999998E-3</v>
      </c>
      <c r="Y456" s="2650"/>
      <c r="Z456" s="2650"/>
      <c r="AA456" s="2650"/>
      <c r="AB456" s="2647">
        <v>4673739402498</v>
      </c>
      <c r="AC456" s="2656">
        <v>80</v>
      </c>
      <c r="AD456" s="2648">
        <v>15.36</v>
      </c>
      <c r="AE456" s="2662">
        <v>1.6740000000000001E-2</v>
      </c>
      <c r="AF456" s="2648">
        <v>0.36</v>
      </c>
      <c r="AG456" s="2648">
        <v>0.15</v>
      </c>
      <c r="AH456" s="2648">
        <v>0.31</v>
      </c>
      <c r="AI456" s="2647">
        <v>4673739402887</v>
      </c>
      <c r="AJ456" s="2648">
        <v>5.25</v>
      </c>
      <c r="AK456" s="2651" t="s">
        <v>2154</v>
      </c>
      <c r="AL456" s="2651" t="s">
        <v>2986</v>
      </c>
      <c r="AM456" s="2651"/>
      <c r="AN456" s="2652">
        <v>5.36</v>
      </c>
    </row>
    <row r="457" spans="1:40" ht="11.1" customHeight="1">
      <c r="A457" s="2646" t="s">
        <v>5202</v>
      </c>
      <c r="B457" s="2646" t="s">
        <v>5201</v>
      </c>
      <c r="C457" s="2646"/>
      <c r="D457" s="2646"/>
      <c r="E457" s="2647">
        <v>8481808199</v>
      </c>
      <c r="F457" s="2646" t="s">
        <v>2990</v>
      </c>
      <c r="G457" s="2646" t="s">
        <v>5200</v>
      </c>
      <c r="H457" s="2646" t="s">
        <v>2988</v>
      </c>
      <c r="I457" s="2646" t="s">
        <v>6533</v>
      </c>
      <c r="J457" s="2646" t="s">
        <v>6535</v>
      </c>
      <c r="K457" s="2646" t="s">
        <v>6630</v>
      </c>
      <c r="L457" s="2662">
        <v>0.28232000000000002</v>
      </c>
      <c r="M457" s="2658">
        <v>3.4200000000000002E-4</v>
      </c>
      <c r="N457" s="2657">
        <v>0.13400000000000001</v>
      </c>
      <c r="O457" s="2649">
        <v>7.0499999999999993E-2</v>
      </c>
      <c r="P457" s="2657">
        <v>3.6999999999999998E-2</v>
      </c>
      <c r="Q457" s="2656">
        <v>40</v>
      </c>
      <c r="R457" s="2650"/>
      <c r="S457" s="2650"/>
      <c r="T457" s="2646" t="s">
        <v>2987</v>
      </c>
      <c r="U457" s="2647">
        <v>4603726342513</v>
      </c>
      <c r="V457" s="2656">
        <v>8</v>
      </c>
      <c r="W457" s="2648">
        <v>2.34</v>
      </c>
      <c r="X457" s="2658">
        <v>2.7360000000000002E-3</v>
      </c>
      <c r="Y457" s="2650"/>
      <c r="Z457" s="2650"/>
      <c r="AA457" s="2650"/>
      <c r="AB457" s="2647">
        <v>4673739402504</v>
      </c>
      <c r="AC457" s="2656">
        <v>64</v>
      </c>
      <c r="AD457" s="2648">
        <v>18.87</v>
      </c>
      <c r="AE457" s="2658">
        <v>2.1878999999999999E-2</v>
      </c>
      <c r="AF457" s="2648">
        <v>0.39</v>
      </c>
      <c r="AG457" s="2648">
        <v>0.17</v>
      </c>
      <c r="AH457" s="2648">
        <v>0.33</v>
      </c>
      <c r="AI457" s="2647">
        <v>4673739402894</v>
      </c>
      <c r="AJ457" s="2656">
        <v>8</v>
      </c>
      <c r="AK457" s="2651" t="s">
        <v>2154</v>
      </c>
      <c r="AL457" s="2651" t="s">
        <v>2986</v>
      </c>
      <c r="AM457" s="2651"/>
      <c r="AN457" s="2652">
        <v>8.16</v>
      </c>
    </row>
    <row r="458" spans="1:40" ht="11.1" customHeight="1">
      <c r="A458" s="2646" t="s">
        <v>5199</v>
      </c>
      <c r="B458" s="2646" t="s">
        <v>5198</v>
      </c>
      <c r="C458" s="2646" t="s">
        <v>5014</v>
      </c>
      <c r="D458" s="2646" t="s">
        <v>5197</v>
      </c>
      <c r="E458" s="2647">
        <v>8481808199</v>
      </c>
      <c r="F458" s="2646" t="s">
        <v>2990</v>
      </c>
      <c r="G458" s="2646" t="s">
        <v>5196</v>
      </c>
      <c r="H458" s="2646" t="s">
        <v>3017</v>
      </c>
      <c r="I458" s="2646" t="s">
        <v>6533</v>
      </c>
      <c r="J458" s="2647">
        <v>1</v>
      </c>
      <c r="K458" s="2646" t="s">
        <v>6630</v>
      </c>
      <c r="L458" s="2662">
        <v>0.45351999999999998</v>
      </c>
      <c r="M458" s="2658">
        <v>4.5600000000000003E-4</v>
      </c>
      <c r="N458" s="2649">
        <v>0.1555</v>
      </c>
      <c r="O458" s="2648">
        <v>0.08</v>
      </c>
      <c r="P458" s="2657">
        <v>4.3999999999999997E-2</v>
      </c>
      <c r="Q458" s="2656">
        <v>40</v>
      </c>
      <c r="R458" s="2650"/>
      <c r="S458" s="2650"/>
      <c r="T458" s="2646" t="s">
        <v>2987</v>
      </c>
      <c r="U458" s="2647">
        <v>4603726342520</v>
      </c>
      <c r="V458" s="2656">
        <v>6</v>
      </c>
      <c r="W458" s="2648">
        <v>2.75</v>
      </c>
      <c r="X458" s="2658">
        <v>2.7360000000000002E-3</v>
      </c>
      <c r="Y458" s="2650"/>
      <c r="Z458" s="2650"/>
      <c r="AA458" s="2650"/>
      <c r="AB458" s="2647">
        <v>4673739402511</v>
      </c>
      <c r="AC458" s="2656">
        <v>48</v>
      </c>
      <c r="AD458" s="2653">
        <v>22.4</v>
      </c>
      <c r="AE458" s="2658">
        <v>2.1878999999999999E-2</v>
      </c>
      <c r="AF458" s="2648">
        <v>0.39</v>
      </c>
      <c r="AG458" s="2648">
        <v>0.17</v>
      </c>
      <c r="AH458" s="2648">
        <v>0.33</v>
      </c>
      <c r="AI458" s="2647">
        <v>4673739402900</v>
      </c>
      <c r="AJ458" s="2653">
        <v>13.1</v>
      </c>
      <c r="AK458" s="2651" t="s">
        <v>2154</v>
      </c>
      <c r="AL458" s="2651" t="s">
        <v>2986</v>
      </c>
      <c r="AM458" s="2651"/>
      <c r="AN458" s="2652">
        <v>13.36</v>
      </c>
    </row>
    <row r="459" spans="1:40" ht="11.1" customHeight="1">
      <c r="A459" s="2646" t="s">
        <v>5195</v>
      </c>
      <c r="B459" s="2646" t="s">
        <v>5194</v>
      </c>
      <c r="C459" s="2646" t="s">
        <v>4998</v>
      </c>
      <c r="D459" s="2646"/>
      <c r="E459" s="2647">
        <v>8481808199</v>
      </c>
      <c r="F459" s="2646" t="s">
        <v>2990</v>
      </c>
      <c r="G459" s="2646" t="s">
        <v>35</v>
      </c>
      <c r="H459" s="2646" t="s">
        <v>2988</v>
      </c>
      <c r="I459" s="2646" t="s">
        <v>6533</v>
      </c>
      <c r="J459" s="2646" t="s">
        <v>6534</v>
      </c>
      <c r="K459" s="2646" t="s">
        <v>6629</v>
      </c>
      <c r="L459" s="2657">
        <v>0.21099999999999999</v>
      </c>
      <c r="M459" s="2658">
        <v>2.8899999999999998E-4</v>
      </c>
      <c r="N459" s="2657">
        <v>7.6999999999999999E-2</v>
      </c>
      <c r="O459" s="2649">
        <v>5.45E-2</v>
      </c>
      <c r="P459" s="2657">
        <v>3.2000000000000001E-2</v>
      </c>
      <c r="Q459" s="2656">
        <v>40</v>
      </c>
      <c r="R459" s="2650"/>
      <c r="S459" s="2650"/>
      <c r="T459" s="2646" t="s">
        <v>2987</v>
      </c>
      <c r="U459" s="2647">
        <v>4603726340243</v>
      </c>
      <c r="V459" s="2656">
        <v>8</v>
      </c>
      <c r="W459" s="2648">
        <v>1.78</v>
      </c>
      <c r="X459" s="2658">
        <v>2.3119999999999998E-3</v>
      </c>
      <c r="Y459" s="2650"/>
      <c r="Z459" s="2650"/>
      <c r="AA459" s="2650"/>
      <c r="AB459" s="2647">
        <v>4673739402528</v>
      </c>
      <c r="AC459" s="2656">
        <v>64</v>
      </c>
      <c r="AD459" s="2648">
        <v>14.59</v>
      </c>
      <c r="AE459" s="2662">
        <v>1.6740000000000001E-2</v>
      </c>
      <c r="AF459" s="2648">
        <v>0.36</v>
      </c>
      <c r="AG459" s="2648">
        <v>0.15</v>
      </c>
      <c r="AH459" s="2648">
        <v>0.31</v>
      </c>
      <c r="AI459" s="2647">
        <v>4673739402917</v>
      </c>
      <c r="AJ459" s="2648">
        <v>7.73</v>
      </c>
      <c r="AK459" s="2651" t="s">
        <v>2154</v>
      </c>
      <c r="AL459" s="2651" t="s">
        <v>2986</v>
      </c>
      <c r="AM459" s="2652">
        <v>633.65</v>
      </c>
      <c r="AN459" s="2652">
        <v>7.88</v>
      </c>
    </row>
    <row r="460" spans="1:40" ht="11.1" customHeight="1">
      <c r="A460" s="2646" t="s">
        <v>5193</v>
      </c>
      <c r="B460" s="2646" t="s">
        <v>5192</v>
      </c>
      <c r="C460" s="2646" t="s">
        <v>4998</v>
      </c>
      <c r="D460" s="2646"/>
      <c r="E460" s="2647">
        <v>8481808199</v>
      </c>
      <c r="F460" s="2646" t="s">
        <v>2990</v>
      </c>
      <c r="G460" s="2646" t="s">
        <v>36</v>
      </c>
      <c r="H460" s="2646" t="s">
        <v>2988</v>
      </c>
      <c r="I460" s="2646" t="s">
        <v>6533</v>
      </c>
      <c r="J460" s="2646" t="s">
        <v>6535</v>
      </c>
      <c r="K460" s="2646" t="s">
        <v>6629</v>
      </c>
      <c r="L460" s="2657">
        <v>0.32400000000000001</v>
      </c>
      <c r="M460" s="2658">
        <v>3.8499999999999998E-4</v>
      </c>
      <c r="N460" s="2649">
        <v>8.0500000000000002E-2</v>
      </c>
      <c r="O460" s="2649">
        <v>6.1499999999999999E-2</v>
      </c>
      <c r="P460" s="2657">
        <v>3.9E-2</v>
      </c>
      <c r="Q460" s="2656">
        <v>40</v>
      </c>
      <c r="R460" s="2650"/>
      <c r="S460" s="2650"/>
      <c r="T460" s="2646" t="s">
        <v>2987</v>
      </c>
      <c r="U460" s="2647">
        <v>4603726340250</v>
      </c>
      <c r="V460" s="2656">
        <v>6</v>
      </c>
      <c r="W460" s="2648">
        <v>1.98</v>
      </c>
      <c r="X460" s="2662">
        <v>2.31E-3</v>
      </c>
      <c r="Y460" s="2650"/>
      <c r="Z460" s="2650"/>
      <c r="AA460" s="2650"/>
      <c r="AB460" s="2647">
        <v>4673739402535</v>
      </c>
      <c r="AC460" s="2656">
        <v>48</v>
      </c>
      <c r="AD460" s="2648">
        <v>16.03</v>
      </c>
      <c r="AE460" s="2662">
        <v>1.6740000000000001E-2</v>
      </c>
      <c r="AF460" s="2648">
        <v>0.36</v>
      </c>
      <c r="AG460" s="2648">
        <v>0.15</v>
      </c>
      <c r="AH460" s="2648">
        <v>0.31</v>
      </c>
      <c r="AI460" s="2647">
        <v>4673739402924</v>
      </c>
      <c r="AJ460" s="2648">
        <v>11.53</v>
      </c>
      <c r="AK460" s="2651" t="s">
        <v>2154</v>
      </c>
      <c r="AL460" s="2651" t="s">
        <v>2986</v>
      </c>
      <c r="AM460" s="2663">
        <v>945.3</v>
      </c>
      <c r="AN460" s="2652">
        <v>11.76</v>
      </c>
    </row>
    <row r="461" spans="1:40" ht="11.1" customHeight="1">
      <c r="A461" s="2646" t="s">
        <v>5193</v>
      </c>
      <c r="B461" s="2646" t="s">
        <v>5192</v>
      </c>
      <c r="C461" s="2646" t="s">
        <v>4998</v>
      </c>
      <c r="D461" s="2646"/>
      <c r="E461" s="2647">
        <v>8481808199</v>
      </c>
      <c r="F461" s="2646" t="s">
        <v>2990</v>
      </c>
      <c r="G461" s="2646" t="s">
        <v>5191</v>
      </c>
      <c r="H461" s="2646" t="s">
        <v>2988</v>
      </c>
      <c r="I461" s="2646" t="s">
        <v>6533</v>
      </c>
      <c r="J461" s="2646" t="s">
        <v>6535</v>
      </c>
      <c r="K461" s="2646" t="s">
        <v>6629</v>
      </c>
      <c r="L461" s="2650"/>
      <c r="M461" s="2650"/>
      <c r="N461" s="2650"/>
      <c r="O461" s="2650"/>
      <c r="P461" s="2650"/>
      <c r="Q461" s="2656">
        <v>40</v>
      </c>
      <c r="R461" s="2650"/>
      <c r="S461" s="2650"/>
      <c r="T461" s="2646" t="s">
        <v>2987</v>
      </c>
      <c r="U461" s="2646"/>
      <c r="V461" s="2646"/>
      <c r="W461" s="2646"/>
      <c r="X461" s="2646"/>
      <c r="Y461" s="2646"/>
      <c r="Z461" s="2646"/>
      <c r="AA461" s="2646"/>
      <c r="AB461" s="2646"/>
      <c r="AC461" s="2646"/>
      <c r="AD461" s="2646"/>
      <c r="AE461" s="2646"/>
      <c r="AF461" s="2646"/>
      <c r="AG461" s="2646"/>
      <c r="AH461" s="2646"/>
      <c r="AI461" s="2646"/>
      <c r="AJ461" s="2646"/>
      <c r="AK461" s="2651"/>
      <c r="AL461" s="2651" t="s">
        <v>2986</v>
      </c>
      <c r="AM461" s="2660">
        <v>1650</v>
      </c>
      <c r="AN461" s="2651"/>
    </row>
    <row r="462" spans="1:40" ht="11.1" customHeight="1">
      <c r="A462" s="2646" t="s">
        <v>5190</v>
      </c>
      <c r="B462" s="2646" t="s">
        <v>5189</v>
      </c>
      <c r="C462" s="2646" t="s">
        <v>4998</v>
      </c>
      <c r="D462" s="2646" t="s">
        <v>5972</v>
      </c>
      <c r="E462" s="2647">
        <v>8481808199</v>
      </c>
      <c r="F462" s="2646" t="s">
        <v>2990</v>
      </c>
      <c r="G462" s="2646" t="s">
        <v>37</v>
      </c>
      <c r="H462" s="2646" t="s">
        <v>2995</v>
      </c>
      <c r="I462" s="2646" t="s">
        <v>6533</v>
      </c>
      <c r="J462" s="2647">
        <v>1</v>
      </c>
      <c r="K462" s="2646" t="s">
        <v>6629</v>
      </c>
      <c r="L462" s="2657">
        <v>0.56100000000000005</v>
      </c>
      <c r="M462" s="2657">
        <v>1E-3</v>
      </c>
      <c r="N462" s="2657">
        <v>9.8000000000000004E-2</v>
      </c>
      <c r="O462" s="2649">
        <v>7.4300000000000005E-2</v>
      </c>
      <c r="P462" s="2657">
        <v>4.9000000000000002E-2</v>
      </c>
      <c r="Q462" s="2656">
        <v>40</v>
      </c>
      <c r="R462" s="2650"/>
      <c r="S462" s="2650"/>
      <c r="T462" s="2646" t="s">
        <v>2987</v>
      </c>
      <c r="U462" s="2647">
        <v>4603726340267</v>
      </c>
      <c r="V462" s="2656">
        <v>4</v>
      </c>
      <c r="W462" s="2648">
        <v>2.27</v>
      </c>
      <c r="X462" s="2657">
        <v>4.0000000000000001E-3</v>
      </c>
      <c r="Y462" s="2650"/>
      <c r="Z462" s="2650"/>
      <c r="AA462" s="2650"/>
      <c r="AB462" s="2647">
        <v>4673739402542</v>
      </c>
      <c r="AC462" s="2656">
        <v>32</v>
      </c>
      <c r="AD462" s="2648">
        <v>18.53</v>
      </c>
      <c r="AE462" s="2662">
        <v>1.6740000000000001E-2</v>
      </c>
      <c r="AF462" s="2648">
        <v>0.36</v>
      </c>
      <c r="AG462" s="2648">
        <v>0.15</v>
      </c>
      <c r="AH462" s="2648">
        <v>0.31</v>
      </c>
      <c r="AI462" s="2647">
        <v>4673739402931</v>
      </c>
      <c r="AJ462" s="2648">
        <v>21.01</v>
      </c>
      <c r="AK462" s="2651" t="s">
        <v>2154</v>
      </c>
      <c r="AL462" s="2651" t="s">
        <v>2986</v>
      </c>
      <c r="AM462" s="2660">
        <v>1725</v>
      </c>
      <c r="AN462" s="2652">
        <v>21.43</v>
      </c>
    </row>
    <row r="463" spans="1:40" ht="11.1" customHeight="1">
      <c r="A463" s="2646" t="s">
        <v>5188</v>
      </c>
      <c r="B463" s="2646" t="s">
        <v>5187</v>
      </c>
      <c r="C463" s="2646" t="s">
        <v>4998</v>
      </c>
      <c r="D463" s="2646" t="s">
        <v>5972</v>
      </c>
      <c r="E463" s="2647">
        <v>8481808199</v>
      </c>
      <c r="F463" s="2646" t="s">
        <v>2990</v>
      </c>
      <c r="G463" s="2646" t="s">
        <v>38</v>
      </c>
      <c r="H463" s="2646" t="s">
        <v>3017</v>
      </c>
      <c r="I463" s="2646" t="s">
        <v>6533</v>
      </c>
      <c r="J463" s="2646" t="s">
        <v>6536</v>
      </c>
      <c r="K463" s="2646" t="s">
        <v>6629</v>
      </c>
      <c r="L463" s="2657">
        <v>0.85499999999999998</v>
      </c>
      <c r="M463" s="2657">
        <v>1E-3</v>
      </c>
      <c r="N463" s="2657">
        <v>0.112</v>
      </c>
      <c r="O463" s="2648">
        <v>0.09</v>
      </c>
      <c r="P463" s="2657">
        <v>5.6000000000000001E-2</v>
      </c>
      <c r="Q463" s="2656">
        <v>40</v>
      </c>
      <c r="R463" s="2650"/>
      <c r="S463" s="2650"/>
      <c r="T463" s="2646" t="s">
        <v>2987</v>
      </c>
      <c r="U463" s="2647">
        <v>4603726340274</v>
      </c>
      <c r="V463" s="2656">
        <v>3</v>
      </c>
      <c r="W463" s="2648">
        <v>2.58</v>
      </c>
      <c r="X463" s="2657">
        <v>3.0000000000000001E-3</v>
      </c>
      <c r="Y463" s="2650"/>
      <c r="Z463" s="2650"/>
      <c r="AA463" s="2650"/>
      <c r="AB463" s="2647">
        <v>4673739402559</v>
      </c>
      <c r="AC463" s="2656">
        <v>24</v>
      </c>
      <c r="AD463" s="2648">
        <v>21.07</v>
      </c>
      <c r="AE463" s="2658">
        <v>2.1878999999999999E-2</v>
      </c>
      <c r="AF463" s="2648">
        <v>0.39</v>
      </c>
      <c r="AG463" s="2648">
        <v>0.17</v>
      </c>
      <c r="AH463" s="2648">
        <v>0.33</v>
      </c>
      <c r="AI463" s="2647">
        <v>4673739402948</v>
      </c>
      <c r="AJ463" s="2648">
        <v>32.65</v>
      </c>
      <c r="AK463" s="2651" t="s">
        <v>2154</v>
      </c>
      <c r="AL463" s="2651" t="s">
        <v>2986</v>
      </c>
      <c r="AM463" s="2664">
        <v>2679.5</v>
      </c>
      <c r="AN463" s="2652">
        <v>33.299999999999997</v>
      </c>
    </row>
    <row r="464" spans="1:40" ht="11.1" customHeight="1">
      <c r="A464" s="2646" t="s">
        <v>5186</v>
      </c>
      <c r="B464" s="2646" t="s">
        <v>5185</v>
      </c>
      <c r="C464" s="2646" t="s">
        <v>4998</v>
      </c>
      <c r="D464" s="2646"/>
      <c r="E464" s="2647">
        <v>8481808199</v>
      </c>
      <c r="F464" s="2646" t="s">
        <v>2990</v>
      </c>
      <c r="G464" s="2646" t="s">
        <v>896</v>
      </c>
      <c r="H464" s="2646" t="s">
        <v>2988</v>
      </c>
      <c r="I464" s="2646" t="s">
        <v>6533</v>
      </c>
      <c r="J464" s="2646" t="s">
        <v>6537</v>
      </c>
      <c r="K464" s="2646" t="s">
        <v>6629</v>
      </c>
      <c r="L464" s="2648">
        <v>1.33</v>
      </c>
      <c r="M464" s="2650"/>
      <c r="N464" s="2650"/>
      <c r="O464" s="2650"/>
      <c r="P464" s="2650"/>
      <c r="Q464" s="2656">
        <v>40</v>
      </c>
      <c r="R464" s="2650"/>
      <c r="S464" s="2650"/>
      <c r="T464" s="2646" t="s">
        <v>2987</v>
      </c>
      <c r="U464" s="2647">
        <v>4603739361235</v>
      </c>
      <c r="V464" s="2656">
        <v>4</v>
      </c>
      <c r="W464" s="2648">
        <v>5.34</v>
      </c>
      <c r="X464" s="2650"/>
      <c r="Y464" s="2650"/>
      <c r="Z464" s="2650"/>
      <c r="AA464" s="2650"/>
      <c r="AB464" s="2647">
        <v>4673739402566</v>
      </c>
      <c r="AC464" s="2656">
        <v>16</v>
      </c>
      <c r="AD464" s="2648">
        <v>21.36</v>
      </c>
      <c r="AE464" s="2658">
        <v>2.1878999999999999E-2</v>
      </c>
      <c r="AF464" s="2648">
        <v>0.39</v>
      </c>
      <c r="AG464" s="2648">
        <v>0.17</v>
      </c>
      <c r="AH464" s="2648">
        <v>0.33</v>
      </c>
      <c r="AI464" s="2647">
        <v>4673739402955</v>
      </c>
      <c r="AJ464" s="2648">
        <v>63.18</v>
      </c>
      <c r="AK464" s="2651" t="s">
        <v>2154</v>
      </c>
      <c r="AL464" s="2651" t="s">
        <v>2986</v>
      </c>
      <c r="AM464" s="2664">
        <v>5186.5</v>
      </c>
      <c r="AN464" s="2652">
        <v>64.44</v>
      </c>
    </row>
    <row r="465" spans="1:40" ht="11.1" customHeight="1">
      <c r="A465" s="2646" t="s">
        <v>5184</v>
      </c>
      <c r="B465" s="2646" t="s">
        <v>5183</v>
      </c>
      <c r="C465" s="2646" t="s">
        <v>4998</v>
      </c>
      <c r="D465" s="2646"/>
      <c r="E465" s="2647">
        <v>8481808199</v>
      </c>
      <c r="F465" s="2646" t="s">
        <v>2990</v>
      </c>
      <c r="G465" s="2646" t="s">
        <v>46</v>
      </c>
      <c r="H465" s="2646" t="s">
        <v>2988</v>
      </c>
      <c r="I465" s="2646" t="s">
        <v>6533</v>
      </c>
      <c r="J465" s="2646" t="s">
        <v>6534</v>
      </c>
      <c r="K465" s="2646" t="s">
        <v>6629</v>
      </c>
      <c r="L465" s="2657">
        <v>0.215</v>
      </c>
      <c r="M465" s="2658">
        <v>3.5100000000000002E-4</v>
      </c>
      <c r="N465" s="2650"/>
      <c r="O465" s="2650"/>
      <c r="P465" s="2650"/>
      <c r="Q465" s="2656">
        <v>40</v>
      </c>
      <c r="R465" s="2650"/>
      <c r="S465" s="2650"/>
      <c r="T465" s="2646" t="s">
        <v>2987</v>
      </c>
      <c r="U465" s="2647">
        <v>4603726340281</v>
      </c>
      <c r="V465" s="2656">
        <v>8</v>
      </c>
      <c r="W465" s="2648">
        <v>1.83</v>
      </c>
      <c r="X465" s="2658">
        <v>2.8080000000000002E-3</v>
      </c>
      <c r="Y465" s="2650"/>
      <c r="Z465" s="2650"/>
      <c r="AA465" s="2650"/>
      <c r="AB465" s="2647">
        <v>4673739402573</v>
      </c>
      <c r="AC465" s="2656">
        <v>64</v>
      </c>
      <c r="AD465" s="2648">
        <v>14.96</v>
      </c>
      <c r="AE465" s="2662">
        <v>1.6740000000000001E-2</v>
      </c>
      <c r="AF465" s="2648">
        <v>0.36</v>
      </c>
      <c r="AG465" s="2648">
        <v>0.15</v>
      </c>
      <c r="AH465" s="2648">
        <v>0.31</v>
      </c>
      <c r="AI465" s="2647">
        <v>4673739402962</v>
      </c>
      <c r="AJ465" s="2653">
        <v>8.1</v>
      </c>
      <c r="AK465" s="2651" t="s">
        <v>2154</v>
      </c>
      <c r="AL465" s="2651" t="s">
        <v>2986</v>
      </c>
      <c r="AM465" s="2652">
        <v>663.55</v>
      </c>
      <c r="AN465" s="2652">
        <v>8.26</v>
      </c>
    </row>
    <row r="466" spans="1:40" ht="11.1" customHeight="1">
      <c r="A466" s="2646" t="s">
        <v>5182</v>
      </c>
      <c r="B466" s="2646" t="s">
        <v>5181</v>
      </c>
      <c r="C466" s="2646" t="s">
        <v>4998</v>
      </c>
      <c r="D466" s="2646" t="s">
        <v>5973</v>
      </c>
      <c r="E466" s="2647">
        <v>8481808199</v>
      </c>
      <c r="F466" s="2646" t="s">
        <v>2990</v>
      </c>
      <c r="G466" s="2646" t="s">
        <v>47</v>
      </c>
      <c r="H466" s="2646" t="s">
        <v>2988</v>
      </c>
      <c r="I466" s="2646" t="s">
        <v>6533</v>
      </c>
      <c r="J466" s="2646" t="s">
        <v>6535</v>
      </c>
      <c r="K466" s="2646" t="s">
        <v>6629</v>
      </c>
      <c r="L466" s="2657">
        <v>0.33100000000000002</v>
      </c>
      <c r="M466" s="2658">
        <v>4.46E-4</v>
      </c>
      <c r="N466" s="2650"/>
      <c r="O466" s="2650"/>
      <c r="P466" s="2650"/>
      <c r="Q466" s="2656">
        <v>40</v>
      </c>
      <c r="R466" s="2650"/>
      <c r="S466" s="2650"/>
      <c r="T466" s="2646" t="s">
        <v>2987</v>
      </c>
      <c r="U466" s="2647">
        <v>4603726340298</v>
      </c>
      <c r="V466" s="2656">
        <v>6</v>
      </c>
      <c r="W466" s="2648">
        <v>2.04</v>
      </c>
      <c r="X466" s="2658">
        <v>2.676E-3</v>
      </c>
      <c r="Y466" s="2650"/>
      <c r="Z466" s="2650"/>
      <c r="AA466" s="2650"/>
      <c r="AB466" s="2647">
        <v>4673739402580</v>
      </c>
      <c r="AC466" s="2656">
        <v>48</v>
      </c>
      <c r="AD466" s="2648">
        <v>16.75</v>
      </c>
      <c r="AE466" s="2662">
        <v>1.6740000000000001E-2</v>
      </c>
      <c r="AF466" s="2648">
        <v>0.36</v>
      </c>
      <c r="AG466" s="2648">
        <v>0.15</v>
      </c>
      <c r="AH466" s="2648">
        <v>0.31</v>
      </c>
      <c r="AI466" s="2647">
        <v>4673739402979</v>
      </c>
      <c r="AJ466" s="2648">
        <v>12.15</v>
      </c>
      <c r="AK466" s="2651" t="s">
        <v>2154</v>
      </c>
      <c r="AL466" s="2651" t="s">
        <v>2986</v>
      </c>
      <c r="AM466" s="2663">
        <v>995.9</v>
      </c>
      <c r="AN466" s="2652">
        <v>12.39</v>
      </c>
    </row>
    <row r="467" spans="1:40" ht="11.1" customHeight="1">
      <c r="A467" s="2646" t="s">
        <v>5180</v>
      </c>
      <c r="B467" s="2646" t="s">
        <v>5179</v>
      </c>
      <c r="C467" s="2646" t="s">
        <v>4998</v>
      </c>
      <c r="D467" s="2646" t="s">
        <v>5974</v>
      </c>
      <c r="E467" s="2647">
        <v>8481808199</v>
      </c>
      <c r="F467" s="2646" t="s">
        <v>2990</v>
      </c>
      <c r="G467" s="2646" t="s">
        <v>43</v>
      </c>
      <c r="H467" s="2646" t="s">
        <v>2995</v>
      </c>
      <c r="I467" s="2646" t="s">
        <v>6533</v>
      </c>
      <c r="J467" s="2646" t="s">
        <v>6534</v>
      </c>
      <c r="K467" s="2646" t="s">
        <v>6629</v>
      </c>
      <c r="L467" s="2657">
        <v>0.23799999999999999</v>
      </c>
      <c r="M467" s="2658">
        <v>2.8899999999999998E-4</v>
      </c>
      <c r="N467" s="2657">
        <v>8.4000000000000005E-2</v>
      </c>
      <c r="O467" s="2657">
        <v>6.9000000000000006E-2</v>
      </c>
      <c r="P467" s="2649">
        <v>3.1800000000000002E-2</v>
      </c>
      <c r="Q467" s="2656">
        <v>40</v>
      </c>
      <c r="R467" s="2650"/>
      <c r="S467" s="2650"/>
      <c r="T467" s="2646" t="s">
        <v>2987</v>
      </c>
      <c r="U467" s="2647">
        <v>4603726340304</v>
      </c>
      <c r="V467" s="2656">
        <v>8</v>
      </c>
      <c r="W467" s="2648">
        <v>1.94</v>
      </c>
      <c r="X467" s="2658">
        <v>2.3119999999999998E-3</v>
      </c>
      <c r="Y467" s="2650"/>
      <c r="Z467" s="2650"/>
      <c r="AA467" s="2650"/>
      <c r="AB467" s="2647">
        <v>4673739402597</v>
      </c>
      <c r="AC467" s="2656">
        <v>64</v>
      </c>
      <c r="AD467" s="2648">
        <v>15.87</v>
      </c>
      <c r="AE467" s="2662">
        <v>1.6740000000000001E-2</v>
      </c>
      <c r="AF467" s="2648">
        <v>0.36</v>
      </c>
      <c r="AG467" s="2648">
        <v>0.15</v>
      </c>
      <c r="AH467" s="2648">
        <v>0.31</v>
      </c>
      <c r="AI467" s="2647">
        <v>4673739402986</v>
      </c>
      <c r="AJ467" s="2648">
        <v>9.89</v>
      </c>
      <c r="AK467" s="2651" t="s">
        <v>2154</v>
      </c>
      <c r="AL467" s="2651" t="s">
        <v>2986</v>
      </c>
      <c r="AM467" s="2652">
        <v>810.75</v>
      </c>
      <c r="AN467" s="2652">
        <v>10.09</v>
      </c>
    </row>
    <row r="468" spans="1:40" ht="11.1" customHeight="1">
      <c r="A468" s="2646" t="s">
        <v>5178</v>
      </c>
      <c r="B468" s="2646" t="s">
        <v>5177</v>
      </c>
      <c r="C468" s="2646" t="s">
        <v>4998</v>
      </c>
      <c r="D468" s="2646"/>
      <c r="E468" s="2647">
        <v>8481808199</v>
      </c>
      <c r="F468" s="2646" t="s">
        <v>2990</v>
      </c>
      <c r="G468" s="2646" t="s">
        <v>44</v>
      </c>
      <c r="H468" s="2646" t="s">
        <v>3017</v>
      </c>
      <c r="I468" s="2646" t="s">
        <v>6533</v>
      </c>
      <c r="J468" s="2646" t="s">
        <v>6535</v>
      </c>
      <c r="K468" s="2646" t="s">
        <v>6629</v>
      </c>
      <c r="L468" s="2648">
        <v>0.38</v>
      </c>
      <c r="M468" s="2657">
        <v>1E-3</v>
      </c>
      <c r="N468" s="2657">
        <v>8.8999999999999996E-2</v>
      </c>
      <c r="O468" s="2649">
        <v>7.7600000000000002E-2</v>
      </c>
      <c r="P468" s="2657">
        <v>3.9E-2</v>
      </c>
      <c r="Q468" s="2656">
        <v>40</v>
      </c>
      <c r="R468" s="2650"/>
      <c r="S468" s="2650"/>
      <c r="T468" s="2646" t="s">
        <v>2987</v>
      </c>
      <c r="U468" s="2647">
        <v>4603726340311</v>
      </c>
      <c r="V468" s="2656">
        <v>6</v>
      </c>
      <c r="W468" s="2648">
        <v>2.35</v>
      </c>
      <c r="X468" s="2657">
        <v>6.0000000000000001E-3</v>
      </c>
      <c r="Y468" s="2650"/>
      <c r="Z468" s="2650"/>
      <c r="AA468" s="2650"/>
      <c r="AB468" s="2647">
        <v>4673739402603</v>
      </c>
      <c r="AC468" s="2656">
        <v>48</v>
      </c>
      <c r="AD468" s="2648">
        <v>19.22</v>
      </c>
      <c r="AE468" s="2658">
        <v>2.1878999999999999E-2</v>
      </c>
      <c r="AF468" s="2648">
        <v>0.39</v>
      </c>
      <c r="AG468" s="2648">
        <v>0.17</v>
      </c>
      <c r="AH468" s="2648">
        <v>0.33</v>
      </c>
      <c r="AI468" s="2647">
        <v>4673739402993</v>
      </c>
      <c r="AJ468" s="2648">
        <v>15.81</v>
      </c>
      <c r="AK468" s="2651" t="s">
        <v>2154</v>
      </c>
      <c r="AL468" s="2651" t="s">
        <v>2986</v>
      </c>
      <c r="AM468" s="2664">
        <v>1299.5</v>
      </c>
      <c r="AN468" s="2652">
        <v>16.13</v>
      </c>
    </row>
    <row r="469" spans="1:40" ht="11.1" customHeight="1">
      <c r="A469" s="2646" t="s">
        <v>5176</v>
      </c>
      <c r="B469" s="2646" t="s">
        <v>5175</v>
      </c>
      <c r="C469" s="2646" t="s">
        <v>4998</v>
      </c>
      <c r="D469" s="2646" t="s">
        <v>5974</v>
      </c>
      <c r="E469" s="2647">
        <v>8481808199</v>
      </c>
      <c r="F469" s="2646" t="s">
        <v>2990</v>
      </c>
      <c r="G469" s="2646" t="s">
        <v>45</v>
      </c>
      <c r="H469" s="2646" t="s">
        <v>2995</v>
      </c>
      <c r="I469" s="2646" t="s">
        <v>6533</v>
      </c>
      <c r="J469" s="2647">
        <v>1</v>
      </c>
      <c r="K469" s="2646" t="s">
        <v>6629</v>
      </c>
      <c r="L469" s="2657">
        <v>0.65900000000000003</v>
      </c>
      <c r="M469" s="2657">
        <v>1E-3</v>
      </c>
      <c r="N469" s="2657">
        <v>0.111</v>
      </c>
      <c r="O469" s="2657">
        <v>9.1999999999999998E-2</v>
      </c>
      <c r="P469" s="2657">
        <v>4.9000000000000002E-2</v>
      </c>
      <c r="Q469" s="2656">
        <v>40</v>
      </c>
      <c r="R469" s="2650"/>
      <c r="S469" s="2650"/>
      <c r="T469" s="2646" t="s">
        <v>2987</v>
      </c>
      <c r="U469" s="2647">
        <v>4603726340328</v>
      </c>
      <c r="V469" s="2656">
        <v>2</v>
      </c>
      <c r="W469" s="2648">
        <v>1.37</v>
      </c>
      <c r="X469" s="2657">
        <v>2E-3</v>
      </c>
      <c r="Y469" s="2650"/>
      <c r="Z469" s="2650"/>
      <c r="AA469" s="2650"/>
      <c r="AB469" s="2647">
        <v>4673739402610</v>
      </c>
      <c r="AC469" s="2656">
        <v>16</v>
      </c>
      <c r="AD469" s="2648">
        <v>11.29</v>
      </c>
      <c r="AE469" s="2662">
        <v>1.6740000000000001E-2</v>
      </c>
      <c r="AF469" s="2648">
        <v>0.36</v>
      </c>
      <c r="AG469" s="2648">
        <v>0.15</v>
      </c>
      <c r="AH469" s="2648">
        <v>0.31</v>
      </c>
      <c r="AI469" s="2647">
        <v>4673739403006</v>
      </c>
      <c r="AJ469" s="2648">
        <v>27.19</v>
      </c>
      <c r="AK469" s="2651" t="s">
        <v>2154</v>
      </c>
      <c r="AL469" s="2651" t="s">
        <v>2986</v>
      </c>
      <c r="AM469" s="2660">
        <v>2231</v>
      </c>
      <c r="AN469" s="2652">
        <v>27.73</v>
      </c>
    </row>
    <row r="470" spans="1:40" ht="11.1" customHeight="1">
      <c r="A470" s="2646" t="s">
        <v>5174</v>
      </c>
      <c r="B470" s="2646" t="s">
        <v>5173</v>
      </c>
      <c r="C470" s="2646" t="s">
        <v>4998</v>
      </c>
      <c r="D470" s="2646" t="s">
        <v>5975</v>
      </c>
      <c r="E470" s="2647">
        <v>8481808199</v>
      </c>
      <c r="F470" s="2646" t="s">
        <v>2990</v>
      </c>
      <c r="G470" s="2646" t="s">
        <v>48</v>
      </c>
      <c r="H470" s="2646" t="s">
        <v>2995</v>
      </c>
      <c r="I470" s="2646" t="s">
        <v>6533</v>
      </c>
      <c r="J470" s="2646" t="s">
        <v>6534</v>
      </c>
      <c r="K470" s="2646" t="s">
        <v>6629</v>
      </c>
      <c r="L470" s="2657">
        <v>0.24199999999999999</v>
      </c>
      <c r="M470" s="2658">
        <v>3.5100000000000002E-4</v>
      </c>
      <c r="N470" s="2657">
        <v>8.3000000000000004E-2</v>
      </c>
      <c r="O470" s="2657">
        <v>6.9000000000000006E-2</v>
      </c>
      <c r="P470" s="2649">
        <v>3.1800000000000002E-2</v>
      </c>
      <c r="Q470" s="2656">
        <v>40</v>
      </c>
      <c r="R470" s="2650"/>
      <c r="S470" s="2650"/>
      <c r="T470" s="2646" t="s">
        <v>2987</v>
      </c>
      <c r="U470" s="2647">
        <v>4603726340335</v>
      </c>
      <c r="V470" s="2656">
        <v>8</v>
      </c>
      <c r="W470" s="2648">
        <v>2.02</v>
      </c>
      <c r="X470" s="2658">
        <v>2.8080000000000002E-3</v>
      </c>
      <c r="Y470" s="2650"/>
      <c r="Z470" s="2650"/>
      <c r="AA470" s="2650"/>
      <c r="AB470" s="2647">
        <v>4673739402627</v>
      </c>
      <c r="AC470" s="2656">
        <v>64</v>
      </c>
      <c r="AD470" s="2648">
        <v>16.66</v>
      </c>
      <c r="AE470" s="2658">
        <v>2.1878999999999999E-2</v>
      </c>
      <c r="AF470" s="2648">
        <v>0.39</v>
      </c>
      <c r="AG470" s="2648">
        <v>0.17</v>
      </c>
      <c r="AH470" s="2648">
        <v>0.33</v>
      </c>
      <c r="AI470" s="2647">
        <v>4673739403013</v>
      </c>
      <c r="AJ470" s="2648">
        <v>10.81</v>
      </c>
      <c r="AK470" s="2651" t="s">
        <v>2154</v>
      </c>
      <c r="AL470" s="2651" t="s">
        <v>2986</v>
      </c>
      <c r="AM470" s="2652">
        <v>886.65</v>
      </c>
      <c r="AN470" s="2652">
        <v>11.03</v>
      </c>
    </row>
    <row r="471" spans="1:40" ht="11.1" customHeight="1">
      <c r="A471" s="2646" t="s">
        <v>5172</v>
      </c>
      <c r="B471" s="2646" t="s">
        <v>5171</v>
      </c>
      <c r="C471" s="2646" t="s">
        <v>4998</v>
      </c>
      <c r="D471" s="2646" t="s">
        <v>5975</v>
      </c>
      <c r="E471" s="2647">
        <v>8481808199</v>
      </c>
      <c r="F471" s="2646" t="s">
        <v>2990</v>
      </c>
      <c r="G471" s="2646" t="s">
        <v>49</v>
      </c>
      <c r="H471" s="2646" t="s">
        <v>2988</v>
      </c>
      <c r="I471" s="2646" t="s">
        <v>6533</v>
      </c>
      <c r="J471" s="2646" t="s">
        <v>6535</v>
      </c>
      <c r="K471" s="2646" t="s">
        <v>6629</v>
      </c>
      <c r="L471" s="2657">
        <v>0.38800000000000001</v>
      </c>
      <c r="M471" s="2658">
        <v>4.46E-4</v>
      </c>
      <c r="N471" s="2650"/>
      <c r="O471" s="2650"/>
      <c r="P471" s="2650"/>
      <c r="Q471" s="2656">
        <v>40</v>
      </c>
      <c r="R471" s="2650"/>
      <c r="S471" s="2650"/>
      <c r="T471" s="2646" t="s">
        <v>2987</v>
      </c>
      <c r="U471" s="2647">
        <v>4603726340342</v>
      </c>
      <c r="V471" s="2656">
        <v>6</v>
      </c>
      <c r="W471" s="2648">
        <v>2.41</v>
      </c>
      <c r="X471" s="2658">
        <v>2.676E-3</v>
      </c>
      <c r="Y471" s="2650"/>
      <c r="Z471" s="2650"/>
      <c r="AA471" s="2650"/>
      <c r="AB471" s="2647">
        <v>4673739402634</v>
      </c>
      <c r="AC471" s="2656">
        <v>48</v>
      </c>
      <c r="AD471" s="2653">
        <v>19.7</v>
      </c>
      <c r="AE471" s="2658">
        <v>2.1878999999999999E-2</v>
      </c>
      <c r="AF471" s="2648">
        <v>0.39</v>
      </c>
      <c r="AG471" s="2648">
        <v>0.17</v>
      </c>
      <c r="AH471" s="2648">
        <v>0.33</v>
      </c>
      <c r="AI471" s="2647">
        <v>4673739403020</v>
      </c>
      <c r="AJ471" s="2648">
        <v>16.71</v>
      </c>
      <c r="AK471" s="2651" t="s">
        <v>2154</v>
      </c>
      <c r="AL471" s="2651" t="s">
        <v>2986</v>
      </c>
      <c r="AM471" s="2660">
        <v>1380</v>
      </c>
      <c r="AN471" s="2652">
        <v>17.04</v>
      </c>
    </row>
    <row r="472" spans="1:40" ht="11.1" customHeight="1">
      <c r="A472" s="2646" t="s">
        <v>5170</v>
      </c>
      <c r="B472" s="2646" t="s">
        <v>5170</v>
      </c>
      <c r="C472" s="2646" t="s">
        <v>5043</v>
      </c>
      <c r="D472" s="2646" t="s">
        <v>5007</v>
      </c>
      <c r="E472" s="2647">
        <v>8481808199</v>
      </c>
      <c r="F472" s="2646" t="s">
        <v>2990</v>
      </c>
      <c r="G472" s="2646" t="s">
        <v>904</v>
      </c>
      <c r="H472" s="2646" t="s">
        <v>2995</v>
      </c>
      <c r="I472" s="2646" t="s">
        <v>6533</v>
      </c>
      <c r="J472" s="2646" t="s">
        <v>6534</v>
      </c>
      <c r="K472" s="2646" t="s">
        <v>6628</v>
      </c>
      <c r="L472" s="2657">
        <v>0.17299999999999999</v>
      </c>
      <c r="M472" s="2658">
        <v>1.8200000000000001E-4</v>
      </c>
      <c r="N472" s="2649">
        <v>5.6500000000000002E-2</v>
      </c>
      <c r="O472" s="2649">
        <v>5.3499999999999999E-2</v>
      </c>
      <c r="P472" s="2649">
        <v>3.0499999999999999E-2</v>
      </c>
      <c r="Q472" s="2656">
        <v>25</v>
      </c>
      <c r="R472" s="2650"/>
      <c r="S472" s="2650"/>
      <c r="T472" s="2646" t="s">
        <v>2987</v>
      </c>
      <c r="U472" s="2647">
        <v>4603739361327</v>
      </c>
      <c r="V472" s="2656">
        <v>15</v>
      </c>
      <c r="W472" s="2657">
        <v>2.5950000000000002</v>
      </c>
      <c r="X472" s="2662">
        <v>2.7299999999999998E-3</v>
      </c>
      <c r="Y472" s="2650"/>
      <c r="Z472" s="2650"/>
      <c r="AA472" s="2650"/>
      <c r="AB472" s="2647">
        <v>4603739361334</v>
      </c>
      <c r="AC472" s="2656">
        <v>120</v>
      </c>
      <c r="AD472" s="2648">
        <v>20.76</v>
      </c>
      <c r="AE472" s="2662">
        <v>2.1839999999999998E-2</v>
      </c>
      <c r="AF472" s="2650"/>
      <c r="AG472" s="2650"/>
      <c r="AH472" s="2650"/>
      <c r="AI472" s="2647">
        <v>4603739361341</v>
      </c>
      <c r="AJ472" s="2648">
        <v>9.06</v>
      </c>
      <c r="AK472" s="2651" t="s">
        <v>2154</v>
      </c>
      <c r="AL472" s="2651" t="s">
        <v>2986</v>
      </c>
      <c r="AM472" s="2663">
        <v>742.9</v>
      </c>
      <c r="AN472" s="2652">
        <v>9.24</v>
      </c>
    </row>
    <row r="473" spans="1:40" ht="11.1" customHeight="1">
      <c r="A473" s="2646" t="s">
        <v>5169</v>
      </c>
      <c r="B473" s="2646" t="s">
        <v>5169</v>
      </c>
      <c r="C473" s="2646" t="s">
        <v>5043</v>
      </c>
      <c r="D473" s="2646" t="s">
        <v>5007</v>
      </c>
      <c r="E473" s="2647">
        <v>8481808199</v>
      </c>
      <c r="F473" s="2646" t="s">
        <v>2990</v>
      </c>
      <c r="G473" s="2646" t="s">
        <v>906</v>
      </c>
      <c r="H473" s="2646" t="s">
        <v>2995</v>
      </c>
      <c r="I473" s="2646" t="s">
        <v>6533</v>
      </c>
      <c r="J473" s="2646" t="s">
        <v>6535</v>
      </c>
      <c r="K473" s="2646" t="s">
        <v>6628</v>
      </c>
      <c r="L473" s="2657">
        <v>0.20300000000000001</v>
      </c>
      <c r="M473" s="2658">
        <v>2.2800000000000001E-4</v>
      </c>
      <c r="N473" s="2649">
        <v>5.8500000000000003E-2</v>
      </c>
      <c r="O473" s="2649">
        <v>5.57E-2</v>
      </c>
      <c r="P473" s="2649">
        <v>3.2800000000000003E-2</v>
      </c>
      <c r="Q473" s="2656">
        <v>25</v>
      </c>
      <c r="R473" s="2650"/>
      <c r="S473" s="2650"/>
      <c r="T473" s="2646" t="s">
        <v>2987</v>
      </c>
      <c r="U473" s="2647">
        <v>4603739361358</v>
      </c>
      <c r="V473" s="2656">
        <v>12</v>
      </c>
      <c r="W473" s="2657">
        <v>2.4359999999999999</v>
      </c>
      <c r="X473" s="2658">
        <v>2.7360000000000002E-3</v>
      </c>
      <c r="Y473" s="2650"/>
      <c r="Z473" s="2650"/>
      <c r="AA473" s="2650"/>
      <c r="AB473" s="2647">
        <v>4603739361365</v>
      </c>
      <c r="AC473" s="2656">
        <v>96</v>
      </c>
      <c r="AD473" s="2657">
        <v>19.488</v>
      </c>
      <c r="AE473" s="2658">
        <v>2.1888000000000001E-2</v>
      </c>
      <c r="AF473" s="2650"/>
      <c r="AG473" s="2650"/>
      <c r="AH473" s="2650"/>
      <c r="AI473" s="2647">
        <v>4603739361372</v>
      </c>
      <c r="AJ473" s="2648">
        <v>10.61</v>
      </c>
      <c r="AK473" s="2651" t="s">
        <v>2154</v>
      </c>
      <c r="AL473" s="2651" t="s">
        <v>2986</v>
      </c>
      <c r="AM473" s="2652">
        <v>870.55</v>
      </c>
      <c r="AN473" s="2652">
        <v>10.82</v>
      </c>
    </row>
    <row r="474" spans="1:40" ht="11.1" customHeight="1">
      <c r="A474" s="2646" t="s">
        <v>5168</v>
      </c>
      <c r="B474" s="2646" t="s">
        <v>5168</v>
      </c>
      <c r="C474" s="2646" t="s">
        <v>5043</v>
      </c>
      <c r="D474" s="2646" t="s">
        <v>5007</v>
      </c>
      <c r="E474" s="2647">
        <v>8481808199</v>
      </c>
      <c r="F474" s="2646" t="s">
        <v>2990</v>
      </c>
      <c r="G474" s="2646" t="s">
        <v>905</v>
      </c>
      <c r="H474" s="2646" t="s">
        <v>2995</v>
      </c>
      <c r="I474" s="2646" t="s">
        <v>6533</v>
      </c>
      <c r="J474" s="2646" t="s">
        <v>6534</v>
      </c>
      <c r="K474" s="2646" t="s">
        <v>6629</v>
      </c>
      <c r="L474" s="2657">
        <v>0.187</v>
      </c>
      <c r="M474" s="2658">
        <v>2.2800000000000001E-4</v>
      </c>
      <c r="N474" s="2649">
        <v>6.4699999999999994E-2</v>
      </c>
      <c r="O474" s="2649">
        <v>5.3499999999999999E-2</v>
      </c>
      <c r="P474" s="2649">
        <v>3.0499999999999999E-2</v>
      </c>
      <c r="Q474" s="2656">
        <v>25</v>
      </c>
      <c r="R474" s="2650"/>
      <c r="S474" s="2650"/>
      <c r="T474" s="2646" t="s">
        <v>2987</v>
      </c>
      <c r="U474" s="2647">
        <v>4603739361389</v>
      </c>
      <c r="V474" s="2656">
        <v>12</v>
      </c>
      <c r="W474" s="2657">
        <v>2.2440000000000002</v>
      </c>
      <c r="X474" s="2658">
        <v>2.7360000000000002E-3</v>
      </c>
      <c r="Y474" s="2650"/>
      <c r="Z474" s="2650"/>
      <c r="AA474" s="2650"/>
      <c r="AB474" s="2647">
        <v>4603739361396</v>
      </c>
      <c r="AC474" s="2656">
        <v>96</v>
      </c>
      <c r="AD474" s="2657">
        <v>17.952000000000002</v>
      </c>
      <c r="AE474" s="2658">
        <v>2.1888000000000001E-2</v>
      </c>
      <c r="AF474" s="2650"/>
      <c r="AG474" s="2650"/>
      <c r="AH474" s="2650"/>
      <c r="AI474" s="2647">
        <v>4603739361402</v>
      </c>
      <c r="AJ474" s="2648">
        <v>8.65</v>
      </c>
      <c r="AK474" s="2651" t="s">
        <v>2154</v>
      </c>
      <c r="AL474" s="2651" t="s">
        <v>2986</v>
      </c>
      <c r="AM474" s="2652">
        <v>709.55</v>
      </c>
      <c r="AN474" s="2652">
        <v>8.82</v>
      </c>
    </row>
    <row r="475" spans="1:40" ht="11.1" customHeight="1">
      <c r="A475" s="2646" t="s">
        <v>5167</v>
      </c>
      <c r="B475" s="2646" t="s">
        <v>5167</v>
      </c>
      <c r="C475" s="2646" t="s">
        <v>5043</v>
      </c>
      <c r="D475" s="2646" t="s">
        <v>5007</v>
      </c>
      <c r="E475" s="2647">
        <v>8481808199</v>
      </c>
      <c r="F475" s="2646" t="s">
        <v>2990</v>
      </c>
      <c r="G475" s="2646" t="s">
        <v>907</v>
      </c>
      <c r="H475" s="2646" t="s">
        <v>2995</v>
      </c>
      <c r="I475" s="2646" t="s">
        <v>6533</v>
      </c>
      <c r="J475" s="2646" t="s">
        <v>6535</v>
      </c>
      <c r="K475" s="2646" t="s">
        <v>6629</v>
      </c>
      <c r="L475" s="2657">
        <v>0.214</v>
      </c>
      <c r="M475" s="2658">
        <v>2.2800000000000001E-4</v>
      </c>
      <c r="N475" s="2657">
        <v>6.6000000000000003E-2</v>
      </c>
      <c r="O475" s="2649">
        <v>5.57E-2</v>
      </c>
      <c r="P475" s="2649">
        <v>3.4500000000000003E-2</v>
      </c>
      <c r="Q475" s="2656">
        <v>25</v>
      </c>
      <c r="R475" s="2650"/>
      <c r="S475" s="2650"/>
      <c r="T475" s="2646" t="s">
        <v>2987</v>
      </c>
      <c r="U475" s="2647">
        <v>4603739361419</v>
      </c>
      <c r="V475" s="2656">
        <v>12</v>
      </c>
      <c r="W475" s="2657">
        <v>2.5680000000000001</v>
      </c>
      <c r="X475" s="2658">
        <v>2.7360000000000002E-3</v>
      </c>
      <c r="Y475" s="2650"/>
      <c r="Z475" s="2650"/>
      <c r="AA475" s="2650"/>
      <c r="AB475" s="2647">
        <v>4603739361426</v>
      </c>
      <c r="AC475" s="2656">
        <v>96</v>
      </c>
      <c r="AD475" s="2657">
        <v>20.544</v>
      </c>
      <c r="AE475" s="2658">
        <v>2.1888000000000001E-2</v>
      </c>
      <c r="AF475" s="2650"/>
      <c r="AG475" s="2650"/>
      <c r="AH475" s="2650"/>
      <c r="AI475" s="2647">
        <v>4603739361433</v>
      </c>
      <c r="AJ475" s="2648">
        <v>10.28</v>
      </c>
      <c r="AK475" s="2651" t="s">
        <v>2154</v>
      </c>
      <c r="AL475" s="2651" t="s">
        <v>2986</v>
      </c>
      <c r="AM475" s="2652">
        <v>842.95</v>
      </c>
      <c r="AN475" s="2652">
        <v>10.49</v>
      </c>
    </row>
    <row r="476" spans="1:40" ht="11.1" customHeight="1">
      <c r="A476" s="2646" t="s">
        <v>5166</v>
      </c>
      <c r="B476" s="2646" t="s">
        <v>5166</v>
      </c>
      <c r="C476" s="2646" t="s">
        <v>5043</v>
      </c>
      <c r="D476" s="2646" t="s">
        <v>5001</v>
      </c>
      <c r="E476" s="2647">
        <v>8481808199</v>
      </c>
      <c r="F476" s="2646" t="s">
        <v>2990</v>
      </c>
      <c r="G476" s="2646" t="s">
        <v>908</v>
      </c>
      <c r="H476" s="2646" t="s">
        <v>2995</v>
      </c>
      <c r="I476" s="2646" t="s">
        <v>6533</v>
      </c>
      <c r="J476" s="2646" t="s">
        <v>6534</v>
      </c>
      <c r="K476" s="2646" t="s">
        <v>6628</v>
      </c>
      <c r="L476" s="2657">
        <v>0.187</v>
      </c>
      <c r="M476" s="2658">
        <v>1.5200000000000001E-4</v>
      </c>
      <c r="N476" s="2657">
        <v>5.2999999999999999E-2</v>
      </c>
      <c r="O476" s="2657">
        <v>6.6000000000000003E-2</v>
      </c>
      <c r="P476" s="2649">
        <v>2.9499999999999998E-2</v>
      </c>
      <c r="Q476" s="2656">
        <v>25</v>
      </c>
      <c r="R476" s="2650"/>
      <c r="S476" s="2650"/>
      <c r="T476" s="2646" t="s">
        <v>2987</v>
      </c>
      <c r="U476" s="2647">
        <v>4603739361440</v>
      </c>
      <c r="V476" s="2656">
        <v>18</v>
      </c>
      <c r="W476" s="2657">
        <v>3.3660000000000001</v>
      </c>
      <c r="X476" s="2658">
        <v>2.7360000000000002E-3</v>
      </c>
      <c r="Y476" s="2650"/>
      <c r="Z476" s="2650"/>
      <c r="AA476" s="2650"/>
      <c r="AB476" s="2647">
        <v>4603739361457</v>
      </c>
      <c r="AC476" s="2656">
        <v>144</v>
      </c>
      <c r="AD476" s="2657">
        <v>26.928000000000001</v>
      </c>
      <c r="AE476" s="2658">
        <v>2.1888000000000001E-2</v>
      </c>
      <c r="AF476" s="2650"/>
      <c r="AG476" s="2650"/>
      <c r="AH476" s="2650"/>
      <c r="AI476" s="2647">
        <v>4603739361464</v>
      </c>
      <c r="AJ476" s="2648">
        <v>9.2799999999999994</v>
      </c>
      <c r="AK476" s="2651" t="s">
        <v>2154</v>
      </c>
      <c r="AL476" s="2651" t="s">
        <v>2986</v>
      </c>
      <c r="AM476" s="2663">
        <v>761.3</v>
      </c>
      <c r="AN476" s="2652">
        <v>9.4700000000000006</v>
      </c>
    </row>
    <row r="477" spans="1:40" ht="11.1" customHeight="1">
      <c r="A477" s="2646" t="s">
        <v>5165</v>
      </c>
      <c r="B477" s="2646" t="s">
        <v>5165</v>
      </c>
      <c r="C477" s="2646" t="s">
        <v>5043</v>
      </c>
      <c r="D477" s="2646" t="s">
        <v>5001</v>
      </c>
      <c r="E477" s="2647">
        <v>8481808199</v>
      </c>
      <c r="F477" s="2646" t="s">
        <v>2990</v>
      </c>
      <c r="G477" s="2646" t="s">
        <v>910</v>
      </c>
      <c r="H477" s="2646" t="s">
        <v>2988</v>
      </c>
      <c r="I477" s="2646" t="s">
        <v>6533</v>
      </c>
      <c r="J477" s="2646" t="s">
        <v>6535</v>
      </c>
      <c r="K477" s="2646" t="s">
        <v>6628</v>
      </c>
      <c r="L477" s="2657">
        <v>0.22500000000000001</v>
      </c>
      <c r="M477" s="2658">
        <v>1.95E-4</v>
      </c>
      <c r="N477" s="2650"/>
      <c r="O477" s="2650"/>
      <c r="P477" s="2650"/>
      <c r="Q477" s="2656">
        <v>25</v>
      </c>
      <c r="R477" s="2650"/>
      <c r="S477" s="2650"/>
      <c r="T477" s="2646" t="s">
        <v>2987</v>
      </c>
      <c r="U477" s="2647">
        <v>4603739361471</v>
      </c>
      <c r="V477" s="2656">
        <v>14</v>
      </c>
      <c r="W477" s="2648">
        <v>3.15</v>
      </c>
      <c r="X477" s="2662">
        <v>2.7299999999999998E-3</v>
      </c>
      <c r="Y477" s="2650"/>
      <c r="Z477" s="2650"/>
      <c r="AA477" s="2650"/>
      <c r="AB477" s="2647">
        <v>4603739361488</v>
      </c>
      <c r="AC477" s="2656">
        <v>112</v>
      </c>
      <c r="AD477" s="2653">
        <v>25.2</v>
      </c>
      <c r="AE477" s="2662">
        <v>2.1839999999999998E-2</v>
      </c>
      <c r="AF477" s="2650"/>
      <c r="AG477" s="2650"/>
      <c r="AH477" s="2650"/>
      <c r="AI477" s="2647">
        <v>4603739361495</v>
      </c>
      <c r="AJ477" s="2648">
        <v>11.77</v>
      </c>
      <c r="AK477" s="2651" t="s">
        <v>2154</v>
      </c>
      <c r="AL477" s="2651" t="s">
        <v>2986</v>
      </c>
      <c r="AM477" s="2652">
        <v>964.85</v>
      </c>
      <c r="AN477" s="2652">
        <v>12.01</v>
      </c>
    </row>
    <row r="478" spans="1:40" ht="11.1" customHeight="1">
      <c r="A478" s="2646" t="s">
        <v>5164</v>
      </c>
      <c r="B478" s="2646" t="s">
        <v>5164</v>
      </c>
      <c r="C478" s="2646" t="s">
        <v>5043</v>
      </c>
      <c r="D478" s="2646" t="s">
        <v>5001</v>
      </c>
      <c r="E478" s="2647">
        <v>8481808199</v>
      </c>
      <c r="F478" s="2646" t="s">
        <v>2990</v>
      </c>
      <c r="G478" s="2646" t="s">
        <v>909</v>
      </c>
      <c r="H478" s="2646" t="s">
        <v>2988</v>
      </c>
      <c r="I478" s="2646" t="s">
        <v>6533</v>
      </c>
      <c r="J478" s="2646" t="s">
        <v>6534</v>
      </c>
      <c r="K478" s="2646" t="s">
        <v>6629</v>
      </c>
      <c r="L478" s="2657">
        <v>0.18099999999999999</v>
      </c>
      <c r="M478" s="2658">
        <v>1.5200000000000001E-4</v>
      </c>
      <c r="N478" s="2650"/>
      <c r="O478" s="2650"/>
      <c r="P478" s="2650"/>
      <c r="Q478" s="2656">
        <v>25</v>
      </c>
      <c r="R478" s="2650"/>
      <c r="S478" s="2650"/>
      <c r="T478" s="2646" t="s">
        <v>2987</v>
      </c>
      <c r="U478" s="2647">
        <v>4603739361501</v>
      </c>
      <c r="V478" s="2656">
        <v>18</v>
      </c>
      <c r="W478" s="2657">
        <v>3.258</v>
      </c>
      <c r="X478" s="2658">
        <v>2.7360000000000002E-3</v>
      </c>
      <c r="Y478" s="2650"/>
      <c r="Z478" s="2650"/>
      <c r="AA478" s="2650"/>
      <c r="AB478" s="2647">
        <v>4603739361518</v>
      </c>
      <c r="AC478" s="2656">
        <v>144</v>
      </c>
      <c r="AD478" s="2657">
        <v>26.064</v>
      </c>
      <c r="AE478" s="2658">
        <v>2.1888000000000001E-2</v>
      </c>
      <c r="AF478" s="2650"/>
      <c r="AG478" s="2650"/>
      <c r="AH478" s="2650"/>
      <c r="AI478" s="2647">
        <v>4603739361525</v>
      </c>
      <c r="AJ478" s="2648">
        <v>9.09</v>
      </c>
      <c r="AK478" s="2651" t="s">
        <v>2154</v>
      </c>
      <c r="AL478" s="2651" t="s">
        <v>2986</v>
      </c>
      <c r="AM478" s="2663">
        <v>745.2</v>
      </c>
      <c r="AN478" s="2652">
        <v>9.27</v>
      </c>
    </row>
    <row r="479" spans="1:40" ht="11.1" customHeight="1">
      <c r="A479" s="2646" t="s">
        <v>5163</v>
      </c>
      <c r="B479" s="2646" t="s">
        <v>5163</v>
      </c>
      <c r="C479" s="2646"/>
      <c r="D479" s="2646"/>
      <c r="E479" s="2647">
        <v>8481808199</v>
      </c>
      <c r="F479" s="2646" t="s">
        <v>2990</v>
      </c>
      <c r="G479" s="2646" t="s">
        <v>5162</v>
      </c>
      <c r="H479" s="2646" t="s">
        <v>2988</v>
      </c>
      <c r="I479" s="2646" t="s">
        <v>6533</v>
      </c>
      <c r="J479" s="2646" t="s">
        <v>6534</v>
      </c>
      <c r="K479" s="2646" t="s">
        <v>6629</v>
      </c>
      <c r="L479" s="2650"/>
      <c r="M479" s="2650"/>
      <c r="N479" s="2650"/>
      <c r="O479" s="2650"/>
      <c r="P479" s="2650"/>
      <c r="Q479" s="2656">
        <v>25</v>
      </c>
      <c r="R479" s="2650"/>
      <c r="S479" s="2650"/>
      <c r="T479" s="2646" t="s">
        <v>2987</v>
      </c>
      <c r="U479" s="2646"/>
      <c r="V479" s="2646"/>
      <c r="W479" s="2646"/>
      <c r="X479" s="2646"/>
      <c r="Y479" s="2646"/>
      <c r="Z479" s="2646"/>
      <c r="AA479" s="2646"/>
      <c r="AB479" s="2646"/>
      <c r="AC479" s="2646"/>
      <c r="AD479" s="2646"/>
      <c r="AE479" s="2646"/>
      <c r="AF479" s="2646"/>
      <c r="AG479" s="2646"/>
      <c r="AH479" s="2646"/>
      <c r="AI479" s="2646"/>
      <c r="AJ479" s="2646"/>
      <c r="AK479" s="2651"/>
      <c r="AL479" s="2651" t="s">
        <v>2986</v>
      </c>
      <c r="AM479" s="2659">
        <v>648</v>
      </c>
      <c r="AN479" s="2651"/>
    </row>
    <row r="480" spans="1:40" ht="11.1" customHeight="1">
      <c r="A480" s="2646" t="s">
        <v>5161</v>
      </c>
      <c r="B480" s="2646" t="s">
        <v>5161</v>
      </c>
      <c r="C480" s="2646" t="s">
        <v>5043</v>
      </c>
      <c r="D480" s="2646" t="s">
        <v>5001</v>
      </c>
      <c r="E480" s="2647">
        <v>8481808199</v>
      </c>
      <c r="F480" s="2646" t="s">
        <v>2990</v>
      </c>
      <c r="G480" s="2646" t="s">
        <v>911</v>
      </c>
      <c r="H480" s="2646" t="s">
        <v>2995</v>
      </c>
      <c r="I480" s="2646" t="s">
        <v>6533</v>
      </c>
      <c r="J480" s="2646" t="s">
        <v>6535</v>
      </c>
      <c r="K480" s="2646" t="s">
        <v>6629</v>
      </c>
      <c r="L480" s="2657">
        <v>0.21199999999999999</v>
      </c>
      <c r="M480" s="2658">
        <v>1.95E-4</v>
      </c>
      <c r="N480" s="2657">
        <v>5.2999999999999999E-2</v>
      </c>
      <c r="O480" s="2649">
        <v>3.4500000000000003E-2</v>
      </c>
      <c r="P480" s="2649">
        <v>6.8500000000000005E-2</v>
      </c>
      <c r="Q480" s="2656">
        <v>25</v>
      </c>
      <c r="R480" s="2650"/>
      <c r="S480" s="2650"/>
      <c r="T480" s="2646" t="s">
        <v>2987</v>
      </c>
      <c r="U480" s="2647">
        <v>4603739361532</v>
      </c>
      <c r="V480" s="2656">
        <v>14</v>
      </c>
      <c r="W480" s="2657">
        <v>2.968</v>
      </c>
      <c r="X480" s="2662">
        <v>2.7299999999999998E-3</v>
      </c>
      <c r="Y480" s="2650"/>
      <c r="Z480" s="2650"/>
      <c r="AA480" s="2650"/>
      <c r="AB480" s="2647">
        <v>4603739361549</v>
      </c>
      <c r="AC480" s="2656">
        <v>112</v>
      </c>
      <c r="AD480" s="2657">
        <v>23.744</v>
      </c>
      <c r="AE480" s="2662">
        <v>2.1839999999999998E-2</v>
      </c>
      <c r="AF480" s="2650"/>
      <c r="AG480" s="2650"/>
      <c r="AH480" s="2650"/>
      <c r="AI480" s="2647">
        <v>4603739361556</v>
      </c>
      <c r="AJ480" s="2648">
        <v>11.91</v>
      </c>
      <c r="AK480" s="2651" t="s">
        <v>2154</v>
      </c>
      <c r="AL480" s="2651" t="s">
        <v>2986</v>
      </c>
      <c r="AM480" s="2652">
        <v>976.35</v>
      </c>
      <c r="AN480" s="2652">
        <v>12.15</v>
      </c>
    </row>
    <row r="481" spans="1:40" ht="11.1" customHeight="1">
      <c r="A481" s="2646" t="s">
        <v>5160</v>
      </c>
      <c r="B481" s="2646" t="s">
        <v>5160</v>
      </c>
      <c r="C481" s="2646"/>
      <c r="D481" s="2646"/>
      <c r="E481" s="2647">
        <v>8481808199</v>
      </c>
      <c r="F481" s="2646" t="s">
        <v>2990</v>
      </c>
      <c r="G481" s="2646" t="s">
        <v>5159</v>
      </c>
      <c r="H481" s="2646" t="s">
        <v>2988</v>
      </c>
      <c r="I481" s="2646" t="s">
        <v>6533</v>
      </c>
      <c r="J481" s="2646" t="s">
        <v>6534</v>
      </c>
      <c r="K481" s="2646" t="s">
        <v>6629</v>
      </c>
      <c r="L481" s="2650"/>
      <c r="M481" s="2650"/>
      <c r="N481" s="2650"/>
      <c r="O481" s="2650"/>
      <c r="P481" s="2650"/>
      <c r="Q481" s="2656">
        <v>25</v>
      </c>
      <c r="R481" s="2650"/>
      <c r="S481" s="2650"/>
      <c r="T481" s="2646" t="s">
        <v>2987</v>
      </c>
      <c r="U481" s="2646"/>
      <c r="V481" s="2646"/>
      <c r="W481" s="2646"/>
      <c r="X481" s="2646"/>
      <c r="Y481" s="2646"/>
      <c r="Z481" s="2646"/>
      <c r="AA481" s="2646"/>
      <c r="AB481" s="2646"/>
      <c r="AC481" s="2646"/>
      <c r="AD481" s="2646"/>
      <c r="AE481" s="2646"/>
      <c r="AF481" s="2646"/>
      <c r="AG481" s="2646"/>
      <c r="AH481" s="2646"/>
      <c r="AI481" s="2646"/>
      <c r="AJ481" s="2646"/>
      <c r="AK481" s="2651"/>
      <c r="AL481" s="2651" t="s">
        <v>2986</v>
      </c>
      <c r="AM481" s="2659">
        <v>648</v>
      </c>
      <c r="AN481" s="2651"/>
    </row>
    <row r="482" spans="1:40" ht="11.1" customHeight="1">
      <c r="A482" s="2646" t="s">
        <v>5158</v>
      </c>
      <c r="B482" s="2646" t="s">
        <v>5157</v>
      </c>
      <c r="C482" s="2646" t="s">
        <v>5043</v>
      </c>
      <c r="D482" s="2646"/>
      <c r="E482" s="2647">
        <v>8481808199</v>
      </c>
      <c r="F482" s="2646" t="s">
        <v>2990</v>
      </c>
      <c r="G482" s="2646" t="s">
        <v>61</v>
      </c>
      <c r="H482" s="2646" t="s">
        <v>2988</v>
      </c>
      <c r="I482" s="2646" t="s">
        <v>6533</v>
      </c>
      <c r="J482" s="2646" t="s">
        <v>6534</v>
      </c>
      <c r="K482" s="2646" t="s">
        <v>6628</v>
      </c>
      <c r="L482" s="2648">
        <v>0.22</v>
      </c>
      <c r="M482" s="2657">
        <v>1E-3</v>
      </c>
      <c r="N482" s="2657">
        <v>0.109</v>
      </c>
      <c r="O482" s="2648">
        <v>0.06</v>
      </c>
      <c r="P482" s="2649">
        <v>6.3500000000000001E-2</v>
      </c>
      <c r="Q482" s="2656">
        <v>40</v>
      </c>
      <c r="R482" s="2650"/>
      <c r="S482" s="2650"/>
      <c r="T482" s="2646" t="s">
        <v>2987</v>
      </c>
      <c r="U482" s="2647">
        <v>4603726340359</v>
      </c>
      <c r="V482" s="2656">
        <v>6</v>
      </c>
      <c r="W482" s="2653">
        <v>1.4</v>
      </c>
      <c r="X482" s="2657">
        <v>6.0000000000000001E-3</v>
      </c>
      <c r="Y482" s="2650"/>
      <c r="Z482" s="2650"/>
      <c r="AA482" s="2650"/>
      <c r="AB482" s="2647">
        <v>4673739403037</v>
      </c>
      <c r="AC482" s="2656">
        <v>48</v>
      </c>
      <c r="AD482" s="2648">
        <v>11.52</v>
      </c>
      <c r="AE482" s="2662">
        <v>1.6740000000000001E-2</v>
      </c>
      <c r="AF482" s="2648">
        <v>0.36</v>
      </c>
      <c r="AG482" s="2648">
        <v>0.15</v>
      </c>
      <c r="AH482" s="2648">
        <v>0.31</v>
      </c>
      <c r="AI482" s="2647">
        <v>4673739403136</v>
      </c>
      <c r="AJ482" s="2648">
        <v>9.25</v>
      </c>
      <c r="AK482" s="2651" t="s">
        <v>2154</v>
      </c>
      <c r="AL482" s="2651" t="s">
        <v>2986</v>
      </c>
      <c r="AM482" s="2652">
        <v>757.85</v>
      </c>
      <c r="AN482" s="2652">
        <v>9.44</v>
      </c>
    </row>
    <row r="483" spans="1:40" ht="11.1" customHeight="1">
      <c r="A483" s="2646" t="s">
        <v>5156</v>
      </c>
      <c r="B483" s="2646" t="s">
        <v>5155</v>
      </c>
      <c r="C483" s="2646" t="s">
        <v>5043</v>
      </c>
      <c r="D483" s="2646"/>
      <c r="E483" s="2647">
        <v>8481808199</v>
      </c>
      <c r="F483" s="2646" t="s">
        <v>2990</v>
      </c>
      <c r="G483" s="2646" t="s">
        <v>62</v>
      </c>
      <c r="H483" s="2646" t="s">
        <v>2988</v>
      </c>
      <c r="I483" s="2646" t="s">
        <v>6533</v>
      </c>
      <c r="J483" s="2646" t="s">
        <v>6535</v>
      </c>
      <c r="K483" s="2646" t="s">
        <v>6628</v>
      </c>
      <c r="L483" s="2657">
        <v>0.32500000000000001</v>
      </c>
      <c r="M483" s="2657">
        <v>1E-3</v>
      </c>
      <c r="N483" s="2649">
        <v>0.1263</v>
      </c>
      <c r="O483" s="2649">
        <v>7.0300000000000001E-2</v>
      </c>
      <c r="P483" s="2657">
        <v>6.9000000000000006E-2</v>
      </c>
      <c r="Q483" s="2656">
        <v>40</v>
      </c>
      <c r="R483" s="2650"/>
      <c r="S483" s="2650"/>
      <c r="T483" s="2646" t="s">
        <v>2987</v>
      </c>
      <c r="U483" s="2647">
        <v>4603726340366</v>
      </c>
      <c r="V483" s="2656">
        <v>4</v>
      </c>
      <c r="W483" s="2648">
        <v>1.33</v>
      </c>
      <c r="X483" s="2657">
        <v>4.0000000000000001E-3</v>
      </c>
      <c r="Y483" s="2650"/>
      <c r="Z483" s="2650"/>
      <c r="AA483" s="2650"/>
      <c r="AB483" s="2647">
        <v>4673739403044</v>
      </c>
      <c r="AC483" s="2656">
        <v>32</v>
      </c>
      <c r="AD483" s="2648">
        <v>10.86</v>
      </c>
      <c r="AE483" s="2662">
        <v>1.6740000000000001E-2</v>
      </c>
      <c r="AF483" s="2648">
        <v>0.36</v>
      </c>
      <c r="AG483" s="2648">
        <v>0.15</v>
      </c>
      <c r="AH483" s="2648">
        <v>0.31</v>
      </c>
      <c r="AI483" s="2647">
        <v>4673739403143</v>
      </c>
      <c r="AJ483" s="2648">
        <v>13.44</v>
      </c>
      <c r="AK483" s="2651" t="s">
        <v>2154</v>
      </c>
      <c r="AL483" s="2651" t="s">
        <v>2986</v>
      </c>
      <c r="AM483" s="2664">
        <v>1101.7</v>
      </c>
      <c r="AN483" s="2652">
        <v>13.71</v>
      </c>
    </row>
    <row r="484" spans="1:40" ht="11.1" customHeight="1">
      <c r="A484" s="2646" t="s">
        <v>5154</v>
      </c>
      <c r="B484" s="2646" t="s">
        <v>5153</v>
      </c>
      <c r="C484" s="2646" t="s">
        <v>5043</v>
      </c>
      <c r="D484" s="2646" t="s">
        <v>5070</v>
      </c>
      <c r="E484" s="2647">
        <v>8481808199</v>
      </c>
      <c r="F484" s="2646" t="s">
        <v>2990</v>
      </c>
      <c r="G484" s="2646" t="s">
        <v>63</v>
      </c>
      <c r="H484" s="2646" t="s">
        <v>2995</v>
      </c>
      <c r="I484" s="2646" t="s">
        <v>6533</v>
      </c>
      <c r="J484" s="2647">
        <v>1</v>
      </c>
      <c r="K484" s="2646" t="s">
        <v>6628</v>
      </c>
      <c r="L484" s="2648">
        <v>0.45</v>
      </c>
      <c r="M484" s="2658">
        <v>7.7099999999999998E-4</v>
      </c>
      <c r="N484" s="2649">
        <v>0.14580000000000001</v>
      </c>
      <c r="O484" s="2648">
        <v>0.08</v>
      </c>
      <c r="P484" s="2649">
        <v>7.6499999999999999E-2</v>
      </c>
      <c r="Q484" s="2656">
        <v>40</v>
      </c>
      <c r="R484" s="2650"/>
      <c r="S484" s="2650"/>
      <c r="T484" s="2646" t="s">
        <v>2987</v>
      </c>
      <c r="U484" s="2647">
        <v>4603726340373</v>
      </c>
      <c r="V484" s="2656">
        <v>6</v>
      </c>
      <c r="W484" s="2648">
        <v>2.77</v>
      </c>
      <c r="X484" s="2658">
        <v>4.6259999999999999E-3</v>
      </c>
      <c r="Y484" s="2650"/>
      <c r="Z484" s="2650"/>
      <c r="AA484" s="2650"/>
      <c r="AB484" s="2647">
        <v>4673739403051</v>
      </c>
      <c r="AC484" s="2656">
        <v>24</v>
      </c>
      <c r="AD484" s="2648">
        <v>11.42</v>
      </c>
      <c r="AE484" s="2658">
        <v>1.8772E-2</v>
      </c>
      <c r="AF484" s="2648">
        <v>0.38</v>
      </c>
      <c r="AG484" s="2648">
        <v>0.19</v>
      </c>
      <c r="AH484" s="2648">
        <v>0.26</v>
      </c>
      <c r="AI484" s="2647">
        <v>4673739403150</v>
      </c>
      <c r="AJ484" s="2648">
        <v>19.64</v>
      </c>
      <c r="AK484" s="2651" t="s">
        <v>2154</v>
      </c>
      <c r="AL484" s="2651" t="s">
        <v>2986</v>
      </c>
      <c r="AM484" s="2660">
        <v>1610</v>
      </c>
      <c r="AN484" s="2652">
        <v>20.03</v>
      </c>
    </row>
    <row r="485" spans="1:40" ht="11.1" customHeight="1">
      <c r="A485" s="2646" t="s">
        <v>5152</v>
      </c>
      <c r="B485" s="2646" t="s">
        <v>5151</v>
      </c>
      <c r="C485" s="2646" t="s">
        <v>5043</v>
      </c>
      <c r="D485" s="2646" t="s">
        <v>5070</v>
      </c>
      <c r="E485" s="2647">
        <v>8481808199</v>
      </c>
      <c r="F485" s="2646" t="s">
        <v>2990</v>
      </c>
      <c r="G485" s="2646" t="s">
        <v>759</v>
      </c>
      <c r="H485" s="2646" t="s">
        <v>2995</v>
      </c>
      <c r="I485" s="2646" t="s">
        <v>6533</v>
      </c>
      <c r="J485" s="2646" t="s">
        <v>6536</v>
      </c>
      <c r="K485" s="2646" t="s">
        <v>6628</v>
      </c>
      <c r="L485" s="2657">
        <v>0.67300000000000004</v>
      </c>
      <c r="M485" s="2658">
        <v>8.4500000000000005E-4</v>
      </c>
      <c r="N485" s="2649">
        <v>0.1787</v>
      </c>
      <c r="O485" s="2649">
        <v>9.5200000000000007E-2</v>
      </c>
      <c r="P485" s="2649">
        <v>8.5500000000000007E-2</v>
      </c>
      <c r="Q485" s="2656">
        <v>40</v>
      </c>
      <c r="R485" s="2650"/>
      <c r="S485" s="2650"/>
      <c r="T485" s="2646" t="s">
        <v>2987</v>
      </c>
      <c r="U485" s="2647">
        <v>4603726342490</v>
      </c>
      <c r="V485" s="2656">
        <v>4</v>
      </c>
      <c r="W485" s="2648">
        <v>2.69</v>
      </c>
      <c r="X485" s="2662">
        <v>3.3800000000000002E-3</v>
      </c>
      <c r="Y485" s="2650"/>
      <c r="Z485" s="2650"/>
      <c r="AA485" s="2650"/>
      <c r="AB485" s="2647">
        <v>4673739403068</v>
      </c>
      <c r="AC485" s="2656">
        <v>24</v>
      </c>
      <c r="AD485" s="2653">
        <v>16.5</v>
      </c>
      <c r="AE485" s="2662">
        <v>2.0279999999999999E-2</v>
      </c>
      <c r="AF485" s="2648">
        <v>0.39</v>
      </c>
      <c r="AG485" s="2653">
        <v>0.2</v>
      </c>
      <c r="AH485" s="2648">
        <v>0.26</v>
      </c>
      <c r="AI485" s="2647">
        <v>4673739403167</v>
      </c>
      <c r="AJ485" s="2648">
        <v>29.46</v>
      </c>
      <c r="AK485" s="2651" t="s">
        <v>2154</v>
      </c>
      <c r="AL485" s="2651" t="s">
        <v>2986</v>
      </c>
      <c r="AM485" s="2660">
        <v>2415</v>
      </c>
      <c r="AN485" s="2652">
        <v>30.05</v>
      </c>
    </row>
    <row r="486" spans="1:40" ht="11.1" customHeight="1">
      <c r="A486" s="2646" t="s">
        <v>5150</v>
      </c>
      <c r="B486" s="2646" t="s">
        <v>5149</v>
      </c>
      <c r="C486" s="2646" t="s">
        <v>5043</v>
      </c>
      <c r="D486" s="2646"/>
      <c r="E486" s="2647">
        <v>8481808199</v>
      </c>
      <c r="F486" s="2646" t="s">
        <v>2990</v>
      </c>
      <c r="G486" s="2646" t="s">
        <v>64</v>
      </c>
      <c r="H486" s="2646" t="s">
        <v>2988</v>
      </c>
      <c r="I486" s="2646" t="s">
        <v>6533</v>
      </c>
      <c r="J486" s="2646" t="s">
        <v>6534</v>
      </c>
      <c r="K486" s="2646" t="s">
        <v>6628</v>
      </c>
      <c r="L486" s="2648">
        <v>0.25</v>
      </c>
      <c r="M486" s="2657">
        <v>1E-3</v>
      </c>
      <c r="N486" s="2649">
        <v>0.13750000000000001</v>
      </c>
      <c r="O486" s="2657">
        <v>8.1000000000000003E-2</v>
      </c>
      <c r="P486" s="2649">
        <v>3.0499999999999999E-2</v>
      </c>
      <c r="Q486" s="2656">
        <v>25</v>
      </c>
      <c r="R486" s="2650"/>
      <c r="S486" s="2650"/>
      <c r="T486" s="2646" t="s">
        <v>2987</v>
      </c>
      <c r="U486" s="2647">
        <v>4603726340380</v>
      </c>
      <c r="V486" s="2656">
        <v>6</v>
      </c>
      <c r="W486" s="2653">
        <v>1.5</v>
      </c>
      <c r="X486" s="2657">
        <v>6.0000000000000001E-3</v>
      </c>
      <c r="Y486" s="2650"/>
      <c r="Z486" s="2650"/>
      <c r="AA486" s="2650"/>
      <c r="AB486" s="2647">
        <v>4673739403075</v>
      </c>
      <c r="AC486" s="2656">
        <v>48</v>
      </c>
      <c r="AD486" s="2656">
        <v>12</v>
      </c>
      <c r="AE486" s="2658">
        <v>2.1878999999999999E-2</v>
      </c>
      <c r="AF486" s="2648">
        <v>0.39</v>
      </c>
      <c r="AG486" s="2648">
        <v>0.17</v>
      </c>
      <c r="AH486" s="2648">
        <v>0.33</v>
      </c>
      <c r="AI486" s="2647">
        <v>4673739403174</v>
      </c>
      <c r="AJ486" s="2648">
        <v>10.64</v>
      </c>
      <c r="AK486" s="2651" t="s">
        <v>2154</v>
      </c>
      <c r="AL486" s="2651" t="s">
        <v>2986</v>
      </c>
      <c r="AM486" s="2652">
        <v>872.85</v>
      </c>
      <c r="AN486" s="2652">
        <v>10.85</v>
      </c>
    </row>
    <row r="487" spans="1:40" ht="11.1" customHeight="1">
      <c r="A487" s="2646" t="s">
        <v>5148</v>
      </c>
      <c r="B487" s="2646" t="s">
        <v>5147</v>
      </c>
      <c r="C487" s="2646" t="s">
        <v>5043</v>
      </c>
      <c r="D487" s="2646" t="s">
        <v>5067</v>
      </c>
      <c r="E487" s="2647">
        <v>8481808199</v>
      </c>
      <c r="F487" s="2646" t="s">
        <v>2990</v>
      </c>
      <c r="G487" s="2646" t="s">
        <v>65</v>
      </c>
      <c r="H487" s="2646" t="s">
        <v>2995</v>
      </c>
      <c r="I487" s="2646" t="s">
        <v>6533</v>
      </c>
      <c r="J487" s="2646" t="s">
        <v>6535</v>
      </c>
      <c r="K487" s="2646" t="s">
        <v>6628</v>
      </c>
      <c r="L487" s="2653">
        <v>0.4</v>
      </c>
      <c r="M487" s="2657">
        <v>1E-3</v>
      </c>
      <c r="N487" s="2657">
        <v>0.16300000000000001</v>
      </c>
      <c r="O487" s="2657">
        <v>9.5000000000000001E-2</v>
      </c>
      <c r="P487" s="2657">
        <v>3.6999999999999998E-2</v>
      </c>
      <c r="Q487" s="2656">
        <v>25</v>
      </c>
      <c r="R487" s="2650"/>
      <c r="S487" s="2650"/>
      <c r="T487" s="2646" t="s">
        <v>2987</v>
      </c>
      <c r="U487" s="2647">
        <v>4603726340397</v>
      </c>
      <c r="V487" s="2656">
        <v>4</v>
      </c>
      <c r="W487" s="2648">
        <v>1.76</v>
      </c>
      <c r="X487" s="2657">
        <v>4.0000000000000001E-3</v>
      </c>
      <c r="Y487" s="2650"/>
      <c r="Z487" s="2650"/>
      <c r="AA487" s="2650"/>
      <c r="AB487" s="2647">
        <v>4673739403082</v>
      </c>
      <c r="AC487" s="2656">
        <v>32</v>
      </c>
      <c r="AD487" s="2648">
        <v>14.63</v>
      </c>
      <c r="AE487" s="2658">
        <v>2.1878999999999999E-2</v>
      </c>
      <c r="AF487" s="2648">
        <v>0.39</v>
      </c>
      <c r="AG487" s="2648">
        <v>0.17</v>
      </c>
      <c r="AH487" s="2648">
        <v>0.33</v>
      </c>
      <c r="AI487" s="2647">
        <v>4673739403181</v>
      </c>
      <c r="AJ487" s="2648">
        <v>18.489999999999998</v>
      </c>
      <c r="AK487" s="2651" t="s">
        <v>2154</v>
      </c>
      <c r="AL487" s="2651" t="s">
        <v>2986</v>
      </c>
      <c r="AM487" s="2660">
        <v>1518</v>
      </c>
      <c r="AN487" s="2652">
        <v>18.86</v>
      </c>
    </row>
    <row r="488" spans="1:40" ht="11.1" customHeight="1">
      <c r="A488" s="2646" t="s">
        <v>5146</v>
      </c>
      <c r="B488" s="2646" t="s">
        <v>5145</v>
      </c>
      <c r="C488" s="2646" t="s">
        <v>5043</v>
      </c>
      <c r="D488" s="2646"/>
      <c r="E488" s="2647">
        <v>8481808199</v>
      </c>
      <c r="F488" s="2646" t="s">
        <v>2990</v>
      </c>
      <c r="G488" s="2646" t="s">
        <v>66</v>
      </c>
      <c r="H488" s="2646" t="s">
        <v>2988</v>
      </c>
      <c r="I488" s="2646" t="s">
        <v>6533</v>
      </c>
      <c r="J488" s="2646" t="s">
        <v>6534</v>
      </c>
      <c r="K488" s="2646" t="s">
        <v>6628</v>
      </c>
      <c r="L488" s="2648">
        <v>0.23</v>
      </c>
      <c r="M488" s="2658">
        <v>2.8899999999999998E-4</v>
      </c>
      <c r="N488" s="2650"/>
      <c r="O488" s="2650"/>
      <c r="P488" s="2650"/>
      <c r="Q488" s="2656">
        <v>25</v>
      </c>
      <c r="R488" s="2650"/>
      <c r="S488" s="2650"/>
      <c r="T488" s="2646" t="s">
        <v>2987</v>
      </c>
      <c r="U488" s="2647">
        <v>4603726340403</v>
      </c>
      <c r="V488" s="2656">
        <v>8</v>
      </c>
      <c r="W488" s="2648">
        <v>1.97</v>
      </c>
      <c r="X488" s="2658">
        <v>2.3119999999999998E-3</v>
      </c>
      <c r="Y488" s="2650"/>
      <c r="Z488" s="2650"/>
      <c r="AA488" s="2650"/>
      <c r="AB488" s="2647">
        <v>4673739403099</v>
      </c>
      <c r="AC488" s="2656">
        <v>64</v>
      </c>
      <c r="AD488" s="2648">
        <v>15.89</v>
      </c>
      <c r="AE488" s="2662">
        <v>1.6740000000000001E-2</v>
      </c>
      <c r="AF488" s="2648">
        <v>0.36</v>
      </c>
      <c r="AG488" s="2648">
        <v>0.15</v>
      </c>
      <c r="AH488" s="2648">
        <v>0.31</v>
      </c>
      <c r="AI488" s="2647">
        <v>4673739403198</v>
      </c>
      <c r="AJ488" s="2648">
        <v>9.7899999999999991</v>
      </c>
      <c r="AK488" s="2651" t="s">
        <v>2154</v>
      </c>
      <c r="AL488" s="2651" t="s">
        <v>2986</v>
      </c>
      <c r="AM488" s="2663">
        <v>802.7</v>
      </c>
      <c r="AN488" s="2652">
        <v>9.99</v>
      </c>
    </row>
    <row r="489" spans="1:40" ht="11.1" customHeight="1">
      <c r="A489" s="2646" t="s">
        <v>5144</v>
      </c>
      <c r="B489" s="2646" t="s">
        <v>5143</v>
      </c>
      <c r="C489" s="2646" t="s">
        <v>5043</v>
      </c>
      <c r="D489" s="2646"/>
      <c r="E489" s="2647">
        <v>8481808199</v>
      </c>
      <c r="F489" s="2646" t="s">
        <v>2990</v>
      </c>
      <c r="G489" s="2646" t="s">
        <v>52</v>
      </c>
      <c r="H489" s="2646" t="s">
        <v>2988</v>
      </c>
      <c r="I489" s="2646" t="s">
        <v>6533</v>
      </c>
      <c r="J489" s="2646" t="s">
        <v>6534</v>
      </c>
      <c r="K489" s="2646" t="s">
        <v>6630</v>
      </c>
      <c r="L489" s="2657">
        <v>0.16500000000000001</v>
      </c>
      <c r="M489" s="2658">
        <v>2.31E-4</v>
      </c>
      <c r="N489" s="2649">
        <v>0.13450000000000001</v>
      </c>
      <c r="O489" s="2649">
        <v>8.5699999999999998E-2</v>
      </c>
      <c r="P489" s="2657">
        <v>2.9000000000000001E-2</v>
      </c>
      <c r="Q489" s="2656">
        <v>16</v>
      </c>
      <c r="R489" s="2650"/>
      <c r="S489" s="2650"/>
      <c r="T489" s="2646" t="s">
        <v>2987</v>
      </c>
      <c r="U489" s="2647">
        <v>4603726340410</v>
      </c>
      <c r="V489" s="2656">
        <v>10</v>
      </c>
      <c r="W489" s="2648">
        <v>1.87</v>
      </c>
      <c r="X489" s="2662">
        <v>2.31E-3</v>
      </c>
      <c r="Y489" s="2650"/>
      <c r="Z489" s="2650"/>
      <c r="AA489" s="2650"/>
      <c r="AB489" s="2647">
        <v>4673739403105</v>
      </c>
      <c r="AC489" s="2656">
        <v>80</v>
      </c>
      <c r="AD489" s="2648">
        <v>15.57</v>
      </c>
      <c r="AE489" s="2658">
        <v>2.8899000000000001E-2</v>
      </c>
      <c r="AF489" s="2648">
        <v>0.39</v>
      </c>
      <c r="AG489" s="2648">
        <v>0.19</v>
      </c>
      <c r="AH489" s="2648">
        <v>0.39</v>
      </c>
      <c r="AI489" s="2647">
        <v>4673739403204</v>
      </c>
      <c r="AJ489" s="2648">
        <v>7.57</v>
      </c>
      <c r="AK489" s="2651" t="s">
        <v>2154</v>
      </c>
      <c r="AL489" s="2651" t="s">
        <v>2986</v>
      </c>
      <c r="AM489" s="2659">
        <v>621</v>
      </c>
      <c r="AN489" s="2652">
        <v>7.72</v>
      </c>
    </row>
    <row r="490" spans="1:40" ht="11.1" customHeight="1">
      <c r="A490" s="2646" t="s">
        <v>5142</v>
      </c>
      <c r="B490" s="2646" t="s">
        <v>5141</v>
      </c>
      <c r="C490" s="2646" t="s">
        <v>5043</v>
      </c>
      <c r="D490" s="2646" t="s">
        <v>5062</v>
      </c>
      <c r="E490" s="2647">
        <v>8481808199</v>
      </c>
      <c r="F490" s="2646" t="s">
        <v>2990</v>
      </c>
      <c r="G490" s="2646" t="s">
        <v>53</v>
      </c>
      <c r="H490" s="2646" t="s">
        <v>3017</v>
      </c>
      <c r="I490" s="2646" t="s">
        <v>6533</v>
      </c>
      <c r="J490" s="2646" t="s">
        <v>6535</v>
      </c>
      <c r="K490" s="2646" t="s">
        <v>6630</v>
      </c>
      <c r="L490" s="2657">
        <v>0.23400000000000001</v>
      </c>
      <c r="M490" s="2657">
        <v>1E-3</v>
      </c>
      <c r="N490" s="2649">
        <v>0.14249999999999999</v>
      </c>
      <c r="O490" s="2657">
        <v>9.8000000000000004E-2</v>
      </c>
      <c r="P490" s="2657">
        <v>3.6999999999999998E-2</v>
      </c>
      <c r="Q490" s="2656">
        <v>16</v>
      </c>
      <c r="R490" s="2650"/>
      <c r="S490" s="2650"/>
      <c r="T490" s="2646" t="s">
        <v>2987</v>
      </c>
      <c r="U490" s="2647">
        <v>4603726340427</v>
      </c>
      <c r="V490" s="2656">
        <v>6</v>
      </c>
      <c r="W490" s="2648">
        <v>1.55</v>
      </c>
      <c r="X490" s="2657">
        <v>6.0000000000000001E-3</v>
      </c>
      <c r="Y490" s="2650"/>
      <c r="Z490" s="2650"/>
      <c r="AA490" s="2650"/>
      <c r="AB490" s="2647">
        <v>4673739403112</v>
      </c>
      <c r="AC490" s="2656">
        <v>48</v>
      </c>
      <c r="AD490" s="2648">
        <v>12.81</v>
      </c>
      <c r="AE490" s="2658">
        <v>2.8899000000000001E-2</v>
      </c>
      <c r="AF490" s="2648">
        <v>0.39</v>
      </c>
      <c r="AG490" s="2648">
        <v>0.19</v>
      </c>
      <c r="AH490" s="2648">
        <v>0.39</v>
      </c>
      <c r="AI490" s="2647">
        <v>4673739403211</v>
      </c>
      <c r="AJ490" s="2656">
        <v>11</v>
      </c>
      <c r="AK490" s="2651" t="s">
        <v>2154</v>
      </c>
      <c r="AL490" s="2651" t="s">
        <v>2986</v>
      </c>
      <c r="AM490" s="2663">
        <v>901.6</v>
      </c>
      <c r="AN490" s="2652">
        <v>11.22</v>
      </c>
    </row>
    <row r="491" spans="1:40" ht="11.1" customHeight="1">
      <c r="A491" s="2646" t="s">
        <v>6406</v>
      </c>
      <c r="B491" s="2646" t="s">
        <v>5140</v>
      </c>
      <c r="C491" s="2646" t="s">
        <v>5043</v>
      </c>
      <c r="D491" s="2646"/>
      <c r="E491" s="2647">
        <v>8481808199</v>
      </c>
      <c r="F491" s="2646" t="s">
        <v>2990</v>
      </c>
      <c r="G491" s="2646" t="s">
        <v>67</v>
      </c>
      <c r="H491" s="2646" t="s">
        <v>2988</v>
      </c>
      <c r="I491" s="2646" t="s">
        <v>6533</v>
      </c>
      <c r="J491" s="2646" t="s">
        <v>6534</v>
      </c>
      <c r="K491" s="2646" t="s">
        <v>6630</v>
      </c>
      <c r="L491" s="2657">
        <v>0.13400000000000001</v>
      </c>
      <c r="M491" s="2658">
        <v>1.16E-4</v>
      </c>
      <c r="N491" s="2657">
        <v>7.1999999999999995E-2</v>
      </c>
      <c r="O491" s="2657">
        <v>4.5999999999999999E-2</v>
      </c>
      <c r="P491" s="2657">
        <v>2.9000000000000001E-2</v>
      </c>
      <c r="Q491" s="2656">
        <v>16</v>
      </c>
      <c r="R491" s="2650"/>
      <c r="S491" s="2650"/>
      <c r="T491" s="2646" t="s">
        <v>2987</v>
      </c>
      <c r="U491" s="2647">
        <v>4603726340533</v>
      </c>
      <c r="V491" s="2656">
        <v>20</v>
      </c>
      <c r="W491" s="2648">
        <v>2.78</v>
      </c>
      <c r="X491" s="2662">
        <v>2.32E-3</v>
      </c>
      <c r="Y491" s="2650"/>
      <c r="Z491" s="2650"/>
      <c r="AA491" s="2650"/>
      <c r="AB491" s="2647">
        <v>4673739403129</v>
      </c>
      <c r="AC491" s="2656">
        <v>160</v>
      </c>
      <c r="AD491" s="2648">
        <v>22.57</v>
      </c>
      <c r="AE491" s="2658">
        <v>2.1878999999999999E-2</v>
      </c>
      <c r="AF491" s="2648">
        <v>0.39</v>
      </c>
      <c r="AG491" s="2648">
        <v>0.17</v>
      </c>
      <c r="AH491" s="2648">
        <v>0.33</v>
      </c>
      <c r="AI491" s="2647">
        <v>4673739403228</v>
      </c>
      <c r="AJ491" s="2648">
        <v>6.28</v>
      </c>
      <c r="AK491" s="2651" t="s">
        <v>2154</v>
      </c>
      <c r="AL491" s="2651" t="s">
        <v>2986</v>
      </c>
      <c r="AM491" s="2663">
        <v>515.20000000000005</v>
      </c>
      <c r="AN491" s="2652">
        <v>6.41</v>
      </c>
    </row>
    <row r="492" spans="1:40" ht="11.1" customHeight="1">
      <c r="A492" s="2646" t="s">
        <v>5139</v>
      </c>
      <c r="B492" s="2646" t="s">
        <v>5138</v>
      </c>
      <c r="C492" s="2646" t="s">
        <v>5043</v>
      </c>
      <c r="D492" s="2646" t="s">
        <v>5056</v>
      </c>
      <c r="E492" s="2647">
        <v>8481808199</v>
      </c>
      <c r="F492" s="2646" t="s">
        <v>2990</v>
      </c>
      <c r="G492" s="2646" t="s">
        <v>898</v>
      </c>
      <c r="H492" s="2646" t="s">
        <v>2995</v>
      </c>
      <c r="I492" s="2646" t="s">
        <v>6533</v>
      </c>
      <c r="J492" s="2646" t="s">
        <v>6534</v>
      </c>
      <c r="K492" s="2646" t="s">
        <v>6628</v>
      </c>
      <c r="L492" s="2658">
        <v>0.185833</v>
      </c>
      <c r="M492" s="2650"/>
      <c r="N492" s="2657">
        <v>4.9000000000000002E-2</v>
      </c>
      <c r="O492" s="2649">
        <v>7.3200000000000001E-2</v>
      </c>
      <c r="P492" s="2648">
        <v>0.03</v>
      </c>
      <c r="Q492" s="2656">
        <v>25</v>
      </c>
      <c r="R492" s="2650"/>
      <c r="S492" s="2650"/>
      <c r="T492" s="2646" t="s">
        <v>2987</v>
      </c>
      <c r="U492" s="2647">
        <v>4603739361266</v>
      </c>
      <c r="V492" s="2656">
        <v>12</v>
      </c>
      <c r="W492" s="2648">
        <v>2.23</v>
      </c>
      <c r="X492" s="2649">
        <v>3.3999999999999998E-3</v>
      </c>
      <c r="Y492" s="2650"/>
      <c r="Z492" s="2650"/>
      <c r="AA492" s="2650"/>
      <c r="AB492" s="2647">
        <v>4603739361273</v>
      </c>
      <c r="AC492" s="2656">
        <v>96</v>
      </c>
      <c r="AD492" s="2662">
        <v>17.839970000000001</v>
      </c>
      <c r="AE492" s="2658">
        <v>2.1878999999999999E-2</v>
      </c>
      <c r="AF492" s="2648">
        <v>0.39</v>
      </c>
      <c r="AG492" s="2648">
        <v>0.17</v>
      </c>
      <c r="AH492" s="2648">
        <v>0.33</v>
      </c>
      <c r="AI492" s="2647">
        <v>4603739361280</v>
      </c>
      <c r="AJ492" s="2648">
        <v>7.97</v>
      </c>
      <c r="AK492" s="2651" t="s">
        <v>2154</v>
      </c>
      <c r="AL492" s="2651" t="s">
        <v>2986</v>
      </c>
      <c r="AM492" s="2663">
        <v>653.20000000000005</v>
      </c>
      <c r="AN492" s="2652">
        <v>8.1300000000000008</v>
      </c>
    </row>
    <row r="493" spans="1:40" ht="11.1" customHeight="1">
      <c r="A493" s="2646" t="s">
        <v>5137</v>
      </c>
      <c r="B493" s="2646" t="s">
        <v>5136</v>
      </c>
      <c r="C493" s="2646" t="s">
        <v>5043</v>
      </c>
      <c r="D493" s="2646" t="s">
        <v>5056</v>
      </c>
      <c r="E493" s="2647">
        <v>8481808199</v>
      </c>
      <c r="F493" s="2646" t="s">
        <v>2990</v>
      </c>
      <c r="G493" s="2646" t="s">
        <v>899</v>
      </c>
      <c r="H493" s="2646" t="s">
        <v>2995</v>
      </c>
      <c r="I493" s="2646" t="s">
        <v>6533</v>
      </c>
      <c r="J493" s="2646" t="s">
        <v>6534</v>
      </c>
      <c r="K493" s="2646" t="s">
        <v>6628</v>
      </c>
      <c r="L493" s="2658">
        <v>0.185833</v>
      </c>
      <c r="M493" s="2650"/>
      <c r="N493" s="2657">
        <v>4.9000000000000002E-2</v>
      </c>
      <c r="O493" s="2649">
        <v>7.3200000000000001E-2</v>
      </c>
      <c r="P493" s="2648">
        <v>0.03</v>
      </c>
      <c r="Q493" s="2656">
        <v>25</v>
      </c>
      <c r="R493" s="2650"/>
      <c r="S493" s="2650"/>
      <c r="T493" s="2646" t="s">
        <v>2987</v>
      </c>
      <c r="U493" s="2647">
        <v>4603739361297</v>
      </c>
      <c r="V493" s="2656">
        <v>12</v>
      </c>
      <c r="W493" s="2648">
        <v>2.23</v>
      </c>
      <c r="X493" s="2649">
        <v>3.3999999999999998E-3</v>
      </c>
      <c r="Y493" s="2650"/>
      <c r="Z493" s="2650"/>
      <c r="AA493" s="2650"/>
      <c r="AB493" s="2647">
        <v>4603739361303</v>
      </c>
      <c r="AC493" s="2656">
        <v>96</v>
      </c>
      <c r="AD493" s="2656">
        <v>21</v>
      </c>
      <c r="AE493" s="2658">
        <v>2.1878999999999999E-2</v>
      </c>
      <c r="AF493" s="2648">
        <v>0.39</v>
      </c>
      <c r="AG493" s="2648">
        <v>0.17</v>
      </c>
      <c r="AH493" s="2648">
        <v>0.33</v>
      </c>
      <c r="AI493" s="2647">
        <v>4603739361310</v>
      </c>
      <c r="AJ493" s="2648">
        <v>7.97</v>
      </c>
      <c r="AK493" s="2651" t="s">
        <v>2154</v>
      </c>
      <c r="AL493" s="2651" t="s">
        <v>2986</v>
      </c>
      <c r="AM493" s="2663">
        <v>653.20000000000005</v>
      </c>
      <c r="AN493" s="2652">
        <v>8.1300000000000008</v>
      </c>
    </row>
    <row r="494" spans="1:40" ht="11.1" customHeight="1">
      <c r="A494" s="2646" t="s">
        <v>5135</v>
      </c>
      <c r="B494" s="2646" t="s">
        <v>5134</v>
      </c>
      <c r="C494" s="2646" t="s">
        <v>5043</v>
      </c>
      <c r="D494" s="2646" t="s">
        <v>5056</v>
      </c>
      <c r="E494" s="2647">
        <v>8481808199</v>
      </c>
      <c r="F494" s="2646" t="s">
        <v>2990</v>
      </c>
      <c r="G494" s="2646" t="s">
        <v>1614</v>
      </c>
      <c r="H494" s="2646" t="s">
        <v>2995</v>
      </c>
      <c r="I494" s="2646" t="s">
        <v>6533</v>
      </c>
      <c r="J494" s="2646" t="s">
        <v>6534</v>
      </c>
      <c r="K494" s="2646" t="s">
        <v>6628</v>
      </c>
      <c r="L494" s="2649">
        <v>0.24490000000000001</v>
      </c>
      <c r="M494" s="2650"/>
      <c r="N494" s="2657">
        <v>5.6000000000000001E-2</v>
      </c>
      <c r="O494" s="2649">
        <v>7.5499999999999998E-2</v>
      </c>
      <c r="P494" s="2657">
        <v>3.5999999999999997E-2</v>
      </c>
      <c r="Q494" s="2656">
        <v>25</v>
      </c>
      <c r="R494" s="2650"/>
      <c r="S494" s="2650"/>
      <c r="T494" s="2646" t="s">
        <v>2987</v>
      </c>
      <c r="U494" s="2647">
        <v>4673739403235</v>
      </c>
      <c r="V494" s="2656">
        <v>10</v>
      </c>
      <c r="W494" s="2657">
        <v>2.649</v>
      </c>
      <c r="X494" s="2657">
        <v>2.7E-2</v>
      </c>
      <c r="Y494" s="2653">
        <v>0.3</v>
      </c>
      <c r="Z494" s="2653">
        <v>0.3</v>
      </c>
      <c r="AA494" s="2653">
        <v>0.3</v>
      </c>
      <c r="AB494" s="2647">
        <v>4603739366902</v>
      </c>
      <c r="AC494" s="2656">
        <v>80</v>
      </c>
      <c r="AD494" s="2657">
        <v>22.192</v>
      </c>
      <c r="AE494" s="2653">
        <v>0.2</v>
      </c>
      <c r="AF494" s="2653">
        <v>0.3</v>
      </c>
      <c r="AG494" s="2653">
        <v>0.3</v>
      </c>
      <c r="AH494" s="2653">
        <v>0.3</v>
      </c>
      <c r="AI494" s="2647">
        <v>4603739366919</v>
      </c>
      <c r="AJ494" s="2648">
        <v>10.84</v>
      </c>
      <c r="AK494" s="2651" t="s">
        <v>2154</v>
      </c>
      <c r="AL494" s="2651" t="s">
        <v>2986</v>
      </c>
      <c r="AM494" s="2652">
        <v>888.95</v>
      </c>
      <c r="AN494" s="2652">
        <v>11.06</v>
      </c>
    </row>
    <row r="495" spans="1:40" ht="11.1" customHeight="1">
      <c r="A495" s="2646" t="s">
        <v>5133</v>
      </c>
      <c r="B495" s="2646" t="s">
        <v>5133</v>
      </c>
      <c r="C495" s="2646" t="s">
        <v>5043</v>
      </c>
      <c r="D495" s="2646" t="s">
        <v>5129</v>
      </c>
      <c r="E495" s="2647">
        <v>8481808199</v>
      </c>
      <c r="F495" s="2646" t="s">
        <v>2990</v>
      </c>
      <c r="G495" s="2646" t="s">
        <v>2087</v>
      </c>
      <c r="H495" s="2646" t="s">
        <v>2995</v>
      </c>
      <c r="I495" s="2646" t="s">
        <v>6533</v>
      </c>
      <c r="J495" s="2646"/>
      <c r="K495" s="2646" t="s">
        <v>6629</v>
      </c>
      <c r="L495" s="2657">
        <v>0.155</v>
      </c>
      <c r="M495" s="2650"/>
      <c r="N495" s="2649">
        <v>6.3399999999999998E-2</v>
      </c>
      <c r="O495" s="2657">
        <v>5.0999999999999997E-2</v>
      </c>
      <c r="P495" s="2648">
        <v>0.04</v>
      </c>
      <c r="Q495" s="2656">
        <v>16</v>
      </c>
      <c r="R495" s="2650"/>
      <c r="S495" s="2650"/>
      <c r="T495" s="2646" t="s">
        <v>2987</v>
      </c>
      <c r="U495" s="2646"/>
      <c r="V495" s="2656">
        <v>10</v>
      </c>
      <c r="W495" s="2653">
        <v>1.4</v>
      </c>
      <c r="X495" s="2650"/>
      <c r="Y495" s="2650"/>
      <c r="Z495" s="2650"/>
      <c r="AA495" s="2650"/>
      <c r="AB495" s="2647">
        <v>4673739419519</v>
      </c>
      <c r="AC495" s="2656">
        <v>120</v>
      </c>
      <c r="AD495" s="2653">
        <v>16.8</v>
      </c>
      <c r="AE495" s="2650"/>
      <c r="AF495" s="2650"/>
      <c r="AG495" s="2650"/>
      <c r="AH495" s="2650"/>
      <c r="AI495" s="2647">
        <v>4673739419472</v>
      </c>
      <c r="AJ495" s="2648">
        <v>7.34</v>
      </c>
      <c r="AK495" s="2651" t="s">
        <v>2154</v>
      </c>
      <c r="AL495" s="2651" t="s">
        <v>2986</v>
      </c>
      <c r="AM495" s="2659">
        <v>523</v>
      </c>
      <c r="AN495" s="2652">
        <v>7.49</v>
      </c>
    </row>
    <row r="496" spans="1:40" ht="11.1" customHeight="1">
      <c r="A496" s="2646" t="s">
        <v>5132</v>
      </c>
      <c r="B496" s="2646" t="s">
        <v>5132</v>
      </c>
      <c r="C496" s="2646" t="s">
        <v>5043</v>
      </c>
      <c r="D496" s="2646"/>
      <c r="E496" s="2647">
        <v>8481808199</v>
      </c>
      <c r="F496" s="2646" t="s">
        <v>2990</v>
      </c>
      <c r="G496" s="2646" t="s">
        <v>2085</v>
      </c>
      <c r="H496" s="2646" t="s">
        <v>2988</v>
      </c>
      <c r="I496" s="2646" t="s">
        <v>6533</v>
      </c>
      <c r="J496" s="2646"/>
      <c r="K496" s="2646" t="s">
        <v>6629</v>
      </c>
      <c r="L496" s="2648">
        <v>0.17</v>
      </c>
      <c r="M496" s="2650"/>
      <c r="N496" s="2649">
        <v>6.4699999999999994E-2</v>
      </c>
      <c r="O496" s="2657">
        <v>5.0999999999999997E-2</v>
      </c>
      <c r="P496" s="2648">
        <v>0.04</v>
      </c>
      <c r="Q496" s="2656">
        <v>16</v>
      </c>
      <c r="R496" s="2650"/>
      <c r="S496" s="2650"/>
      <c r="T496" s="2646" t="s">
        <v>2987</v>
      </c>
      <c r="U496" s="2646"/>
      <c r="V496" s="2656">
        <v>10</v>
      </c>
      <c r="W496" s="2653">
        <v>1.6</v>
      </c>
      <c r="X496" s="2650"/>
      <c r="Y496" s="2650"/>
      <c r="Z496" s="2650"/>
      <c r="AA496" s="2650"/>
      <c r="AB496" s="2647">
        <v>4673739419502</v>
      </c>
      <c r="AC496" s="2656">
        <v>120</v>
      </c>
      <c r="AD496" s="2657">
        <v>21.023</v>
      </c>
      <c r="AE496" s="2650"/>
      <c r="AF496" s="2650"/>
      <c r="AG496" s="2650"/>
      <c r="AH496" s="2650"/>
      <c r="AI496" s="2647">
        <v>4673739419465</v>
      </c>
      <c r="AJ496" s="2648">
        <v>7.32</v>
      </c>
      <c r="AK496" s="2651" t="s">
        <v>2154</v>
      </c>
      <c r="AL496" s="2651" t="s">
        <v>2986</v>
      </c>
      <c r="AM496" s="2659">
        <v>522</v>
      </c>
      <c r="AN496" s="2652">
        <v>7.47</v>
      </c>
    </row>
    <row r="497" spans="1:40" ht="11.1" customHeight="1">
      <c r="A497" s="2646" t="s">
        <v>5131</v>
      </c>
      <c r="B497" s="2646" t="s">
        <v>5131</v>
      </c>
      <c r="C497" s="2646" t="s">
        <v>5043</v>
      </c>
      <c r="D497" s="2646" t="s">
        <v>5129</v>
      </c>
      <c r="E497" s="2647">
        <v>8481808199</v>
      </c>
      <c r="F497" s="2646" t="s">
        <v>2990</v>
      </c>
      <c r="G497" s="2646" t="s">
        <v>2091</v>
      </c>
      <c r="H497" s="2646" t="s">
        <v>3017</v>
      </c>
      <c r="I497" s="2646" t="s">
        <v>6533</v>
      </c>
      <c r="J497" s="2646"/>
      <c r="K497" s="2646" t="s">
        <v>6628</v>
      </c>
      <c r="L497" s="2648">
        <v>0.15</v>
      </c>
      <c r="M497" s="2650"/>
      <c r="N497" s="2649">
        <v>5.6399999999999999E-2</v>
      </c>
      <c r="O497" s="2657">
        <v>5.0999999999999997E-2</v>
      </c>
      <c r="P497" s="2648">
        <v>0.04</v>
      </c>
      <c r="Q497" s="2656">
        <v>16</v>
      </c>
      <c r="R497" s="2650"/>
      <c r="S497" s="2650"/>
      <c r="T497" s="2646" t="s">
        <v>2987</v>
      </c>
      <c r="U497" s="2646"/>
      <c r="V497" s="2656">
        <v>10</v>
      </c>
      <c r="W497" s="2657">
        <v>1.6180000000000001</v>
      </c>
      <c r="X497" s="2650"/>
      <c r="Y497" s="2650"/>
      <c r="Z497" s="2650"/>
      <c r="AA497" s="2650"/>
      <c r="AB497" s="2647">
        <v>4673739419533</v>
      </c>
      <c r="AC497" s="2656">
        <v>120</v>
      </c>
      <c r="AD497" s="2657">
        <v>19.416</v>
      </c>
      <c r="AE497" s="2650"/>
      <c r="AF497" s="2650"/>
      <c r="AG497" s="2650"/>
      <c r="AH497" s="2650"/>
      <c r="AI497" s="2647">
        <v>4673739419496</v>
      </c>
      <c r="AJ497" s="2648">
        <v>6.74</v>
      </c>
      <c r="AK497" s="2651" t="s">
        <v>2154</v>
      </c>
      <c r="AL497" s="2651" t="s">
        <v>2986</v>
      </c>
      <c r="AM497" s="2659">
        <v>480</v>
      </c>
      <c r="AN497" s="2652">
        <v>6.87</v>
      </c>
    </row>
    <row r="498" spans="1:40" ht="11.1" customHeight="1">
      <c r="A498" s="2646" t="s">
        <v>5130</v>
      </c>
      <c r="B498" s="2646" t="s">
        <v>5130</v>
      </c>
      <c r="C498" s="2646" t="s">
        <v>5043</v>
      </c>
      <c r="D498" s="2646" t="s">
        <v>5129</v>
      </c>
      <c r="E498" s="2647">
        <v>8481808199</v>
      </c>
      <c r="F498" s="2646" t="s">
        <v>2990</v>
      </c>
      <c r="G498" s="2646" t="s">
        <v>2089</v>
      </c>
      <c r="H498" s="2646" t="s">
        <v>2988</v>
      </c>
      <c r="I498" s="2646" t="s">
        <v>6533</v>
      </c>
      <c r="J498" s="2646"/>
      <c r="K498" s="2646" t="s">
        <v>6628</v>
      </c>
      <c r="L498" s="2657">
        <v>0.16500000000000001</v>
      </c>
      <c r="M498" s="2650"/>
      <c r="N498" s="2649">
        <v>5.7700000000000001E-2</v>
      </c>
      <c r="O498" s="2657">
        <v>5.0999999999999997E-2</v>
      </c>
      <c r="P498" s="2648">
        <v>0.04</v>
      </c>
      <c r="Q498" s="2656">
        <v>16</v>
      </c>
      <c r="R498" s="2650"/>
      <c r="S498" s="2650"/>
      <c r="T498" s="2646" t="s">
        <v>2987</v>
      </c>
      <c r="U498" s="2646"/>
      <c r="V498" s="2656">
        <v>10</v>
      </c>
      <c r="W498" s="2657">
        <v>1.768</v>
      </c>
      <c r="X498" s="2650"/>
      <c r="Y498" s="2650"/>
      <c r="Z498" s="2650"/>
      <c r="AA498" s="2650"/>
      <c r="AB498" s="2647">
        <v>4673739419526</v>
      </c>
      <c r="AC498" s="2656">
        <v>120</v>
      </c>
      <c r="AD498" s="2657">
        <v>21.216000000000001</v>
      </c>
      <c r="AE498" s="2650"/>
      <c r="AF498" s="2650"/>
      <c r="AG498" s="2650"/>
      <c r="AH498" s="2650"/>
      <c r="AI498" s="2647">
        <v>4673739419489</v>
      </c>
      <c r="AJ498" s="2648">
        <v>6.96</v>
      </c>
      <c r="AK498" s="2651" t="s">
        <v>2154</v>
      </c>
      <c r="AL498" s="2651" t="s">
        <v>2986</v>
      </c>
      <c r="AM498" s="2659">
        <v>496</v>
      </c>
      <c r="AN498" s="2652">
        <v>7.1</v>
      </c>
    </row>
    <row r="499" spans="1:40" ht="11.1" customHeight="1">
      <c r="A499" s="2646" t="s">
        <v>2938</v>
      </c>
      <c r="B499" s="2646" t="s">
        <v>5128</v>
      </c>
      <c r="C499" s="2646" t="s">
        <v>5043</v>
      </c>
      <c r="D499" s="2646" t="s">
        <v>5007</v>
      </c>
      <c r="E499" s="2647">
        <v>8481808199</v>
      </c>
      <c r="F499" s="2646" t="s">
        <v>2990</v>
      </c>
      <c r="G499" s="2646" t="s">
        <v>2876</v>
      </c>
      <c r="H499" s="2646" t="s">
        <v>2995</v>
      </c>
      <c r="I499" s="2646" t="s">
        <v>6533</v>
      </c>
      <c r="J499" s="2646" t="s">
        <v>6534</v>
      </c>
      <c r="K499" s="2646" t="s">
        <v>6628</v>
      </c>
      <c r="L499" s="2657">
        <v>0.17799999999999999</v>
      </c>
      <c r="M499" s="2658">
        <v>1.8200000000000001E-4</v>
      </c>
      <c r="N499" s="2649">
        <v>5.6500000000000002E-2</v>
      </c>
      <c r="O499" s="2649">
        <v>5.3499999999999999E-2</v>
      </c>
      <c r="P499" s="2649">
        <v>3.0499999999999999E-2</v>
      </c>
      <c r="Q499" s="2656">
        <v>25</v>
      </c>
      <c r="R499" s="2650"/>
      <c r="S499" s="2650"/>
      <c r="T499" s="2646" t="s">
        <v>2987</v>
      </c>
      <c r="U499" s="2647">
        <v>4673739421123</v>
      </c>
      <c r="V499" s="2656">
        <v>15</v>
      </c>
      <c r="W499" s="2648">
        <v>2.67</v>
      </c>
      <c r="X499" s="2662">
        <v>2.7299999999999998E-3</v>
      </c>
      <c r="Y499" s="2650"/>
      <c r="Z499" s="2650"/>
      <c r="AA499" s="2650"/>
      <c r="AB499" s="2647">
        <v>4673739421130</v>
      </c>
      <c r="AC499" s="2656">
        <v>120</v>
      </c>
      <c r="AD499" s="2648">
        <v>21.36</v>
      </c>
      <c r="AE499" s="2662">
        <v>2.1839999999999998E-2</v>
      </c>
      <c r="AF499" s="2648">
        <v>0.39</v>
      </c>
      <c r="AG499" s="2648">
        <v>0.17</v>
      </c>
      <c r="AH499" s="2648">
        <v>0.33</v>
      </c>
      <c r="AI499" s="2647">
        <v>4673739421147</v>
      </c>
      <c r="AJ499" s="2648">
        <v>9.2799999999999994</v>
      </c>
      <c r="AK499" s="2651" t="s">
        <v>2154</v>
      </c>
      <c r="AL499" s="2651" t="s">
        <v>2986</v>
      </c>
      <c r="AM499" s="2651"/>
      <c r="AN499" s="2652">
        <v>9.4700000000000006</v>
      </c>
    </row>
    <row r="500" spans="1:40" ht="11.1" customHeight="1">
      <c r="A500" s="2646" t="s">
        <v>2939</v>
      </c>
      <c r="B500" s="2646" t="s">
        <v>5127</v>
      </c>
      <c r="C500" s="2646" t="s">
        <v>5043</v>
      </c>
      <c r="D500" s="2646" t="s">
        <v>5007</v>
      </c>
      <c r="E500" s="2647">
        <v>8481808199</v>
      </c>
      <c r="F500" s="2646" t="s">
        <v>2990</v>
      </c>
      <c r="G500" s="2646" t="s">
        <v>2877</v>
      </c>
      <c r="H500" s="2646" t="s">
        <v>2995</v>
      </c>
      <c r="I500" s="2646" t="s">
        <v>6533</v>
      </c>
      <c r="J500" s="2646" t="s">
        <v>6535</v>
      </c>
      <c r="K500" s="2646" t="s">
        <v>6628</v>
      </c>
      <c r="L500" s="2648">
        <v>0.21</v>
      </c>
      <c r="M500" s="2658">
        <v>2.2800000000000001E-4</v>
      </c>
      <c r="N500" s="2649">
        <v>5.8500000000000003E-2</v>
      </c>
      <c r="O500" s="2649">
        <v>5.57E-2</v>
      </c>
      <c r="P500" s="2649">
        <v>3.2800000000000003E-2</v>
      </c>
      <c r="Q500" s="2656">
        <v>25</v>
      </c>
      <c r="R500" s="2650"/>
      <c r="S500" s="2650"/>
      <c r="T500" s="2646" t="s">
        <v>2987</v>
      </c>
      <c r="U500" s="2647">
        <v>4673739421154</v>
      </c>
      <c r="V500" s="2656">
        <v>12</v>
      </c>
      <c r="W500" s="2648">
        <v>2.52</v>
      </c>
      <c r="X500" s="2658">
        <v>2.7360000000000002E-3</v>
      </c>
      <c r="Y500" s="2650"/>
      <c r="Z500" s="2650"/>
      <c r="AA500" s="2650"/>
      <c r="AB500" s="2647">
        <v>4673739421161</v>
      </c>
      <c r="AC500" s="2656">
        <v>96</v>
      </c>
      <c r="AD500" s="2648">
        <v>20.16</v>
      </c>
      <c r="AE500" s="2658">
        <v>2.1888000000000001E-2</v>
      </c>
      <c r="AF500" s="2648">
        <v>0.39</v>
      </c>
      <c r="AG500" s="2648">
        <v>0.17</v>
      </c>
      <c r="AH500" s="2648">
        <v>0.33</v>
      </c>
      <c r="AI500" s="2647">
        <v>4673739421178</v>
      </c>
      <c r="AJ500" s="2648">
        <v>10.94</v>
      </c>
      <c r="AK500" s="2651" t="s">
        <v>2154</v>
      </c>
      <c r="AL500" s="2651" t="s">
        <v>2986</v>
      </c>
      <c r="AM500" s="2651"/>
      <c r="AN500" s="2652">
        <v>11.16</v>
      </c>
    </row>
    <row r="501" spans="1:40" ht="11.1" customHeight="1">
      <c r="A501" s="2646" t="s">
        <v>2940</v>
      </c>
      <c r="B501" s="2646" t="s">
        <v>5126</v>
      </c>
      <c r="C501" s="2646" t="s">
        <v>5043</v>
      </c>
      <c r="D501" s="2646" t="s">
        <v>5007</v>
      </c>
      <c r="E501" s="2647">
        <v>8481808199</v>
      </c>
      <c r="F501" s="2646" t="s">
        <v>2990</v>
      </c>
      <c r="G501" s="2646" t="s">
        <v>2878</v>
      </c>
      <c r="H501" s="2646" t="s">
        <v>2995</v>
      </c>
      <c r="I501" s="2646" t="s">
        <v>6533</v>
      </c>
      <c r="J501" s="2646" t="s">
        <v>6534</v>
      </c>
      <c r="K501" s="2646" t="s">
        <v>6629</v>
      </c>
      <c r="L501" s="2648">
        <v>0.19</v>
      </c>
      <c r="M501" s="2658">
        <v>2.2800000000000001E-4</v>
      </c>
      <c r="N501" s="2649">
        <v>6.4699999999999994E-2</v>
      </c>
      <c r="O501" s="2649">
        <v>5.3499999999999999E-2</v>
      </c>
      <c r="P501" s="2649">
        <v>3.0499999999999999E-2</v>
      </c>
      <c r="Q501" s="2656">
        <v>25</v>
      </c>
      <c r="R501" s="2650"/>
      <c r="S501" s="2650"/>
      <c r="T501" s="2646" t="s">
        <v>2987</v>
      </c>
      <c r="U501" s="2647">
        <v>4673739421185</v>
      </c>
      <c r="V501" s="2656">
        <v>12</v>
      </c>
      <c r="W501" s="2648">
        <v>2.2799999999999998</v>
      </c>
      <c r="X501" s="2658">
        <v>2.7360000000000002E-3</v>
      </c>
      <c r="Y501" s="2650"/>
      <c r="Z501" s="2650"/>
      <c r="AA501" s="2650"/>
      <c r="AB501" s="2647">
        <v>4673739421192</v>
      </c>
      <c r="AC501" s="2656">
        <v>96</v>
      </c>
      <c r="AD501" s="2648">
        <v>18.239999999999998</v>
      </c>
      <c r="AE501" s="2658">
        <v>2.1888000000000001E-2</v>
      </c>
      <c r="AF501" s="2648">
        <v>0.39</v>
      </c>
      <c r="AG501" s="2648">
        <v>0.17</v>
      </c>
      <c r="AH501" s="2648">
        <v>0.33</v>
      </c>
      <c r="AI501" s="2647">
        <v>4673739421208</v>
      </c>
      <c r="AJ501" s="2653">
        <v>9.5</v>
      </c>
      <c r="AK501" s="2651" t="s">
        <v>2154</v>
      </c>
      <c r="AL501" s="2651" t="s">
        <v>2986</v>
      </c>
      <c r="AM501" s="2651"/>
      <c r="AN501" s="2652">
        <v>9.69</v>
      </c>
    </row>
    <row r="502" spans="1:40" ht="11.1" customHeight="1">
      <c r="A502" s="2646" t="s">
        <v>2941</v>
      </c>
      <c r="B502" s="2646" t="s">
        <v>5125</v>
      </c>
      <c r="C502" s="2646" t="s">
        <v>5043</v>
      </c>
      <c r="D502" s="2646" t="s">
        <v>5007</v>
      </c>
      <c r="E502" s="2647">
        <v>8481808199</v>
      </c>
      <c r="F502" s="2646" t="s">
        <v>2990</v>
      </c>
      <c r="G502" s="2646" t="s">
        <v>2879</v>
      </c>
      <c r="H502" s="2646" t="s">
        <v>2995</v>
      </c>
      <c r="I502" s="2646" t="s">
        <v>6533</v>
      </c>
      <c r="J502" s="2646" t="s">
        <v>6535</v>
      </c>
      <c r="K502" s="2646" t="s">
        <v>6629</v>
      </c>
      <c r="L502" s="2657">
        <v>0.218</v>
      </c>
      <c r="M502" s="2658">
        <v>2.2800000000000001E-4</v>
      </c>
      <c r="N502" s="2657">
        <v>6.6000000000000003E-2</v>
      </c>
      <c r="O502" s="2649">
        <v>5.57E-2</v>
      </c>
      <c r="P502" s="2649">
        <v>3.4500000000000003E-2</v>
      </c>
      <c r="Q502" s="2656">
        <v>25</v>
      </c>
      <c r="R502" s="2650"/>
      <c r="S502" s="2650"/>
      <c r="T502" s="2646" t="s">
        <v>2987</v>
      </c>
      <c r="U502" s="2647">
        <v>4673739421215</v>
      </c>
      <c r="V502" s="2656">
        <v>12</v>
      </c>
      <c r="W502" s="2657">
        <v>2.6160000000000001</v>
      </c>
      <c r="X502" s="2658">
        <v>2.7360000000000002E-3</v>
      </c>
      <c r="Y502" s="2650"/>
      <c r="Z502" s="2650"/>
      <c r="AA502" s="2650"/>
      <c r="AB502" s="2647">
        <v>4673739421222</v>
      </c>
      <c r="AC502" s="2656">
        <v>96</v>
      </c>
      <c r="AD502" s="2657">
        <v>20.928000000000001</v>
      </c>
      <c r="AE502" s="2658">
        <v>2.1888000000000001E-2</v>
      </c>
      <c r="AF502" s="2648">
        <v>0.39</v>
      </c>
      <c r="AG502" s="2648">
        <v>0.17</v>
      </c>
      <c r="AH502" s="2648">
        <v>0.33</v>
      </c>
      <c r="AI502" s="2647">
        <v>4673739421239</v>
      </c>
      <c r="AJ502" s="2648">
        <v>11.09</v>
      </c>
      <c r="AK502" s="2651" t="s">
        <v>2154</v>
      </c>
      <c r="AL502" s="2651" t="s">
        <v>2986</v>
      </c>
      <c r="AM502" s="2651"/>
      <c r="AN502" s="2652">
        <v>11.31</v>
      </c>
    </row>
    <row r="503" spans="1:40" ht="11.1" customHeight="1">
      <c r="A503" s="2646" t="s">
        <v>2942</v>
      </c>
      <c r="B503" s="2646" t="s">
        <v>5124</v>
      </c>
      <c r="C503" s="2646" t="s">
        <v>5043</v>
      </c>
      <c r="D503" s="2646" t="s">
        <v>5001</v>
      </c>
      <c r="E503" s="2647">
        <v>8481808199</v>
      </c>
      <c r="F503" s="2646" t="s">
        <v>2990</v>
      </c>
      <c r="G503" s="2646" t="s">
        <v>2880</v>
      </c>
      <c r="H503" s="2646" t="s">
        <v>2995</v>
      </c>
      <c r="I503" s="2646" t="s">
        <v>6533</v>
      </c>
      <c r="J503" s="2646" t="s">
        <v>6534</v>
      </c>
      <c r="K503" s="2646" t="s">
        <v>6628</v>
      </c>
      <c r="L503" s="2657">
        <v>0.189</v>
      </c>
      <c r="M503" s="2658">
        <v>1.5200000000000001E-4</v>
      </c>
      <c r="N503" s="2657">
        <v>5.2999999999999999E-2</v>
      </c>
      <c r="O503" s="2657">
        <v>6.6000000000000003E-2</v>
      </c>
      <c r="P503" s="2649">
        <v>2.9499999999999998E-2</v>
      </c>
      <c r="Q503" s="2656">
        <v>25</v>
      </c>
      <c r="R503" s="2650"/>
      <c r="S503" s="2650"/>
      <c r="T503" s="2646" t="s">
        <v>2987</v>
      </c>
      <c r="U503" s="2647">
        <v>4673739421390</v>
      </c>
      <c r="V503" s="2656">
        <v>18</v>
      </c>
      <c r="W503" s="2657">
        <v>3.4020000000000001</v>
      </c>
      <c r="X503" s="2658">
        <v>2.7360000000000002E-3</v>
      </c>
      <c r="Y503" s="2650"/>
      <c r="Z503" s="2650"/>
      <c r="AA503" s="2650"/>
      <c r="AB503" s="2647">
        <v>4673739421406</v>
      </c>
      <c r="AC503" s="2656">
        <v>144</v>
      </c>
      <c r="AD503" s="2657">
        <v>27.216000000000001</v>
      </c>
      <c r="AE503" s="2658">
        <v>2.1888000000000001E-2</v>
      </c>
      <c r="AF503" s="2648">
        <v>0.39</v>
      </c>
      <c r="AG503" s="2648">
        <v>0.17</v>
      </c>
      <c r="AH503" s="2648">
        <v>0.33</v>
      </c>
      <c r="AI503" s="2647">
        <v>4673739421413</v>
      </c>
      <c r="AJ503" s="2648">
        <v>9.91</v>
      </c>
      <c r="AK503" s="2651" t="s">
        <v>2154</v>
      </c>
      <c r="AL503" s="2651" t="s">
        <v>2986</v>
      </c>
      <c r="AM503" s="2651"/>
      <c r="AN503" s="2652">
        <v>10.11</v>
      </c>
    </row>
    <row r="504" spans="1:40" ht="11.1" customHeight="1">
      <c r="A504" s="2646" t="s">
        <v>2943</v>
      </c>
      <c r="B504" s="2646" t="s">
        <v>5123</v>
      </c>
      <c r="C504" s="2646" t="s">
        <v>5043</v>
      </c>
      <c r="D504" s="2646" t="s">
        <v>5001</v>
      </c>
      <c r="E504" s="2647">
        <v>8481808199</v>
      </c>
      <c r="F504" s="2646" t="s">
        <v>2990</v>
      </c>
      <c r="G504" s="2646" t="s">
        <v>2881</v>
      </c>
      <c r="H504" s="2646" t="s">
        <v>2995</v>
      </c>
      <c r="I504" s="2646" t="s">
        <v>6533</v>
      </c>
      <c r="J504" s="2646" t="s">
        <v>6535</v>
      </c>
      <c r="K504" s="2646" t="s">
        <v>6628</v>
      </c>
      <c r="L504" s="2657">
        <v>0.23200000000000001</v>
      </c>
      <c r="M504" s="2658">
        <v>1.95E-4</v>
      </c>
      <c r="N504" s="2657">
        <v>5.2999999999999999E-2</v>
      </c>
      <c r="O504" s="2649">
        <v>7.0499999999999993E-2</v>
      </c>
      <c r="P504" s="2657">
        <v>3.3000000000000002E-2</v>
      </c>
      <c r="Q504" s="2656">
        <v>25</v>
      </c>
      <c r="R504" s="2650"/>
      <c r="S504" s="2650"/>
      <c r="T504" s="2646" t="s">
        <v>2987</v>
      </c>
      <c r="U504" s="2647">
        <v>4673739421420</v>
      </c>
      <c r="V504" s="2656">
        <v>14</v>
      </c>
      <c r="W504" s="2657">
        <v>3.2480000000000002</v>
      </c>
      <c r="X504" s="2662">
        <v>2.7299999999999998E-3</v>
      </c>
      <c r="Y504" s="2650"/>
      <c r="Z504" s="2650"/>
      <c r="AA504" s="2650"/>
      <c r="AB504" s="2647">
        <v>4673739421437</v>
      </c>
      <c r="AC504" s="2656">
        <v>112</v>
      </c>
      <c r="AD504" s="2657">
        <v>25.984000000000002</v>
      </c>
      <c r="AE504" s="2662">
        <v>2.1839999999999998E-2</v>
      </c>
      <c r="AF504" s="2648">
        <v>0.39</v>
      </c>
      <c r="AG504" s="2648">
        <v>0.17</v>
      </c>
      <c r="AH504" s="2648">
        <v>0.33</v>
      </c>
      <c r="AI504" s="2647">
        <v>4673739421444</v>
      </c>
      <c r="AJ504" s="2648">
        <v>12.38</v>
      </c>
      <c r="AK504" s="2651" t="s">
        <v>2154</v>
      </c>
      <c r="AL504" s="2651" t="s">
        <v>2986</v>
      </c>
      <c r="AM504" s="2651"/>
      <c r="AN504" s="2652">
        <v>12.63</v>
      </c>
    </row>
    <row r="505" spans="1:40" ht="11.1" customHeight="1">
      <c r="A505" s="2646" t="s">
        <v>2944</v>
      </c>
      <c r="B505" s="2646" t="s">
        <v>5122</v>
      </c>
      <c r="C505" s="2646" t="s">
        <v>5043</v>
      </c>
      <c r="D505" s="2646" t="s">
        <v>5001</v>
      </c>
      <c r="E505" s="2647">
        <v>8481808199</v>
      </c>
      <c r="F505" s="2646" t="s">
        <v>2990</v>
      </c>
      <c r="G505" s="2646" t="s">
        <v>2882</v>
      </c>
      <c r="H505" s="2646" t="s">
        <v>2995</v>
      </c>
      <c r="I505" s="2646" t="s">
        <v>6533</v>
      </c>
      <c r="J505" s="2646" t="s">
        <v>6534</v>
      </c>
      <c r="K505" s="2646" t="s">
        <v>6629</v>
      </c>
      <c r="L505" s="2657">
        <v>0.184</v>
      </c>
      <c r="M505" s="2658">
        <v>1.5200000000000001E-4</v>
      </c>
      <c r="N505" s="2657">
        <v>5.2999999999999999E-2</v>
      </c>
      <c r="O505" s="2657">
        <v>6.8000000000000005E-2</v>
      </c>
      <c r="P505" s="2649">
        <v>2.9499999999999998E-2</v>
      </c>
      <c r="Q505" s="2656">
        <v>25</v>
      </c>
      <c r="R505" s="2650"/>
      <c r="S505" s="2650"/>
      <c r="T505" s="2646" t="s">
        <v>2987</v>
      </c>
      <c r="U505" s="2647">
        <v>4673739421338</v>
      </c>
      <c r="V505" s="2656">
        <v>18</v>
      </c>
      <c r="W505" s="2657">
        <v>3.3119999999999998</v>
      </c>
      <c r="X505" s="2658">
        <v>2.7360000000000002E-3</v>
      </c>
      <c r="Y505" s="2650"/>
      <c r="Z505" s="2650"/>
      <c r="AA505" s="2650"/>
      <c r="AB505" s="2647">
        <v>4673739421345</v>
      </c>
      <c r="AC505" s="2656">
        <v>144</v>
      </c>
      <c r="AD505" s="2657">
        <v>26.495999999999999</v>
      </c>
      <c r="AE505" s="2658">
        <v>2.1888000000000001E-2</v>
      </c>
      <c r="AF505" s="2648">
        <v>0.39</v>
      </c>
      <c r="AG505" s="2648">
        <v>0.17</v>
      </c>
      <c r="AH505" s="2648">
        <v>0.33</v>
      </c>
      <c r="AI505" s="2647">
        <v>4673739421352</v>
      </c>
      <c r="AJ505" s="2648">
        <v>9.89</v>
      </c>
      <c r="AK505" s="2651" t="s">
        <v>2154</v>
      </c>
      <c r="AL505" s="2651" t="s">
        <v>2986</v>
      </c>
      <c r="AM505" s="2651"/>
      <c r="AN505" s="2652">
        <v>10.09</v>
      </c>
    </row>
    <row r="506" spans="1:40" ht="11.1" customHeight="1">
      <c r="A506" s="2646" t="s">
        <v>2945</v>
      </c>
      <c r="B506" s="2646" t="s">
        <v>5121</v>
      </c>
      <c r="C506" s="2646" t="s">
        <v>5043</v>
      </c>
      <c r="D506" s="2646" t="s">
        <v>5001</v>
      </c>
      <c r="E506" s="2647">
        <v>8481808199</v>
      </c>
      <c r="F506" s="2646" t="s">
        <v>2990</v>
      </c>
      <c r="G506" s="2646" t="s">
        <v>2883</v>
      </c>
      <c r="H506" s="2646" t="s">
        <v>2995</v>
      </c>
      <c r="I506" s="2646" t="s">
        <v>6533</v>
      </c>
      <c r="J506" s="2646" t="s">
        <v>6535</v>
      </c>
      <c r="K506" s="2646" t="s">
        <v>6629</v>
      </c>
      <c r="L506" s="2657">
        <v>0.216</v>
      </c>
      <c r="M506" s="2658">
        <v>1.95E-4</v>
      </c>
      <c r="N506" s="2657">
        <v>5.2999999999999999E-2</v>
      </c>
      <c r="O506" s="2649">
        <v>3.4500000000000003E-2</v>
      </c>
      <c r="P506" s="2649">
        <v>6.8500000000000005E-2</v>
      </c>
      <c r="Q506" s="2656">
        <v>25</v>
      </c>
      <c r="R506" s="2650"/>
      <c r="S506" s="2650"/>
      <c r="T506" s="2646" t="s">
        <v>2987</v>
      </c>
      <c r="U506" s="2647">
        <v>4673739421369</v>
      </c>
      <c r="V506" s="2656">
        <v>14</v>
      </c>
      <c r="W506" s="2657">
        <v>3.024</v>
      </c>
      <c r="X506" s="2662">
        <v>2.7299999999999998E-3</v>
      </c>
      <c r="Y506" s="2650"/>
      <c r="Z506" s="2650"/>
      <c r="AA506" s="2650"/>
      <c r="AB506" s="2647">
        <v>4673739421376</v>
      </c>
      <c r="AC506" s="2656">
        <v>112</v>
      </c>
      <c r="AD506" s="2657">
        <v>24.192</v>
      </c>
      <c r="AE506" s="2662">
        <v>2.1839999999999998E-2</v>
      </c>
      <c r="AF506" s="2648">
        <v>0.39</v>
      </c>
      <c r="AG506" s="2648">
        <v>0.17</v>
      </c>
      <c r="AH506" s="2648">
        <v>0.33</v>
      </c>
      <c r="AI506" s="2647">
        <v>4673739421383</v>
      </c>
      <c r="AJ506" s="2648">
        <v>12.53</v>
      </c>
      <c r="AK506" s="2651" t="s">
        <v>2154</v>
      </c>
      <c r="AL506" s="2651" t="s">
        <v>2986</v>
      </c>
      <c r="AM506" s="2651"/>
      <c r="AN506" s="2652">
        <v>12.78</v>
      </c>
    </row>
    <row r="507" spans="1:40" ht="11.1" customHeight="1">
      <c r="A507" s="2646" t="s">
        <v>5120</v>
      </c>
      <c r="B507" s="2646" t="s">
        <v>5119</v>
      </c>
      <c r="C507" s="2646" t="s">
        <v>5077</v>
      </c>
      <c r="D507" s="2646" t="s">
        <v>5108</v>
      </c>
      <c r="E507" s="2647">
        <v>8481808199</v>
      </c>
      <c r="F507" s="2646" t="s">
        <v>2990</v>
      </c>
      <c r="G507" s="2646" t="s">
        <v>791</v>
      </c>
      <c r="H507" s="2646" t="s">
        <v>2995</v>
      </c>
      <c r="I507" s="2646" t="s">
        <v>6533</v>
      </c>
      <c r="J507" s="2646" t="s">
        <v>6534</v>
      </c>
      <c r="K507" s="2646" t="s">
        <v>6628</v>
      </c>
      <c r="L507" s="2662">
        <v>0.19155</v>
      </c>
      <c r="M507" s="2658">
        <v>2.0900000000000001E-4</v>
      </c>
      <c r="N507" s="2657">
        <v>0.121</v>
      </c>
      <c r="O507" s="2657">
        <v>5.8999999999999997E-2</v>
      </c>
      <c r="P507" s="2657">
        <v>2.9000000000000001E-2</v>
      </c>
      <c r="Q507" s="2656">
        <v>25</v>
      </c>
      <c r="R507" s="2650"/>
      <c r="S507" s="2650"/>
      <c r="T507" s="2646" t="s">
        <v>2987</v>
      </c>
      <c r="U507" s="2647">
        <v>4603739360054</v>
      </c>
      <c r="V507" s="2656">
        <v>10</v>
      </c>
      <c r="W507" s="2648">
        <v>1.96</v>
      </c>
      <c r="X507" s="2662">
        <v>2.0899999999999998E-3</v>
      </c>
      <c r="Y507" s="2650"/>
      <c r="Z507" s="2650"/>
      <c r="AA507" s="2650"/>
      <c r="AB507" s="2647">
        <v>4673739403242</v>
      </c>
      <c r="AC507" s="2656">
        <v>80</v>
      </c>
      <c r="AD507" s="2648">
        <v>16.170000000000002</v>
      </c>
      <c r="AE507" s="2662">
        <v>1.6719999999999999E-2</v>
      </c>
      <c r="AF507" s="2648">
        <v>0.36</v>
      </c>
      <c r="AG507" s="2648">
        <v>0.15</v>
      </c>
      <c r="AH507" s="2648">
        <v>0.31</v>
      </c>
      <c r="AI507" s="2647">
        <v>4673739403488</v>
      </c>
      <c r="AJ507" s="2648">
        <v>6.79</v>
      </c>
      <c r="AK507" s="2651" t="s">
        <v>2154</v>
      </c>
      <c r="AL507" s="2651" t="s">
        <v>2986</v>
      </c>
      <c r="AM507" s="2663">
        <v>556.6</v>
      </c>
      <c r="AN507" s="2652">
        <v>6.93</v>
      </c>
    </row>
    <row r="508" spans="1:40" ht="11.1" customHeight="1">
      <c r="A508" s="2646" t="s">
        <v>5118</v>
      </c>
      <c r="B508" s="2646" t="s">
        <v>5117</v>
      </c>
      <c r="C508" s="2646" t="s">
        <v>5077</v>
      </c>
      <c r="D508" s="2646" t="s">
        <v>5108</v>
      </c>
      <c r="E508" s="2647">
        <v>8481808199</v>
      </c>
      <c r="F508" s="2646" t="s">
        <v>2990</v>
      </c>
      <c r="G508" s="2646" t="s">
        <v>792</v>
      </c>
      <c r="H508" s="2646" t="s">
        <v>2995</v>
      </c>
      <c r="I508" s="2646" t="s">
        <v>6533</v>
      </c>
      <c r="J508" s="2646" t="s">
        <v>6535</v>
      </c>
      <c r="K508" s="2646" t="s">
        <v>6628</v>
      </c>
      <c r="L508" s="2662">
        <v>0.25591000000000003</v>
      </c>
      <c r="M508" s="2658">
        <v>3.4200000000000002E-4</v>
      </c>
      <c r="N508" s="2649">
        <v>0.1245</v>
      </c>
      <c r="O508" s="2657">
        <v>6.4000000000000001E-2</v>
      </c>
      <c r="P508" s="2649">
        <v>3.4200000000000001E-2</v>
      </c>
      <c r="Q508" s="2656">
        <v>25</v>
      </c>
      <c r="R508" s="2650"/>
      <c r="S508" s="2650"/>
      <c r="T508" s="2646" t="s">
        <v>2987</v>
      </c>
      <c r="U508" s="2647">
        <v>4603739360061</v>
      </c>
      <c r="V508" s="2656">
        <v>8</v>
      </c>
      <c r="W508" s="2648">
        <v>2.08</v>
      </c>
      <c r="X508" s="2658">
        <v>2.7360000000000002E-3</v>
      </c>
      <c r="Y508" s="2650"/>
      <c r="Z508" s="2650"/>
      <c r="AA508" s="2650"/>
      <c r="AB508" s="2647">
        <v>4673739403259</v>
      </c>
      <c r="AC508" s="2656">
        <v>64</v>
      </c>
      <c r="AD508" s="2648">
        <v>17.04</v>
      </c>
      <c r="AE508" s="2658">
        <v>2.1888000000000001E-2</v>
      </c>
      <c r="AF508" s="2648">
        <v>0.39</v>
      </c>
      <c r="AG508" s="2648">
        <v>0.17</v>
      </c>
      <c r="AH508" s="2648">
        <v>0.33</v>
      </c>
      <c r="AI508" s="2647">
        <v>4673739403495</v>
      </c>
      <c r="AJ508" s="2648">
        <v>9.09</v>
      </c>
      <c r="AK508" s="2651" t="s">
        <v>2154</v>
      </c>
      <c r="AL508" s="2651" t="s">
        <v>2986</v>
      </c>
      <c r="AM508" s="2663">
        <v>745.2</v>
      </c>
      <c r="AN508" s="2652">
        <v>9.27</v>
      </c>
    </row>
    <row r="509" spans="1:40" ht="11.1" customHeight="1">
      <c r="A509" s="2646" t="s">
        <v>5116</v>
      </c>
      <c r="B509" s="2646" t="s">
        <v>5115</v>
      </c>
      <c r="C509" s="2646" t="s">
        <v>5077</v>
      </c>
      <c r="D509" s="2646" t="s">
        <v>5108</v>
      </c>
      <c r="E509" s="2647">
        <v>8481808199</v>
      </c>
      <c r="F509" s="2646" t="s">
        <v>2990</v>
      </c>
      <c r="G509" s="2646" t="s">
        <v>793</v>
      </c>
      <c r="H509" s="2646" t="s">
        <v>2995</v>
      </c>
      <c r="I509" s="2646" t="s">
        <v>6533</v>
      </c>
      <c r="J509" s="2647">
        <v>1</v>
      </c>
      <c r="K509" s="2646" t="s">
        <v>6628</v>
      </c>
      <c r="L509" s="2662">
        <v>0.45815</v>
      </c>
      <c r="M509" s="2658">
        <v>4.5600000000000003E-4</v>
      </c>
      <c r="N509" s="2657">
        <v>0.14199999999999999</v>
      </c>
      <c r="O509" s="2649">
        <v>8.1500000000000003E-2</v>
      </c>
      <c r="P509" s="2649">
        <v>4.3499999999999997E-2</v>
      </c>
      <c r="Q509" s="2656">
        <v>25</v>
      </c>
      <c r="R509" s="2650"/>
      <c r="S509" s="2650"/>
      <c r="T509" s="2646" t="s">
        <v>2987</v>
      </c>
      <c r="U509" s="2647">
        <v>4603739360078</v>
      </c>
      <c r="V509" s="2656">
        <v>6</v>
      </c>
      <c r="W509" s="2653">
        <v>2.8</v>
      </c>
      <c r="X509" s="2658">
        <v>2.7360000000000002E-3</v>
      </c>
      <c r="Y509" s="2650"/>
      <c r="Z509" s="2650"/>
      <c r="AA509" s="2650"/>
      <c r="AB509" s="2647">
        <v>4673739403266</v>
      </c>
      <c r="AC509" s="2656">
        <v>48</v>
      </c>
      <c r="AD509" s="2648">
        <v>22.78</v>
      </c>
      <c r="AE509" s="2658">
        <v>2.1888000000000001E-2</v>
      </c>
      <c r="AF509" s="2648">
        <v>0.39</v>
      </c>
      <c r="AG509" s="2648">
        <v>0.17</v>
      </c>
      <c r="AH509" s="2648">
        <v>0.33</v>
      </c>
      <c r="AI509" s="2647">
        <v>4673739403501</v>
      </c>
      <c r="AJ509" s="2648">
        <v>15.69</v>
      </c>
      <c r="AK509" s="2651" t="s">
        <v>2154</v>
      </c>
      <c r="AL509" s="2651" t="s">
        <v>2986</v>
      </c>
      <c r="AM509" s="2660">
        <v>1288</v>
      </c>
      <c r="AN509" s="2652">
        <v>16</v>
      </c>
    </row>
    <row r="510" spans="1:40" ht="11.1" customHeight="1">
      <c r="A510" s="2646" t="s">
        <v>5114</v>
      </c>
      <c r="B510" s="2646" t="s">
        <v>5113</v>
      </c>
      <c r="C510" s="2646" t="s">
        <v>5077</v>
      </c>
      <c r="D510" s="2646"/>
      <c r="E510" s="2647">
        <v>8481808199</v>
      </c>
      <c r="F510" s="2646" t="s">
        <v>2990</v>
      </c>
      <c r="G510" s="2646" t="s">
        <v>794</v>
      </c>
      <c r="H510" s="2646" t="s">
        <v>2988</v>
      </c>
      <c r="I510" s="2646" t="s">
        <v>6533</v>
      </c>
      <c r="J510" s="2646" t="s">
        <v>6536</v>
      </c>
      <c r="K510" s="2646" t="s">
        <v>6628</v>
      </c>
      <c r="L510" s="2662">
        <v>0.69808999999999999</v>
      </c>
      <c r="M510" s="2658">
        <v>9.1200000000000005E-4</v>
      </c>
      <c r="N510" s="2649">
        <v>0.14849999999999999</v>
      </c>
      <c r="O510" s="2649">
        <v>9.0700000000000003E-2</v>
      </c>
      <c r="P510" s="2657">
        <v>5.2999999999999999E-2</v>
      </c>
      <c r="Q510" s="2656">
        <v>25</v>
      </c>
      <c r="R510" s="2650"/>
      <c r="S510" s="2650"/>
      <c r="T510" s="2646" t="s">
        <v>2987</v>
      </c>
      <c r="U510" s="2647">
        <v>4603739360085</v>
      </c>
      <c r="V510" s="2656">
        <v>6</v>
      </c>
      <c r="W510" s="2648">
        <v>4.26</v>
      </c>
      <c r="X510" s="2658">
        <v>5.4720000000000003E-3</v>
      </c>
      <c r="Y510" s="2650"/>
      <c r="Z510" s="2650"/>
      <c r="AA510" s="2650"/>
      <c r="AB510" s="2647">
        <v>4673739403273</v>
      </c>
      <c r="AC510" s="2656">
        <v>24</v>
      </c>
      <c r="AD510" s="2648">
        <v>17.420000000000002</v>
      </c>
      <c r="AE510" s="2658">
        <v>2.1888000000000001E-2</v>
      </c>
      <c r="AF510" s="2648">
        <v>0.39</v>
      </c>
      <c r="AG510" s="2648">
        <v>0.17</v>
      </c>
      <c r="AH510" s="2648">
        <v>0.33</v>
      </c>
      <c r="AI510" s="2647">
        <v>4673739403518</v>
      </c>
      <c r="AJ510" s="2648">
        <v>25.04</v>
      </c>
      <c r="AK510" s="2651" t="s">
        <v>2154</v>
      </c>
      <c r="AL510" s="2651" t="s">
        <v>2986</v>
      </c>
      <c r="AM510" s="2664">
        <v>2058.5</v>
      </c>
      <c r="AN510" s="2652">
        <v>25.54</v>
      </c>
    </row>
    <row r="511" spans="1:40" ht="11.1" customHeight="1">
      <c r="A511" s="2646" t="s">
        <v>5112</v>
      </c>
      <c r="B511" s="2646" t="s">
        <v>5111</v>
      </c>
      <c r="C511" s="2646" t="s">
        <v>5077</v>
      </c>
      <c r="D511" s="2646"/>
      <c r="E511" s="2647">
        <v>8481808199</v>
      </c>
      <c r="F511" s="2646" t="s">
        <v>2990</v>
      </c>
      <c r="G511" s="2646" t="s">
        <v>795</v>
      </c>
      <c r="H511" s="2646" t="s">
        <v>2988</v>
      </c>
      <c r="I511" s="2646" t="s">
        <v>6533</v>
      </c>
      <c r="J511" s="2646" t="s">
        <v>6537</v>
      </c>
      <c r="K511" s="2646" t="s">
        <v>6628</v>
      </c>
      <c r="L511" s="2658">
        <v>1.031102</v>
      </c>
      <c r="M511" s="2658">
        <v>1.3669999999999999E-3</v>
      </c>
      <c r="N511" s="2649">
        <v>0.20050000000000001</v>
      </c>
      <c r="O511" s="2649">
        <v>0.1065</v>
      </c>
      <c r="P511" s="2657">
        <v>6.6000000000000003E-2</v>
      </c>
      <c r="Q511" s="2656">
        <v>25</v>
      </c>
      <c r="R511" s="2650"/>
      <c r="S511" s="2650"/>
      <c r="T511" s="2646" t="s">
        <v>2987</v>
      </c>
      <c r="U511" s="2647">
        <v>4603739360092</v>
      </c>
      <c r="V511" s="2656">
        <v>4</v>
      </c>
      <c r="W511" s="2648">
        <v>4.3099999999999996</v>
      </c>
      <c r="X511" s="2658">
        <v>5.4679999999999998E-3</v>
      </c>
      <c r="Y511" s="2650"/>
      <c r="Z511" s="2650"/>
      <c r="AA511" s="2650"/>
      <c r="AB511" s="2647">
        <v>4673739403280</v>
      </c>
      <c r="AC511" s="2656">
        <v>16</v>
      </c>
      <c r="AD511" s="2648">
        <v>17.61</v>
      </c>
      <c r="AE511" s="2658">
        <v>2.1871999999999999E-2</v>
      </c>
      <c r="AF511" s="2648">
        <v>0.39</v>
      </c>
      <c r="AG511" s="2648">
        <v>0.17</v>
      </c>
      <c r="AH511" s="2648">
        <v>0.33</v>
      </c>
      <c r="AI511" s="2647">
        <v>4673739403525</v>
      </c>
      <c r="AJ511" s="2648">
        <v>37.58</v>
      </c>
      <c r="AK511" s="2651" t="s">
        <v>2154</v>
      </c>
      <c r="AL511" s="2651" t="s">
        <v>2986</v>
      </c>
      <c r="AM511" s="2660">
        <v>3082</v>
      </c>
      <c r="AN511" s="2652">
        <v>38.33</v>
      </c>
    </row>
    <row r="512" spans="1:40" ht="11.1" customHeight="1">
      <c r="A512" s="2646" t="s">
        <v>5110</v>
      </c>
      <c r="B512" s="2646" t="s">
        <v>5109</v>
      </c>
      <c r="C512" s="2646" t="s">
        <v>5077</v>
      </c>
      <c r="D512" s="2646" t="s">
        <v>5108</v>
      </c>
      <c r="E512" s="2647">
        <v>8481808199</v>
      </c>
      <c r="F512" s="2646" t="s">
        <v>2990</v>
      </c>
      <c r="G512" s="2646" t="s">
        <v>796</v>
      </c>
      <c r="H512" s="2646" t="s">
        <v>3017</v>
      </c>
      <c r="I512" s="2646" t="s">
        <v>6533</v>
      </c>
      <c r="J512" s="2647">
        <v>2</v>
      </c>
      <c r="K512" s="2646" t="s">
        <v>6628</v>
      </c>
      <c r="L512" s="2658">
        <v>1.6280220000000001</v>
      </c>
      <c r="M512" s="2658">
        <v>2.3470000000000001E-3</v>
      </c>
      <c r="N512" s="2648">
        <v>0.21</v>
      </c>
      <c r="O512" s="2649">
        <v>0.1207</v>
      </c>
      <c r="P512" s="2649">
        <v>8.0500000000000002E-2</v>
      </c>
      <c r="Q512" s="2656">
        <v>25</v>
      </c>
      <c r="R512" s="2650"/>
      <c r="S512" s="2650"/>
      <c r="T512" s="2646" t="s">
        <v>2987</v>
      </c>
      <c r="U512" s="2647">
        <v>4603739360108</v>
      </c>
      <c r="V512" s="2656">
        <v>2</v>
      </c>
      <c r="W512" s="2648">
        <v>3.39</v>
      </c>
      <c r="X512" s="2658">
        <v>4.6940000000000003E-3</v>
      </c>
      <c r="Y512" s="2650"/>
      <c r="Z512" s="2650"/>
      <c r="AA512" s="2650"/>
      <c r="AB512" s="2647">
        <v>4673739403297</v>
      </c>
      <c r="AC512" s="2656">
        <v>8</v>
      </c>
      <c r="AD512" s="2653">
        <v>13.9</v>
      </c>
      <c r="AE512" s="2658">
        <v>1.8776000000000001E-2</v>
      </c>
      <c r="AF512" s="2648">
        <v>0.38</v>
      </c>
      <c r="AG512" s="2648">
        <v>0.19</v>
      </c>
      <c r="AH512" s="2648">
        <v>0.26</v>
      </c>
      <c r="AI512" s="2647">
        <v>4673739403532</v>
      </c>
      <c r="AJ512" s="2648">
        <v>58.86</v>
      </c>
      <c r="AK512" s="2651" t="s">
        <v>2154</v>
      </c>
      <c r="AL512" s="2651" t="s">
        <v>2986</v>
      </c>
      <c r="AM512" s="2660">
        <v>4830</v>
      </c>
      <c r="AN512" s="2652">
        <v>60.04</v>
      </c>
    </row>
    <row r="513" spans="1:40" ht="11.1" customHeight="1">
      <c r="A513" s="2646" t="s">
        <v>5107</v>
      </c>
      <c r="B513" s="2646" t="s">
        <v>5106</v>
      </c>
      <c r="C513" s="2646" t="s">
        <v>5077</v>
      </c>
      <c r="D513" s="2646" t="s">
        <v>5093</v>
      </c>
      <c r="E513" s="2647">
        <v>8481808199</v>
      </c>
      <c r="F513" s="2646" t="s">
        <v>2990</v>
      </c>
      <c r="G513" s="2646" t="s">
        <v>801</v>
      </c>
      <c r="H513" s="2646" t="s">
        <v>3017</v>
      </c>
      <c r="I513" s="2646" t="s">
        <v>6533</v>
      </c>
      <c r="J513" s="2646" t="s">
        <v>6534</v>
      </c>
      <c r="K513" s="2646" t="s">
        <v>6629</v>
      </c>
      <c r="L513" s="2662">
        <v>0.20355000000000001</v>
      </c>
      <c r="M513" s="2658">
        <v>2.0900000000000001E-4</v>
      </c>
      <c r="N513" s="2657">
        <v>0.128</v>
      </c>
      <c r="O513" s="2657">
        <v>5.8999999999999997E-2</v>
      </c>
      <c r="P513" s="2657">
        <v>2.9000000000000001E-2</v>
      </c>
      <c r="Q513" s="2656">
        <v>25</v>
      </c>
      <c r="R513" s="2650"/>
      <c r="S513" s="2650"/>
      <c r="T513" s="2646" t="s">
        <v>2987</v>
      </c>
      <c r="U513" s="2647">
        <v>4603739360115</v>
      </c>
      <c r="V513" s="2656">
        <v>10</v>
      </c>
      <c r="W513" s="2653">
        <v>2.1</v>
      </c>
      <c r="X513" s="2662">
        <v>2.0899999999999998E-3</v>
      </c>
      <c r="Y513" s="2650"/>
      <c r="Z513" s="2650"/>
      <c r="AA513" s="2650"/>
      <c r="AB513" s="2647">
        <v>4673739403303</v>
      </c>
      <c r="AC513" s="2656">
        <v>80</v>
      </c>
      <c r="AD513" s="2648">
        <v>17.149999999999999</v>
      </c>
      <c r="AE513" s="2662">
        <v>1.6719999999999999E-2</v>
      </c>
      <c r="AF513" s="2648">
        <v>0.36</v>
      </c>
      <c r="AG513" s="2648">
        <v>0.15</v>
      </c>
      <c r="AH513" s="2648">
        <v>0.31</v>
      </c>
      <c r="AI513" s="2647">
        <v>4673739403549</v>
      </c>
      <c r="AJ513" s="2648">
        <v>7.01</v>
      </c>
      <c r="AK513" s="2651" t="s">
        <v>2154</v>
      </c>
      <c r="AL513" s="2651" t="s">
        <v>2986</v>
      </c>
      <c r="AM513" s="2659">
        <v>575</v>
      </c>
      <c r="AN513" s="2652">
        <v>7.15</v>
      </c>
    </row>
    <row r="514" spans="1:40" ht="11.1" customHeight="1">
      <c r="A514" s="2646" t="s">
        <v>5105</v>
      </c>
      <c r="B514" s="2646" t="s">
        <v>5104</v>
      </c>
      <c r="C514" s="2646" t="s">
        <v>5077</v>
      </c>
      <c r="D514" s="2646" t="s">
        <v>5093</v>
      </c>
      <c r="E514" s="2647">
        <v>8481808199</v>
      </c>
      <c r="F514" s="2646" t="s">
        <v>2990</v>
      </c>
      <c r="G514" s="2646" t="s">
        <v>802</v>
      </c>
      <c r="H514" s="2646" t="s">
        <v>2995</v>
      </c>
      <c r="I514" s="2646" t="s">
        <v>6533</v>
      </c>
      <c r="J514" s="2646" t="s">
        <v>6535</v>
      </c>
      <c r="K514" s="2646" t="s">
        <v>6629</v>
      </c>
      <c r="L514" s="2662">
        <v>0.27490999999999999</v>
      </c>
      <c r="M514" s="2658">
        <v>3.4200000000000002E-4</v>
      </c>
      <c r="N514" s="2649">
        <v>0.13150000000000001</v>
      </c>
      <c r="O514" s="2657">
        <v>6.4000000000000001E-2</v>
      </c>
      <c r="P514" s="2649">
        <v>3.4200000000000001E-2</v>
      </c>
      <c r="Q514" s="2656">
        <v>25</v>
      </c>
      <c r="R514" s="2650"/>
      <c r="S514" s="2650"/>
      <c r="T514" s="2646" t="s">
        <v>2987</v>
      </c>
      <c r="U514" s="2647">
        <v>4603739360122</v>
      </c>
      <c r="V514" s="2656">
        <v>8</v>
      </c>
      <c r="W514" s="2648">
        <v>2.2400000000000002</v>
      </c>
      <c r="X514" s="2658">
        <v>2.7360000000000002E-3</v>
      </c>
      <c r="Y514" s="2650"/>
      <c r="Z514" s="2650"/>
      <c r="AA514" s="2650"/>
      <c r="AB514" s="2647">
        <v>4673739403310</v>
      </c>
      <c r="AC514" s="2656">
        <v>64</v>
      </c>
      <c r="AD514" s="2648">
        <v>18.29</v>
      </c>
      <c r="AE514" s="2658">
        <v>2.1888000000000001E-2</v>
      </c>
      <c r="AF514" s="2648">
        <v>0.39</v>
      </c>
      <c r="AG514" s="2648">
        <v>0.17</v>
      </c>
      <c r="AH514" s="2648">
        <v>0.33</v>
      </c>
      <c r="AI514" s="2647">
        <v>4673739403556</v>
      </c>
      <c r="AJ514" s="2648">
        <v>9.7899999999999991</v>
      </c>
      <c r="AK514" s="2651" t="s">
        <v>2154</v>
      </c>
      <c r="AL514" s="2651" t="s">
        <v>2986</v>
      </c>
      <c r="AM514" s="2663">
        <v>802.7</v>
      </c>
      <c r="AN514" s="2652">
        <v>9.99</v>
      </c>
    </row>
    <row r="515" spans="1:40" ht="11.1" customHeight="1">
      <c r="A515" s="2646" t="s">
        <v>5103</v>
      </c>
      <c r="B515" s="2646" t="s">
        <v>5102</v>
      </c>
      <c r="C515" s="2646" t="s">
        <v>5077</v>
      </c>
      <c r="D515" s="2646"/>
      <c r="E515" s="2647">
        <v>8481808199</v>
      </c>
      <c r="F515" s="2646" t="s">
        <v>2990</v>
      </c>
      <c r="G515" s="2646" t="s">
        <v>1240</v>
      </c>
      <c r="H515" s="2646" t="s">
        <v>2988</v>
      </c>
      <c r="I515" s="2646" t="s">
        <v>6533</v>
      </c>
      <c r="J515" s="2647">
        <v>1</v>
      </c>
      <c r="K515" s="2646" t="s">
        <v>6629</v>
      </c>
      <c r="L515" s="2662">
        <v>0.49514999999999998</v>
      </c>
      <c r="M515" s="2658">
        <v>4.5600000000000003E-4</v>
      </c>
      <c r="N515" s="2648">
        <v>0.15</v>
      </c>
      <c r="O515" s="2649">
        <v>8.1500000000000003E-2</v>
      </c>
      <c r="P515" s="2649">
        <v>4.3499999999999997E-2</v>
      </c>
      <c r="Q515" s="2656">
        <v>25</v>
      </c>
      <c r="R515" s="2650"/>
      <c r="S515" s="2650"/>
      <c r="T515" s="2646" t="s">
        <v>2987</v>
      </c>
      <c r="U515" s="2647">
        <v>4603739360139</v>
      </c>
      <c r="V515" s="2656">
        <v>6</v>
      </c>
      <c r="W515" s="2649">
        <v>2.9708999999999999</v>
      </c>
      <c r="X515" s="2658">
        <v>2.7360000000000002E-3</v>
      </c>
      <c r="Y515" s="2650"/>
      <c r="Z515" s="2650"/>
      <c r="AA515" s="2650"/>
      <c r="AB515" s="2647">
        <v>4673739403327</v>
      </c>
      <c r="AC515" s="2656">
        <v>48</v>
      </c>
      <c r="AD515" s="2649">
        <v>23.767199999999999</v>
      </c>
      <c r="AE515" s="2658">
        <v>2.1888000000000001E-2</v>
      </c>
      <c r="AF515" s="2648">
        <v>0.39</v>
      </c>
      <c r="AG515" s="2648">
        <v>0.17</v>
      </c>
      <c r="AH515" s="2648">
        <v>0.33</v>
      </c>
      <c r="AI515" s="2647">
        <v>4673739403563</v>
      </c>
      <c r="AJ515" s="2648">
        <v>16.329999999999998</v>
      </c>
      <c r="AK515" s="2651" t="s">
        <v>2154</v>
      </c>
      <c r="AL515" s="2651" t="s">
        <v>2986</v>
      </c>
      <c r="AM515" s="2664">
        <v>1345.5</v>
      </c>
      <c r="AN515" s="2652">
        <v>16.66</v>
      </c>
    </row>
    <row r="516" spans="1:40" ht="11.1" customHeight="1">
      <c r="A516" s="2646" t="s">
        <v>5101</v>
      </c>
      <c r="B516" s="2646" t="s">
        <v>5100</v>
      </c>
      <c r="C516" s="2646" t="s">
        <v>5077</v>
      </c>
      <c r="D516" s="2646"/>
      <c r="E516" s="2647">
        <v>8481808199</v>
      </c>
      <c r="F516" s="2646" t="s">
        <v>2990</v>
      </c>
      <c r="G516" s="2646" t="s">
        <v>5099</v>
      </c>
      <c r="H516" s="2646" t="s">
        <v>2988</v>
      </c>
      <c r="I516" s="2646" t="s">
        <v>6533</v>
      </c>
      <c r="J516" s="2646" t="s">
        <v>6536</v>
      </c>
      <c r="K516" s="2646" t="s">
        <v>6629</v>
      </c>
      <c r="L516" s="2662">
        <v>0.78508999999999995</v>
      </c>
      <c r="M516" s="2658">
        <v>9.1200000000000005E-4</v>
      </c>
      <c r="N516" s="2649">
        <v>0.1575</v>
      </c>
      <c r="O516" s="2649">
        <v>9.0700000000000003E-2</v>
      </c>
      <c r="P516" s="2657">
        <v>5.2999999999999999E-2</v>
      </c>
      <c r="Q516" s="2656">
        <v>25</v>
      </c>
      <c r="R516" s="2650"/>
      <c r="S516" s="2650"/>
      <c r="T516" s="2646" t="s">
        <v>2987</v>
      </c>
      <c r="U516" s="2647">
        <v>4603739360146</v>
      </c>
      <c r="V516" s="2656">
        <v>6</v>
      </c>
      <c r="W516" s="2662">
        <v>4.7105399999999999</v>
      </c>
      <c r="X516" s="2658">
        <v>5.4720000000000003E-3</v>
      </c>
      <c r="Y516" s="2650"/>
      <c r="Z516" s="2650"/>
      <c r="AA516" s="2650"/>
      <c r="AB516" s="2647">
        <v>4673739403334</v>
      </c>
      <c r="AC516" s="2656">
        <v>24</v>
      </c>
      <c r="AD516" s="2662">
        <v>18.84216</v>
      </c>
      <c r="AE516" s="2658">
        <v>2.1888000000000001E-2</v>
      </c>
      <c r="AF516" s="2650"/>
      <c r="AG516" s="2650"/>
      <c r="AH516" s="2650"/>
      <c r="AI516" s="2647">
        <v>4673739403570</v>
      </c>
      <c r="AJ516" s="2646"/>
      <c r="AK516" s="2651"/>
      <c r="AL516" s="2651" t="s">
        <v>2986</v>
      </c>
      <c r="AM516" s="2651"/>
      <c r="AN516" s="2651"/>
    </row>
    <row r="517" spans="1:40" ht="11.1" customHeight="1">
      <c r="A517" s="2646" t="s">
        <v>5098</v>
      </c>
      <c r="B517" s="2646" t="s">
        <v>5097</v>
      </c>
      <c r="C517" s="2646" t="s">
        <v>5077</v>
      </c>
      <c r="D517" s="2646"/>
      <c r="E517" s="2647">
        <v>8481808199</v>
      </c>
      <c r="F517" s="2646" t="s">
        <v>2990</v>
      </c>
      <c r="G517" s="2646" t="s">
        <v>5096</v>
      </c>
      <c r="H517" s="2646" t="s">
        <v>2988</v>
      </c>
      <c r="I517" s="2646" t="s">
        <v>6533</v>
      </c>
      <c r="J517" s="2646" t="s">
        <v>6537</v>
      </c>
      <c r="K517" s="2646" t="s">
        <v>6629</v>
      </c>
      <c r="L517" s="2658">
        <v>1.075102</v>
      </c>
      <c r="M517" s="2658">
        <v>1.3669999999999999E-3</v>
      </c>
      <c r="N517" s="2649">
        <v>0.20949999999999999</v>
      </c>
      <c r="O517" s="2649">
        <v>0.1065</v>
      </c>
      <c r="P517" s="2657">
        <v>6.6000000000000003E-2</v>
      </c>
      <c r="Q517" s="2656">
        <v>25</v>
      </c>
      <c r="R517" s="2650"/>
      <c r="S517" s="2650"/>
      <c r="T517" s="2646" t="s">
        <v>2987</v>
      </c>
      <c r="U517" s="2647">
        <v>4603739360153</v>
      </c>
      <c r="V517" s="2656">
        <v>4</v>
      </c>
      <c r="W517" s="2662">
        <v>4.3004100000000003</v>
      </c>
      <c r="X517" s="2658">
        <v>5.4679999999999998E-3</v>
      </c>
      <c r="Y517" s="2650"/>
      <c r="Z517" s="2650"/>
      <c r="AA517" s="2650"/>
      <c r="AB517" s="2647">
        <v>4673739403341</v>
      </c>
      <c r="AC517" s="2656">
        <v>16</v>
      </c>
      <c r="AD517" s="2662">
        <v>17.201630000000002</v>
      </c>
      <c r="AE517" s="2658">
        <v>2.1871999999999999E-2</v>
      </c>
      <c r="AF517" s="2650"/>
      <c r="AG517" s="2650"/>
      <c r="AH517" s="2650"/>
      <c r="AI517" s="2647">
        <v>4673739403587</v>
      </c>
      <c r="AJ517" s="2646"/>
      <c r="AK517" s="2651"/>
      <c r="AL517" s="2651" t="s">
        <v>2986</v>
      </c>
      <c r="AM517" s="2651"/>
      <c r="AN517" s="2651"/>
    </row>
    <row r="518" spans="1:40" ht="11.1" customHeight="1">
      <c r="A518" s="2646" t="s">
        <v>5095</v>
      </c>
      <c r="B518" s="2646" t="s">
        <v>5094</v>
      </c>
      <c r="C518" s="2646" t="s">
        <v>5077</v>
      </c>
      <c r="D518" s="2646"/>
      <c r="E518" s="2647">
        <v>8481808199</v>
      </c>
      <c r="F518" s="2646" t="s">
        <v>2990</v>
      </c>
      <c r="G518" s="2646" t="s">
        <v>5092</v>
      </c>
      <c r="H518" s="2646" t="s">
        <v>2988</v>
      </c>
      <c r="I518" s="2646" t="s">
        <v>6533</v>
      </c>
      <c r="J518" s="2647">
        <v>2</v>
      </c>
      <c r="K518" s="2646" t="s">
        <v>6629</v>
      </c>
      <c r="L518" s="2658">
        <v>1.770022</v>
      </c>
      <c r="M518" s="2658">
        <v>2.3470000000000001E-3</v>
      </c>
      <c r="N518" s="2657">
        <v>0.222</v>
      </c>
      <c r="O518" s="2649">
        <v>0.1207</v>
      </c>
      <c r="P518" s="2649">
        <v>8.0500000000000002E-2</v>
      </c>
      <c r="Q518" s="2656">
        <v>25</v>
      </c>
      <c r="R518" s="2650"/>
      <c r="S518" s="2650"/>
      <c r="T518" s="2646" t="s">
        <v>2987</v>
      </c>
      <c r="U518" s="2647">
        <v>4603739360160</v>
      </c>
      <c r="V518" s="2656">
        <v>2</v>
      </c>
      <c r="W518" s="2662">
        <v>3.5400399999999999</v>
      </c>
      <c r="X518" s="2658">
        <v>4.6940000000000003E-3</v>
      </c>
      <c r="Y518" s="2650"/>
      <c r="Z518" s="2650"/>
      <c r="AA518" s="2650"/>
      <c r="AB518" s="2647">
        <v>4673739403358</v>
      </c>
      <c r="AC518" s="2656">
        <v>8</v>
      </c>
      <c r="AD518" s="2662">
        <v>14.16018</v>
      </c>
      <c r="AE518" s="2658">
        <v>1.8776000000000001E-2</v>
      </c>
      <c r="AF518" s="2650"/>
      <c r="AG518" s="2650"/>
      <c r="AH518" s="2650"/>
      <c r="AI518" s="2647">
        <v>4673739403594</v>
      </c>
      <c r="AJ518" s="2646"/>
      <c r="AK518" s="2651"/>
      <c r="AL518" s="2651" t="s">
        <v>2986</v>
      </c>
      <c r="AM518" s="2651"/>
      <c r="AN518" s="2651"/>
    </row>
    <row r="519" spans="1:40" ht="11.1" customHeight="1">
      <c r="A519" s="2646" t="s">
        <v>5091</v>
      </c>
      <c r="B519" s="2646" t="s">
        <v>5090</v>
      </c>
      <c r="C519" s="2646" t="s">
        <v>5077</v>
      </c>
      <c r="D519" s="2646"/>
      <c r="E519" s="2647">
        <v>8481808199</v>
      </c>
      <c r="F519" s="2646" t="s">
        <v>2990</v>
      </c>
      <c r="G519" s="2646" t="s">
        <v>799</v>
      </c>
      <c r="H519" s="2646" t="s">
        <v>2988</v>
      </c>
      <c r="I519" s="2646" t="s">
        <v>6533</v>
      </c>
      <c r="J519" s="2646" t="s">
        <v>6534</v>
      </c>
      <c r="K519" s="2646" t="s">
        <v>6628</v>
      </c>
      <c r="L519" s="2662">
        <v>0.16685</v>
      </c>
      <c r="M519" s="2658">
        <v>2.0900000000000001E-4</v>
      </c>
      <c r="N519" s="2649">
        <v>5.6500000000000002E-2</v>
      </c>
      <c r="O519" s="2649">
        <v>5.4800000000000001E-2</v>
      </c>
      <c r="P519" s="2657">
        <v>2.9000000000000001E-2</v>
      </c>
      <c r="Q519" s="2656">
        <v>25</v>
      </c>
      <c r="R519" s="2650"/>
      <c r="S519" s="2650"/>
      <c r="T519" s="2646" t="s">
        <v>2987</v>
      </c>
      <c r="U519" s="2647">
        <v>4603739360177</v>
      </c>
      <c r="V519" s="2656">
        <v>10</v>
      </c>
      <c r="W519" s="2648">
        <v>1.74</v>
      </c>
      <c r="X519" s="2662">
        <v>2.0899999999999998E-3</v>
      </c>
      <c r="Y519" s="2650"/>
      <c r="Z519" s="2650"/>
      <c r="AA519" s="2650"/>
      <c r="AB519" s="2647">
        <v>4673739403365</v>
      </c>
      <c r="AC519" s="2656">
        <v>80</v>
      </c>
      <c r="AD519" s="2648">
        <v>14.27</v>
      </c>
      <c r="AE519" s="2662">
        <v>1.6719999999999999E-2</v>
      </c>
      <c r="AF519" s="2648">
        <v>0.36</v>
      </c>
      <c r="AG519" s="2648">
        <v>0.15</v>
      </c>
      <c r="AH519" s="2648">
        <v>0.31</v>
      </c>
      <c r="AI519" s="2647">
        <v>4673739403600</v>
      </c>
      <c r="AJ519" s="2648">
        <v>6.45</v>
      </c>
      <c r="AK519" s="2651" t="s">
        <v>2154</v>
      </c>
      <c r="AL519" s="2651" t="s">
        <v>2986</v>
      </c>
      <c r="AM519" s="2659">
        <v>529</v>
      </c>
      <c r="AN519" s="2652">
        <v>6.58</v>
      </c>
    </row>
    <row r="520" spans="1:40" ht="11.1" customHeight="1">
      <c r="A520" s="2646" t="s">
        <v>5089</v>
      </c>
      <c r="B520" s="2646" t="s">
        <v>5088</v>
      </c>
      <c r="C520" s="2646" t="s">
        <v>5077</v>
      </c>
      <c r="D520" s="2646" t="s">
        <v>5085</v>
      </c>
      <c r="E520" s="2647">
        <v>8481808199</v>
      </c>
      <c r="F520" s="2646" t="s">
        <v>2990</v>
      </c>
      <c r="G520" s="2646" t="s">
        <v>800</v>
      </c>
      <c r="H520" s="2646" t="s">
        <v>2995</v>
      </c>
      <c r="I520" s="2646" t="s">
        <v>6533</v>
      </c>
      <c r="J520" s="2646" t="s">
        <v>6535</v>
      </c>
      <c r="K520" s="2646" t="s">
        <v>6628</v>
      </c>
      <c r="L520" s="2662">
        <v>0.23121</v>
      </c>
      <c r="M520" s="2658">
        <v>3.4200000000000002E-4</v>
      </c>
      <c r="N520" s="2649">
        <v>6.25E-2</v>
      </c>
      <c r="O520" s="2648">
        <v>0.06</v>
      </c>
      <c r="P520" s="2649">
        <v>3.4200000000000001E-2</v>
      </c>
      <c r="Q520" s="2656">
        <v>25</v>
      </c>
      <c r="R520" s="2650"/>
      <c r="S520" s="2650"/>
      <c r="T520" s="2646" t="s">
        <v>2987</v>
      </c>
      <c r="U520" s="2647">
        <v>4603739360184</v>
      </c>
      <c r="V520" s="2656">
        <v>8</v>
      </c>
      <c r="W520" s="2648">
        <v>1.87</v>
      </c>
      <c r="X520" s="2658">
        <v>2.7360000000000002E-3</v>
      </c>
      <c r="Y520" s="2650"/>
      <c r="Z520" s="2650"/>
      <c r="AA520" s="2650"/>
      <c r="AB520" s="2647">
        <v>4673739403372</v>
      </c>
      <c r="AC520" s="2656">
        <v>64</v>
      </c>
      <c r="AD520" s="2648">
        <v>15.37</v>
      </c>
      <c r="AE520" s="2658">
        <v>2.1888000000000001E-2</v>
      </c>
      <c r="AF520" s="2648">
        <v>0.36</v>
      </c>
      <c r="AG520" s="2648">
        <v>0.15</v>
      </c>
      <c r="AH520" s="2648">
        <v>0.31</v>
      </c>
      <c r="AI520" s="2647">
        <v>4673739403617</v>
      </c>
      <c r="AJ520" s="2648">
        <v>9.49</v>
      </c>
      <c r="AK520" s="2651" t="s">
        <v>2154</v>
      </c>
      <c r="AL520" s="2651" t="s">
        <v>2986</v>
      </c>
      <c r="AM520" s="2652">
        <v>778.55</v>
      </c>
      <c r="AN520" s="2652">
        <v>9.68</v>
      </c>
    </row>
    <row r="521" spans="1:40" ht="11.1" customHeight="1">
      <c r="A521" s="2646" t="s">
        <v>5087</v>
      </c>
      <c r="B521" s="2646" t="s">
        <v>5086</v>
      </c>
      <c r="C521" s="2646" t="s">
        <v>5077</v>
      </c>
      <c r="D521" s="2646"/>
      <c r="E521" s="2647">
        <v>8481808199</v>
      </c>
      <c r="F521" s="2646" t="s">
        <v>2990</v>
      </c>
      <c r="G521" s="2646" t="s">
        <v>5084</v>
      </c>
      <c r="H521" s="2646" t="s">
        <v>2988</v>
      </c>
      <c r="I521" s="2646" t="s">
        <v>6533</v>
      </c>
      <c r="J521" s="2647">
        <v>1</v>
      </c>
      <c r="K521" s="2646" t="s">
        <v>6628</v>
      </c>
      <c r="L521" s="2662">
        <v>0.42595</v>
      </c>
      <c r="M521" s="2658">
        <v>4.5600000000000003E-4</v>
      </c>
      <c r="N521" s="2657">
        <v>7.3999999999999996E-2</v>
      </c>
      <c r="O521" s="2649">
        <v>7.4499999999999997E-2</v>
      </c>
      <c r="P521" s="2649">
        <v>4.3499999999999997E-2</v>
      </c>
      <c r="Q521" s="2656">
        <v>25</v>
      </c>
      <c r="R521" s="2650"/>
      <c r="S521" s="2650"/>
      <c r="T521" s="2646" t="s">
        <v>2987</v>
      </c>
      <c r="U521" s="2647">
        <v>4603739360191</v>
      </c>
      <c r="V521" s="2656">
        <v>6</v>
      </c>
      <c r="W521" s="2649">
        <v>2.5556999999999999</v>
      </c>
      <c r="X521" s="2658">
        <v>2.7360000000000002E-3</v>
      </c>
      <c r="Y521" s="2650"/>
      <c r="Z521" s="2650"/>
      <c r="AA521" s="2650"/>
      <c r="AB521" s="2647">
        <v>4673739403389</v>
      </c>
      <c r="AC521" s="2656">
        <v>48</v>
      </c>
      <c r="AD521" s="2649">
        <v>20.445599999999999</v>
      </c>
      <c r="AE521" s="2658">
        <v>2.1888000000000001E-2</v>
      </c>
      <c r="AF521" s="2650"/>
      <c r="AG521" s="2650"/>
      <c r="AH521" s="2650"/>
      <c r="AI521" s="2647">
        <v>4673739403624</v>
      </c>
      <c r="AJ521" s="2648">
        <v>15.23</v>
      </c>
      <c r="AK521" s="2651" t="s">
        <v>2154</v>
      </c>
      <c r="AL521" s="2651" t="s">
        <v>2986</v>
      </c>
      <c r="AM521" s="2664">
        <v>1253.5</v>
      </c>
      <c r="AN521" s="2652">
        <v>15.53</v>
      </c>
    </row>
    <row r="522" spans="1:40" ht="11.1" customHeight="1">
      <c r="A522" s="2646" t="s">
        <v>5083</v>
      </c>
      <c r="B522" s="2646" t="s">
        <v>5082</v>
      </c>
      <c r="C522" s="2646" t="s">
        <v>5077</v>
      </c>
      <c r="D522" s="2646"/>
      <c r="E522" s="2647">
        <v>8481808199</v>
      </c>
      <c r="F522" s="2646" t="s">
        <v>2990</v>
      </c>
      <c r="G522" s="2646" t="s">
        <v>803</v>
      </c>
      <c r="H522" s="2646" t="s">
        <v>2988</v>
      </c>
      <c r="I522" s="2646" t="s">
        <v>6533</v>
      </c>
      <c r="J522" s="2646" t="s">
        <v>6534</v>
      </c>
      <c r="K522" s="2646" t="s">
        <v>6629</v>
      </c>
      <c r="L522" s="2662">
        <v>0.17885000000000001</v>
      </c>
      <c r="M522" s="2658">
        <v>2.0900000000000001E-4</v>
      </c>
      <c r="N522" s="2649">
        <v>6.3500000000000001E-2</v>
      </c>
      <c r="O522" s="2649">
        <v>5.4800000000000001E-2</v>
      </c>
      <c r="P522" s="2657">
        <v>2.9000000000000001E-2</v>
      </c>
      <c r="Q522" s="2656">
        <v>25</v>
      </c>
      <c r="R522" s="2650"/>
      <c r="S522" s="2650"/>
      <c r="T522" s="2646" t="s">
        <v>2987</v>
      </c>
      <c r="U522" s="2647">
        <v>4603739360207</v>
      </c>
      <c r="V522" s="2656">
        <v>10</v>
      </c>
      <c r="W522" s="2648">
        <v>1.87</v>
      </c>
      <c r="X522" s="2662">
        <v>2.0899999999999998E-3</v>
      </c>
      <c r="Y522" s="2650"/>
      <c r="Z522" s="2650"/>
      <c r="AA522" s="2650"/>
      <c r="AB522" s="2647">
        <v>4673739403396</v>
      </c>
      <c r="AC522" s="2656">
        <v>80</v>
      </c>
      <c r="AD522" s="2648">
        <v>15.25</v>
      </c>
      <c r="AE522" s="2662">
        <v>1.6719999999999999E-2</v>
      </c>
      <c r="AF522" s="2648">
        <v>0.36</v>
      </c>
      <c r="AG522" s="2648">
        <v>0.15</v>
      </c>
      <c r="AH522" s="2648">
        <v>0.31</v>
      </c>
      <c r="AI522" s="2647">
        <v>4673739403631</v>
      </c>
      <c r="AJ522" s="2648">
        <v>6.82</v>
      </c>
      <c r="AK522" s="2651" t="s">
        <v>2154</v>
      </c>
      <c r="AL522" s="2651" t="s">
        <v>2986</v>
      </c>
      <c r="AM522" s="2663">
        <v>558.9</v>
      </c>
      <c r="AN522" s="2652">
        <v>6.96</v>
      </c>
    </row>
    <row r="523" spans="1:40" ht="11.1" customHeight="1">
      <c r="A523" s="2646" t="s">
        <v>5081</v>
      </c>
      <c r="B523" s="2646" t="s">
        <v>5080</v>
      </c>
      <c r="C523" s="2646" t="s">
        <v>5077</v>
      </c>
      <c r="D523" s="2646" t="s">
        <v>5076</v>
      </c>
      <c r="E523" s="2647">
        <v>8481808199</v>
      </c>
      <c r="F523" s="2646" t="s">
        <v>2990</v>
      </c>
      <c r="G523" s="2646" t="s">
        <v>804</v>
      </c>
      <c r="H523" s="2646" t="s">
        <v>2995</v>
      </c>
      <c r="I523" s="2646" t="s">
        <v>6533</v>
      </c>
      <c r="J523" s="2646" t="s">
        <v>6535</v>
      </c>
      <c r="K523" s="2646" t="s">
        <v>6629</v>
      </c>
      <c r="L523" s="2662">
        <v>0.25020999999999999</v>
      </c>
      <c r="M523" s="2658">
        <v>3.4200000000000002E-4</v>
      </c>
      <c r="N523" s="2649">
        <v>6.9500000000000006E-2</v>
      </c>
      <c r="O523" s="2648">
        <v>0.06</v>
      </c>
      <c r="P523" s="2649">
        <v>3.4200000000000001E-2</v>
      </c>
      <c r="Q523" s="2656">
        <v>25</v>
      </c>
      <c r="R523" s="2650"/>
      <c r="S523" s="2650"/>
      <c r="T523" s="2646" t="s">
        <v>2987</v>
      </c>
      <c r="U523" s="2647">
        <v>4603739360214</v>
      </c>
      <c r="V523" s="2656">
        <v>8</v>
      </c>
      <c r="W523" s="2648">
        <v>2.0299999999999998</v>
      </c>
      <c r="X523" s="2658">
        <v>2.7360000000000002E-3</v>
      </c>
      <c r="Y523" s="2650"/>
      <c r="Z523" s="2650"/>
      <c r="AA523" s="2650"/>
      <c r="AB523" s="2647">
        <v>4673739403402</v>
      </c>
      <c r="AC523" s="2656">
        <v>64</v>
      </c>
      <c r="AD523" s="2648">
        <v>16.57</v>
      </c>
      <c r="AE523" s="2658">
        <v>2.1888000000000001E-2</v>
      </c>
      <c r="AF523" s="2648">
        <v>0.36</v>
      </c>
      <c r="AG523" s="2648">
        <v>0.15</v>
      </c>
      <c r="AH523" s="2648">
        <v>0.31</v>
      </c>
      <c r="AI523" s="2647">
        <v>4673739403648</v>
      </c>
      <c r="AJ523" s="2648">
        <v>10.44</v>
      </c>
      <c r="AK523" s="2651" t="s">
        <v>2154</v>
      </c>
      <c r="AL523" s="2651" t="s">
        <v>2986</v>
      </c>
      <c r="AM523" s="2663">
        <v>855.6</v>
      </c>
      <c r="AN523" s="2652">
        <v>10.65</v>
      </c>
    </row>
    <row r="524" spans="1:40" ht="11.1" customHeight="1">
      <c r="A524" s="2646" t="s">
        <v>5079</v>
      </c>
      <c r="B524" s="2646" t="s">
        <v>5078</v>
      </c>
      <c r="C524" s="2646" t="s">
        <v>5077</v>
      </c>
      <c r="D524" s="2646"/>
      <c r="E524" s="2647">
        <v>8481808199</v>
      </c>
      <c r="F524" s="2646" t="s">
        <v>2990</v>
      </c>
      <c r="G524" s="2646" t="s">
        <v>5075</v>
      </c>
      <c r="H524" s="2646" t="s">
        <v>2988</v>
      </c>
      <c r="I524" s="2646" t="s">
        <v>6533</v>
      </c>
      <c r="J524" s="2647">
        <v>1</v>
      </c>
      <c r="K524" s="2646" t="s">
        <v>6629</v>
      </c>
      <c r="L524" s="2662">
        <v>0.46294999999999997</v>
      </c>
      <c r="M524" s="2658">
        <v>4.5600000000000003E-4</v>
      </c>
      <c r="N524" s="2649">
        <v>8.3500000000000005E-2</v>
      </c>
      <c r="O524" s="2649">
        <v>7.4499999999999997E-2</v>
      </c>
      <c r="P524" s="2649">
        <v>4.3499999999999997E-2</v>
      </c>
      <c r="Q524" s="2656">
        <v>25</v>
      </c>
      <c r="R524" s="2650"/>
      <c r="S524" s="2650"/>
      <c r="T524" s="2646" t="s">
        <v>2987</v>
      </c>
      <c r="U524" s="2647">
        <v>4603739360221</v>
      </c>
      <c r="V524" s="2656">
        <v>6</v>
      </c>
      <c r="W524" s="2649">
        <v>2.7776999999999998</v>
      </c>
      <c r="X524" s="2658">
        <v>2.7360000000000002E-3</v>
      </c>
      <c r="Y524" s="2650"/>
      <c r="Z524" s="2650"/>
      <c r="AA524" s="2650"/>
      <c r="AB524" s="2647">
        <v>4673739403419</v>
      </c>
      <c r="AC524" s="2656">
        <v>48</v>
      </c>
      <c r="AD524" s="2649">
        <v>22.221599999999999</v>
      </c>
      <c r="AE524" s="2658">
        <v>2.1888000000000001E-2</v>
      </c>
      <c r="AF524" s="2650"/>
      <c r="AG524" s="2650"/>
      <c r="AH524" s="2650"/>
      <c r="AI524" s="2647">
        <v>4673739403655</v>
      </c>
      <c r="AJ524" s="2648">
        <v>16.420000000000002</v>
      </c>
      <c r="AK524" s="2651" t="s">
        <v>2154</v>
      </c>
      <c r="AL524" s="2651" t="s">
        <v>2986</v>
      </c>
      <c r="AM524" s="2664">
        <v>1345.5</v>
      </c>
      <c r="AN524" s="2652">
        <v>16.75</v>
      </c>
    </row>
    <row r="525" spans="1:40" ht="11.1" customHeight="1">
      <c r="A525" s="2646" t="s">
        <v>2927</v>
      </c>
      <c r="B525" s="2646" t="s">
        <v>5074</v>
      </c>
      <c r="C525" s="2646" t="s">
        <v>5043</v>
      </c>
      <c r="D525" s="2646" t="s">
        <v>5070</v>
      </c>
      <c r="E525" s="2647">
        <v>8481808199</v>
      </c>
      <c r="F525" s="2646" t="s">
        <v>2990</v>
      </c>
      <c r="G525" s="2646" t="s">
        <v>2865</v>
      </c>
      <c r="H525" s="2646" t="s">
        <v>2995</v>
      </c>
      <c r="I525" s="2646" t="s">
        <v>6533</v>
      </c>
      <c r="J525" s="2646" t="s">
        <v>6534</v>
      </c>
      <c r="K525" s="2646" t="s">
        <v>6628</v>
      </c>
      <c r="L525" s="2657">
        <v>0.223</v>
      </c>
      <c r="M525" s="2657">
        <v>1E-3</v>
      </c>
      <c r="N525" s="2657">
        <v>0.109</v>
      </c>
      <c r="O525" s="2648">
        <v>0.06</v>
      </c>
      <c r="P525" s="2649">
        <v>6.3500000000000001E-2</v>
      </c>
      <c r="Q525" s="2656">
        <v>40</v>
      </c>
      <c r="R525" s="2650"/>
      <c r="S525" s="2650"/>
      <c r="T525" s="2646" t="s">
        <v>2987</v>
      </c>
      <c r="U525" s="2647">
        <v>4673739421451</v>
      </c>
      <c r="V525" s="2656">
        <v>6</v>
      </c>
      <c r="W525" s="2657">
        <v>1.4179999999999999</v>
      </c>
      <c r="X525" s="2657">
        <v>6.0000000000000001E-3</v>
      </c>
      <c r="Y525" s="2650"/>
      <c r="Z525" s="2650"/>
      <c r="AA525" s="2650"/>
      <c r="AB525" s="2647">
        <v>4673739421468</v>
      </c>
      <c r="AC525" s="2656">
        <v>48</v>
      </c>
      <c r="AD525" s="2657">
        <v>11.664</v>
      </c>
      <c r="AE525" s="2662">
        <v>1.6740000000000001E-2</v>
      </c>
      <c r="AF525" s="2648">
        <v>0.36</v>
      </c>
      <c r="AG525" s="2648">
        <v>0.15</v>
      </c>
      <c r="AH525" s="2648">
        <v>0.31</v>
      </c>
      <c r="AI525" s="2647">
        <v>4673739421475</v>
      </c>
      <c r="AJ525" s="2648">
        <v>9.84</v>
      </c>
      <c r="AK525" s="2651" t="s">
        <v>2154</v>
      </c>
      <c r="AL525" s="2651" t="s">
        <v>2986</v>
      </c>
      <c r="AM525" s="2651"/>
      <c r="AN525" s="2652">
        <v>10.039999999999999</v>
      </c>
    </row>
    <row r="526" spans="1:40" ht="11.1" customHeight="1">
      <c r="A526" s="2646" t="s">
        <v>2928</v>
      </c>
      <c r="B526" s="2646" t="s">
        <v>5073</v>
      </c>
      <c r="C526" s="2646" t="s">
        <v>5043</v>
      </c>
      <c r="D526" s="2646" t="s">
        <v>5070</v>
      </c>
      <c r="E526" s="2647">
        <v>8481808199</v>
      </c>
      <c r="F526" s="2646" t="s">
        <v>2990</v>
      </c>
      <c r="G526" s="2646" t="s">
        <v>2866</v>
      </c>
      <c r="H526" s="2646" t="s">
        <v>2995</v>
      </c>
      <c r="I526" s="2646" t="s">
        <v>6533</v>
      </c>
      <c r="J526" s="2646" t="s">
        <v>6535</v>
      </c>
      <c r="K526" s="2646" t="s">
        <v>6628</v>
      </c>
      <c r="L526" s="2648">
        <v>0.32</v>
      </c>
      <c r="M526" s="2657">
        <v>1E-3</v>
      </c>
      <c r="N526" s="2649">
        <v>0.1263</v>
      </c>
      <c r="O526" s="2649">
        <v>7.0300000000000001E-2</v>
      </c>
      <c r="P526" s="2657">
        <v>6.9000000000000006E-2</v>
      </c>
      <c r="Q526" s="2656">
        <v>40</v>
      </c>
      <c r="R526" s="2650"/>
      <c r="S526" s="2650"/>
      <c r="T526" s="2646" t="s">
        <v>2987</v>
      </c>
      <c r="U526" s="2647">
        <v>4673739421482</v>
      </c>
      <c r="V526" s="2656">
        <v>4</v>
      </c>
      <c r="W526" s="2648">
        <v>1.31</v>
      </c>
      <c r="X526" s="2657">
        <v>4.0000000000000001E-3</v>
      </c>
      <c r="Y526" s="2650"/>
      <c r="Z526" s="2650"/>
      <c r="AA526" s="2650"/>
      <c r="AB526" s="2647">
        <v>4673739421499</v>
      </c>
      <c r="AC526" s="2656">
        <v>32</v>
      </c>
      <c r="AD526" s="2653">
        <v>10.7</v>
      </c>
      <c r="AE526" s="2662">
        <v>1.6740000000000001E-2</v>
      </c>
      <c r="AF526" s="2648">
        <v>0.36</v>
      </c>
      <c r="AG526" s="2648">
        <v>0.15</v>
      </c>
      <c r="AH526" s="2648">
        <v>0.31</v>
      </c>
      <c r="AI526" s="2647">
        <v>4673739421505</v>
      </c>
      <c r="AJ526" s="2648">
        <v>14.24</v>
      </c>
      <c r="AK526" s="2651" t="s">
        <v>2154</v>
      </c>
      <c r="AL526" s="2651" t="s">
        <v>2986</v>
      </c>
      <c r="AM526" s="2651"/>
      <c r="AN526" s="2652">
        <v>14.52</v>
      </c>
    </row>
    <row r="527" spans="1:40" ht="11.1" customHeight="1">
      <c r="A527" s="2646" t="s">
        <v>2929</v>
      </c>
      <c r="B527" s="2646" t="s">
        <v>5072</v>
      </c>
      <c r="C527" s="2646" t="s">
        <v>5043</v>
      </c>
      <c r="D527" s="2646" t="s">
        <v>5070</v>
      </c>
      <c r="E527" s="2647">
        <v>8481808199</v>
      </c>
      <c r="F527" s="2646" t="s">
        <v>2990</v>
      </c>
      <c r="G527" s="2646" t="s">
        <v>2867</v>
      </c>
      <c r="H527" s="2646" t="s">
        <v>2995</v>
      </c>
      <c r="I527" s="2646" t="s">
        <v>6533</v>
      </c>
      <c r="J527" s="2647">
        <v>1</v>
      </c>
      <c r="K527" s="2646" t="s">
        <v>6628</v>
      </c>
      <c r="L527" s="2657">
        <v>0.46200000000000002</v>
      </c>
      <c r="M527" s="2658">
        <v>7.7099999999999998E-4</v>
      </c>
      <c r="N527" s="2649">
        <v>0.14580000000000001</v>
      </c>
      <c r="O527" s="2648">
        <v>0.08</v>
      </c>
      <c r="P527" s="2649">
        <v>7.6499999999999999E-2</v>
      </c>
      <c r="Q527" s="2656">
        <v>40</v>
      </c>
      <c r="R527" s="2650"/>
      <c r="S527" s="2650"/>
      <c r="T527" s="2646" t="s">
        <v>2987</v>
      </c>
      <c r="U527" s="2647">
        <v>4673739421512</v>
      </c>
      <c r="V527" s="2656">
        <v>6</v>
      </c>
      <c r="W527" s="2657">
        <v>2.8420000000000001</v>
      </c>
      <c r="X527" s="2658">
        <v>4.6259999999999999E-3</v>
      </c>
      <c r="Y527" s="2650"/>
      <c r="Z527" s="2650"/>
      <c r="AA527" s="2650"/>
      <c r="AB527" s="2647">
        <v>4673739421529</v>
      </c>
      <c r="AC527" s="2656">
        <v>24</v>
      </c>
      <c r="AD527" s="2657">
        <v>11.708</v>
      </c>
      <c r="AE527" s="2658">
        <v>1.8772E-2</v>
      </c>
      <c r="AF527" s="2648">
        <v>0.38</v>
      </c>
      <c r="AG527" s="2648">
        <v>0.19</v>
      </c>
      <c r="AH527" s="2648">
        <v>0.26</v>
      </c>
      <c r="AI527" s="2647">
        <v>4673739421536</v>
      </c>
      <c r="AJ527" s="2648">
        <v>20.61</v>
      </c>
      <c r="AK527" s="2651" t="s">
        <v>2154</v>
      </c>
      <c r="AL527" s="2651" t="s">
        <v>2986</v>
      </c>
      <c r="AM527" s="2651"/>
      <c r="AN527" s="2652">
        <v>21.02</v>
      </c>
    </row>
    <row r="528" spans="1:40" ht="11.1" customHeight="1">
      <c r="A528" s="2646" t="s">
        <v>2930</v>
      </c>
      <c r="B528" s="2646" t="s">
        <v>5071</v>
      </c>
      <c r="C528" s="2646" t="s">
        <v>5043</v>
      </c>
      <c r="D528" s="2646" t="s">
        <v>5070</v>
      </c>
      <c r="E528" s="2647">
        <v>8481808199</v>
      </c>
      <c r="F528" s="2646" t="s">
        <v>2990</v>
      </c>
      <c r="G528" s="2646" t="s">
        <v>2868</v>
      </c>
      <c r="H528" s="2646" t="s">
        <v>2995</v>
      </c>
      <c r="I528" s="2646" t="s">
        <v>6533</v>
      </c>
      <c r="J528" s="2646" t="s">
        <v>6536</v>
      </c>
      <c r="K528" s="2646" t="s">
        <v>6628</v>
      </c>
      <c r="L528" s="2657">
        <v>0.70099999999999996</v>
      </c>
      <c r="M528" s="2658">
        <v>8.4500000000000005E-4</v>
      </c>
      <c r="N528" s="2649">
        <v>0.1787</v>
      </c>
      <c r="O528" s="2649">
        <v>9.5200000000000007E-2</v>
      </c>
      <c r="P528" s="2649">
        <v>8.5500000000000007E-2</v>
      </c>
      <c r="Q528" s="2656">
        <v>40</v>
      </c>
      <c r="R528" s="2650"/>
      <c r="S528" s="2650"/>
      <c r="T528" s="2646" t="s">
        <v>2987</v>
      </c>
      <c r="U528" s="2647">
        <v>4673739421543</v>
      </c>
      <c r="V528" s="2656">
        <v>4</v>
      </c>
      <c r="W528" s="2657">
        <v>2.802</v>
      </c>
      <c r="X528" s="2662">
        <v>3.3800000000000002E-3</v>
      </c>
      <c r="Y528" s="2650"/>
      <c r="Z528" s="2650"/>
      <c r="AA528" s="2650"/>
      <c r="AB528" s="2647">
        <v>4673739421550</v>
      </c>
      <c r="AC528" s="2656">
        <v>24</v>
      </c>
      <c r="AD528" s="2657">
        <v>17.172000000000001</v>
      </c>
      <c r="AE528" s="2662">
        <v>2.0279999999999999E-2</v>
      </c>
      <c r="AF528" s="2648">
        <v>0.39</v>
      </c>
      <c r="AG528" s="2653">
        <v>0.2</v>
      </c>
      <c r="AH528" s="2648">
        <v>0.26</v>
      </c>
      <c r="AI528" s="2647">
        <v>4673739421567</v>
      </c>
      <c r="AJ528" s="2648">
        <v>31.08</v>
      </c>
      <c r="AK528" s="2651" t="s">
        <v>2154</v>
      </c>
      <c r="AL528" s="2651" t="s">
        <v>2986</v>
      </c>
      <c r="AM528" s="2651"/>
      <c r="AN528" s="2652">
        <v>31.7</v>
      </c>
    </row>
    <row r="529" spans="1:40" ht="11.1" customHeight="1">
      <c r="A529" s="2646" t="s">
        <v>2931</v>
      </c>
      <c r="B529" s="2646" t="s">
        <v>5069</v>
      </c>
      <c r="C529" s="2646" t="s">
        <v>5043</v>
      </c>
      <c r="D529" s="2646" t="s">
        <v>5067</v>
      </c>
      <c r="E529" s="2647">
        <v>8481808199</v>
      </c>
      <c r="F529" s="2646" t="s">
        <v>2990</v>
      </c>
      <c r="G529" s="2646" t="s">
        <v>2869</v>
      </c>
      <c r="H529" s="2646" t="s">
        <v>2995</v>
      </c>
      <c r="I529" s="2646" t="s">
        <v>6533</v>
      </c>
      <c r="J529" s="2646" t="s">
        <v>6534</v>
      </c>
      <c r="K529" s="2646" t="s">
        <v>6628</v>
      </c>
      <c r="L529" s="2648">
        <v>0.25</v>
      </c>
      <c r="M529" s="2657">
        <v>1E-3</v>
      </c>
      <c r="N529" s="2649">
        <v>0.13750000000000001</v>
      </c>
      <c r="O529" s="2657">
        <v>8.1000000000000003E-2</v>
      </c>
      <c r="P529" s="2649">
        <v>3.0499999999999999E-2</v>
      </c>
      <c r="Q529" s="2656">
        <v>25</v>
      </c>
      <c r="R529" s="2650"/>
      <c r="S529" s="2650"/>
      <c r="T529" s="2646" t="s">
        <v>2987</v>
      </c>
      <c r="U529" s="2647">
        <v>4673739421277</v>
      </c>
      <c r="V529" s="2656">
        <v>6</v>
      </c>
      <c r="W529" s="2653">
        <v>1.5</v>
      </c>
      <c r="X529" s="2657">
        <v>6.0000000000000001E-3</v>
      </c>
      <c r="Y529" s="2650"/>
      <c r="Z529" s="2650"/>
      <c r="AA529" s="2650"/>
      <c r="AB529" s="2647">
        <v>4673739421284</v>
      </c>
      <c r="AC529" s="2656">
        <v>48</v>
      </c>
      <c r="AD529" s="2656">
        <v>12</v>
      </c>
      <c r="AE529" s="2658">
        <v>2.1878999999999999E-2</v>
      </c>
      <c r="AF529" s="2648">
        <v>0.39</v>
      </c>
      <c r="AG529" s="2648">
        <v>0.17</v>
      </c>
      <c r="AH529" s="2648">
        <v>0.33</v>
      </c>
      <c r="AI529" s="2647">
        <v>4673739421291</v>
      </c>
      <c r="AJ529" s="2648">
        <v>10.64</v>
      </c>
      <c r="AK529" s="2651" t="s">
        <v>2154</v>
      </c>
      <c r="AL529" s="2651" t="s">
        <v>2986</v>
      </c>
      <c r="AM529" s="2651"/>
      <c r="AN529" s="2652">
        <v>10.85</v>
      </c>
    </row>
    <row r="530" spans="1:40" ht="11.1" customHeight="1">
      <c r="A530" s="2646" t="s">
        <v>2932</v>
      </c>
      <c r="B530" s="2646" t="s">
        <v>5068</v>
      </c>
      <c r="C530" s="2646" t="s">
        <v>5043</v>
      </c>
      <c r="D530" s="2646" t="s">
        <v>5067</v>
      </c>
      <c r="E530" s="2647">
        <v>8481808199</v>
      </c>
      <c r="F530" s="2646" t="s">
        <v>2990</v>
      </c>
      <c r="G530" s="2646" t="s">
        <v>2870</v>
      </c>
      <c r="H530" s="2646" t="s">
        <v>2995</v>
      </c>
      <c r="I530" s="2646" t="s">
        <v>6533</v>
      </c>
      <c r="J530" s="2646" t="s">
        <v>6535</v>
      </c>
      <c r="K530" s="2646" t="s">
        <v>6628</v>
      </c>
      <c r="L530" s="2648">
        <v>0.39</v>
      </c>
      <c r="M530" s="2657">
        <v>1E-3</v>
      </c>
      <c r="N530" s="2657">
        <v>0.16300000000000001</v>
      </c>
      <c r="O530" s="2657">
        <v>9.5000000000000001E-2</v>
      </c>
      <c r="P530" s="2657">
        <v>3.6999999999999998E-2</v>
      </c>
      <c r="Q530" s="2656">
        <v>25</v>
      </c>
      <c r="R530" s="2650"/>
      <c r="S530" s="2650"/>
      <c r="T530" s="2646" t="s">
        <v>2987</v>
      </c>
      <c r="U530" s="2647">
        <v>4673739421307</v>
      </c>
      <c r="V530" s="2656">
        <v>4</v>
      </c>
      <c r="W530" s="2648">
        <v>1.72</v>
      </c>
      <c r="X530" s="2657">
        <v>4.0000000000000001E-3</v>
      </c>
      <c r="Y530" s="2650"/>
      <c r="Z530" s="2650"/>
      <c r="AA530" s="2650"/>
      <c r="AB530" s="2647">
        <v>4673739421314</v>
      </c>
      <c r="AC530" s="2656">
        <v>32</v>
      </c>
      <c r="AD530" s="2648">
        <v>14.31</v>
      </c>
      <c r="AE530" s="2658">
        <v>2.1878999999999999E-2</v>
      </c>
      <c r="AF530" s="2648">
        <v>0.39</v>
      </c>
      <c r="AG530" s="2648">
        <v>0.17</v>
      </c>
      <c r="AH530" s="2648">
        <v>0.33</v>
      </c>
      <c r="AI530" s="2647">
        <v>4673739421321</v>
      </c>
      <c r="AJ530" s="2648">
        <v>18.55</v>
      </c>
      <c r="AK530" s="2651" t="s">
        <v>2154</v>
      </c>
      <c r="AL530" s="2651" t="s">
        <v>2986</v>
      </c>
      <c r="AM530" s="2651"/>
      <c r="AN530" s="2652">
        <v>18.920000000000002</v>
      </c>
    </row>
    <row r="531" spans="1:40" ht="11.1" customHeight="1">
      <c r="A531" s="2646" t="s">
        <v>2933</v>
      </c>
      <c r="B531" s="2646" t="s">
        <v>5066</v>
      </c>
      <c r="C531" s="2646" t="s">
        <v>5043</v>
      </c>
      <c r="D531" s="2646" t="s">
        <v>5065</v>
      </c>
      <c r="E531" s="2647">
        <v>8481808199</v>
      </c>
      <c r="F531" s="2646" t="s">
        <v>2990</v>
      </c>
      <c r="G531" s="2646" t="s">
        <v>2871</v>
      </c>
      <c r="H531" s="2646" t="s">
        <v>2995</v>
      </c>
      <c r="I531" s="2646" t="s">
        <v>6533</v>
      </c>
      <c r="J531" s="2646" t="s">
        <v>6534</v>
      </c>
      <c r="K531" s="2646" t="s">
        <v>6628</v>
      </c>
      <c r="L531" s="2648">
        <v>0.23</v>
      </c>
      <c r="M531" s="2658">
        <v>2.8899999999999998E-4</v>
      </c>
      <c r="N531" s="2649">
        <v>7.7499999999999999E-2</v>
      </c>
      <c r="O531" s="2649">
        <v>7.4499999999999997E-2</v>
      </c>
      <c r="P531" s="2649">
        <v>3.0499999999999999E-2</v>
      </c>
      <c r="Q531" s="2656">
        <v>25</v>
      </c>
      <c r="R531" s="2650"/>
      <c r="S531" s="2650"/>
      <c r="T531" s="2646" t="s">
        <v>2987</v>
      </c>
      <c r="U531" s="2647">
        <v>4673739421246</v>
      </c>
      <c r="V531" s="2656">
        <v>8</v>
      </c>
      <c r="W531" s="2648">
        <v>1.97</v>
      </c>
      <c r="X531" s="2658">
        <v>2.3119999999999998E-3</v>
      </c>
      <c r="Y531" s="2650"/>
      <c r="Z531" s="2650"/>
      <c r="AA531" s="2650"/>
      <c r="AB531" s="2647">
        <v>4673739421253</v>
      </c>
      <c r="AC531" s="2656">
        <v>64</v>
      </c>
      <c r="AD531" s="2648">
        <v>15.89</v>
      </c>
      <c r="AE531" s="2662">
        <v>1.6740000000000001E-2</v>
      </c>
      <c r="AF531" s="2648">
        <v>0.36</v>
      </c>
      <c r="AG531" s="2648">
        <v>0.15</v>
      </c>
      <c r="AH531" s="2648">
        <v>0.31</v>
      </c>
      <c r="AI531" s="2647">
        <v>4673739421260</v>
      </c>
      <c r="AJ531" s="2648">
        <v>9.99</v>
      </c>
      <c r="AK531" s="2651" t="s">
        <v>2154</v>
      </c>
      <c r="AL531" s="2651" t="s">
        <v>2986</v>
      </c>
      <c r="AM531" s="2651"/>
      <c r="AN531" s="2652">
        <v>10.19</v>
      </c>
    </row>
    <row r="532" spans="1:40" ht="11.1" customHeight="1">
      <c r="A532" s="2646" t="s">
        <v>2925</v>
      </c>
      <c r="B532" s="2646" t="s">
        <v>5064</v>
      </c>
      <c r="C532" s="2646" t="s">
        <v>5043</v>
      </c>
      <c r="D532" s="2646" t="s">
        <v>5062</v>
      </c>
      <c r="E532" s="2647">
        <v>8481808199</v>
      </c>
      <c r="F532" s="2646" t="s">
        <v>2990</v>
      </c>
      <c r="G532" s="2646" t="s">
        <v>2863</v>
      </c>
      <c r="H532" s="2646" t="s">
        <v>2995</v>
      </c>
      <c r="I532" s="2646" t="s">
        <v>6533</v>
      </c>
      <c r="J532" s="2646" t="s">
        <v>6534</v>
      </c>
      <c r="K532" s="2646" t="s">
        <v>6630</v>
      </c>
      <c r="L532" s="2657">
        <v>0.21099999999999999</v>
      </c>
      <c r="M532" s="2658">
        <v>2.31E-4</v>
      </c>
      <c r="N532" s="2649">
        <v>0.13450000000000001</v>
      </c>
      <c r="O532" s="2649">
        <v>8.5699999999999998E-2</v>
      </c>
      <c r="P532" s="2657">
        <v>2.9000000000000001E-2</v>
      </c>
      <c r="Q532" s="2656">
        <v>16</v>
      </c>
      <c r="R532" s="2650"/>
      <c r="S532" s="2650"/>
      <c r="T532" s="2646" t="s">
        <v>2987</v>
      </c>
      <c r="U532" s="2647">
        <v>4673739420942</v>
      </c>
      <c r="V532" s="2656">
        <v>10</v>
      </c>
      <c r="W532" s="2648">
        <v>2.33</v>
      </c>
      <c r="X532" s="2662">
        <v>2.31E-3</v>
      </c>
      <c r="Y532" s="2650"/>
      <c r="Z532" s="2650"/>
      <c r="AA532" s="2650"/>
      <c r="AB532" s="2647">
        <v>4673739420959</v>
      </c>
      <c r="AC532" s="2656">
        <v>80</v>
      </c>
      <c r="AD532" s="2648">
        <v>19.25</v>
      </c>
      <c r="AE532" s="2658">
        <v>2.8899000000000001E-2</v>
      </c>
      <c r="AF532" s="2648">
        <v>0.39</v>
      </c>
      <c r="AG532" s="2648">
        <v>0.19</v>
      </c>
      <c r="AH532" s="2648">
        <v>0.39</v>
      </c>
      <c r="AI532" s="2647">
        <v>4673739420966</v>
      </c>
      <c r="AJ532" s="2648">
        <v>8.16</v>
      </c>
      <c r="AK532" s="2651" t="s">
        <v>2154</v>
      </c>
      <c r="AL532" s="2651" t="s">
        <v>2986</v>
      </c>
      <c r="AM532" s="2651"/>
      <c r="AN532" s="2652">
        <v>8.32</v>
      </c>
    </row>
    <row r="533" spans="1:40" ht="11.1" customHeight="1">
      <c r="A533" s="2646" t="s">
        <v>2926</v>
      </c>
      <c r="B533" s="2646" t="s">
        <v>5063</v>
      </c>
      <c r="C533" s="2646" t="s">
        <v>5043</v>
      </c>
      <c r="D533" s="2646" t="s">
        <v>5062</v>
      </c>
      <c r="E533" s="2647">
        <v>8481808199</v>
      </c>
      <c r="F533" s="2646" t="s">
        <v>2990</v>
      </c>
      <c r="G533" s="2646" t="s">
        <v>2864</v>
      </c>
      <c r="H533" s="2646" t="s">
        <v>2995</v>
      </c>
      <c r="I533" s="2646" t="s">
        <v>6533</v>
      </c>
      <c r="J533" s="2646" t="s">
        <v>6535</v>
      </c>
      <c r="K533" s="2646" t="s">
        <v>6630</v>
      </c>
      <c r="L533" s="2657">
        <v>0.28299999999999997</v>
      </c>
      <c r="M533" s="2657">
        <v>1E-3</v>
      </c>
      <c r="N533" s="2649">
        <v>0.14249999999999999</v>
      </c>
      <c r="O533" s="2657">
        <v>9.8000000000000004E-2</v>
      </c>
      <c r="P533" s="2657">
        <v>3.6999999999999998E-2</v>
      </c>
      <c r="Q533" s="2656">
        <v>16</v>
      </c>
      <c r="R533" s="2650"/>
      <c r="S533" s="2650"/>
      <c r="T533" s="2646" t="s">
        <v>2987</v>
      </c>
      <c r="U533" s="2647">
        <v>4673739420973</v>
      </c>
      <c r="V533" s="2656">
        <v>6</v>
      </c>
      <c r="W533" s="2657">
        <v>1.8440000000000001</v>
      </c>
      <c r="X533" s="2657">
        <v>6.0000000000000001E-3</v>
      </c>
      <c r="Y533" s="2650"/>
      <c r="Z533" s="2650"/>
      <c r="AA533" s="2650"/>
      <c r="AB533" s="2647">
        <v>4673739420980</v>
      </c>
      <c r="AC533" s="2656">
        <v>48</v>
      </c>
      <c r="AD533" s="2657">
        <v>15.162000000000001</v>
      </c>
      <c r="AE533" s="2658">
        <v>2.8899000000000001E-2</v>
      </c>
      <c r="AF533" s="2648">
        <v>0.39</v>
      </c>
      <c r="AG533" s="2648">
        <v>0.19</v>
      </c>
      <c r="AH533" s="2648">
        <v>0.39</v>
      </c>
      <c r="AI533" s="2647">
        <v>4673739420997</v>
      </c>
      <c r="AJ533" s="2653">
        <v>11.8</v>
      </c>
      <c r="AK533" s="2651" t="s">
        <v>2154</v>
      </c>
      <c r="AL533" s="2651" t="s">
        <v>2986</v>
      </c>
      <c r="AM533" s="2651"/>
      <c r="AN533" s="2652">
        <v>12.04</v>
      </c>
    </row>
    <row r="534" spans="1:40" ht="11.1" customHeight="1">
      <c r="A534" s="2646" t="s">
        <v>6407</v>
      </c>
      <c r="B534" s="2646" t="s">
        <v>6408</v>
      </c>
      <c r="C534" s="2646" t="s">
        <v>5043</v>
      </c>
      <c r="D534" s="2646" t="s">
        <v>5061</v>
      </c>
      <c r="E534" s="2647">
        <v>8481808199</v>
      </c>
      <c r="F534" s="2646" t="s">
        <v>2990</v>
      </c>
      <c r="G534" s="2646" t="s">
        <v>2872</v>
      </c>
      <c r="H534" s="2646" t="s">
        <v>2995</v>
      </c>
      <c r="I534" s="2646" t="s">
        <v>6533</v>
      </c>
      <c r="J534" s="2646" t="s">
        <v>6534</v>
      </c>
      <c r="K534" s="2646" t="s">
        <v>6630</v>
      </c>
      <c r="L534" s="2657">
        <v>0.14399999999999999</v>
      </c>
      <c r="M534" s="2658">
        <v>1.16E-4</v>
      </c>
      <c r="N534" s="2657">
        <v>7.1999999999999995E-2</v>
      </c>
      <c r="O534" s="2657">
        <v>4.5999999999999999E-2</v>
      </c>
      <c r="P534" s="2657">
        <v>2.9000000000000001E-2</v>
      </c>
      <c r="Q534" s="2656">
        <v>16</v>
      </c>
      <c r="R534" s="2650"/>
      <c r="S534" s="2650"/>
      <c r="T534" s="2646" t="s">
        <v>2987</v>
      </c>
      <c r="U534" s="2647">
        <v>4673739421093</v>
      </c>
      <c r="V534" s="2656">
        <v>20</v>
      </c>
      <c r="W534" s="2648">
        <v>2.98</v>
      </c>
      <c r="X534" s="2662">
        <v>2.32E-3</v>
      </c>
      <c r="Y534" s="2650"/>
      <c r="Z534" s="2650"/>
      <c r="AA534" s="2650"/>
      <c r="AB534" s="2647">
        <v>4673739421109</v>
      </c>
      <c r="AC534" s="2656">
        <v>160</v>
      </c>
      <c r="AD534" s="2648">
        <v>24.17</v>
      </c>
      <c r="AE534" s="2658">
        <v>2.1878999999999999E-2</v>
      </c>
      <c r="AF534" s="2648">
        <v>0.39</v>
      </c>
      <c r="AG534" s="2648">
        <v>0.17</v>
      </c>
      <c r="AH534" s="2648">
        <v>0.33</v>
      </c>
      <c r="AI534" s="2647">
        <v>4673739421116</v>
      </c>
      <c r="AJ534" s="2648">
        <v>6.99</v>
      </c>
      <c r="AK534" s="2651" t="s">
        <v>2154</v>
      </c>
      <c r="AL534" s="2651" t="s">
        <v>2986</v>
      </c>
      <c r="AM534" s="2651"/>
      <c r="AN534" s="2652">
        <v>7.13</v>
      </c>
    </row>
    <row r="535" spans="1:40" ht="11.1" customHeight="1">
      <c r="A535" s="2646" t="s">
        <v>2934</v>
      </c>
      <c r="B535" s="2646" t="s">
        <v>5060</v>
      </c>
      <c r="C535" s="2646" t="s">
        <v>5043</v>
      </c>
      <c r="D535" s="2646" t="s">
        <v>5056</v>
      </c>
      <c r="E535" s="2647">
        <v>8481808199</v>
      </c>
      <c r="F535" s="2646" t="s">
        <v>2990</v>
      </c>
      <c r="G535" s="2646" t="s">
        <v>2873</v>
      </c>
      <c r="H535" s="2646" t="s">
        <v>3017</v>
      </c>
      <c r="I535" s="2646" t="s">
        <v>6533</v>
      </c>
      <c r="J535" s="2646" t="s">
        <v>6534</v>
      </c>
      <c r="K535" s="2646" t="s">
        <v>6628</v>
      </c>
      <c r="L535" s="2657">
        <v>0.187</v>
      </c>
      <c r="M535" s="2658">
        <v>1.08E-4</v>
      </c>
      <c r="N535" s="2657">
        <v>4.9000000000000002E-2</v>
      </c>
      <c r="O535" s="2649">
        <v>7.3200000000000001E-2</v>
      </c>
      <c r="P535" s="2648">
        <v>0.03</v>
      </c>
      <c r="Q535" s="2656">
        <v>25</v>
      </c>
      <c r="R535" s="2650"/>
      <c r="S535" s="2650"/>
      <c r="T535" s="2646" t="s">
        <v>2987</v>
      </c>
      <c r="U535" s="2647">
        <v>4673739421000</v>
      </c>
      <c r="V535" s="2656">
        <v>12</v>
      </c>
      <c r="W535" s="2657">
        <v>2.2440000000000002</v>
      </c>
      <c r="X535" s="2649">
        <v>3.3999999999999998E-3</v>
      </c>
      <c r="Y535" s="2650"/>
      <c r="Z535" s="2650"/>
      <c r="AA535" s="2650"/>
      <c r="AB535" s="2647">
        <v>4673739421017</v>
      </c>
      <c r="AC535" s="2656">
        <v>96</v>
      </c>
      <c r="AD535" s="2657">
        <v>17.952000000000002</v>
      </c>
      <c r="AE535" s="2658">
        <v>2.1878999999999999E-2</v>
      </c>
      <c r="AF535" s="2648">
        <v>0.39</v>
      </c>
      <c r="AG535" s="2648">
        <v>0.17</v>
      </c>
      <c r="AH535" s="2648">
        <v>0.33</v>
      </c>
      <c r="AI535" s="2647">
        <v>4673739421024</v>
      </c>
      <c r="AJ535" s="2648">
        <v>8.31</v>
      </c>
      <c r="AK535" s="2651" t="s">
        <v>2154</v>
      </c>
      <c r="AL535" s="2651" t="s">
        <v>2986</v>
      </c>
      <c r="AM535" s="2651"/>
      <c r="AN535" s="2652">
        <v>8.48</v>
      </c>
    </row>
    <row r="536" spans="1:40" ht="11.1" customHeight="1">
      <c r="A536" s="2646" t="s">
        <v>2935</v>
      </c>
      <c r="B536" s="2646" t="s">
        <v>5059</v>
      </c>
      <c r="C536" s="2646" t="s">
        <v>5043</v>
      </c>
      <c r="D536" s="2646" t="s">
        <v>5056</v>
      </c>
      <c r="E536" s="2647">
        <v>8481808199</v>
      </c>
      <c r="F536" s="2646" t="s">
        <v>2990</v>
      </c>
      <c r="G536" s="2646" t="s">
        <v>2885</v>
      </c>
      <c r="H536" s="2646" t="s">
        <v>3017</v>
      </c>
      <c r="I536" s="2646" t="s">
        <v>6533</v>
      </c>
      <c r="J536" s="2646" t="s">
        <v>6535</v>
      </c>
      <c r="K536" s="2646" t="s">
        <v>6628</v>
      </c>
      <c r="L536" s="2648">
        <v>0.25</v>
      </c>
      <c r="M536" s="2658">
        <v>1.5200000000000001E-4</v>
      </c>
      <c r="N536" s="2657">
        <v>5.6000000000000001E-2</v>
      </c>
      <c r="O536" s="2649">
        <v>7.5499999999999998E-2</v>
      </c>
      <c r="P536" s="2657">
        <v>3.5999999999999997E-2</v>
      </c>
      <c r="Q536" s="2656">
        <v>25</v>
      </c>
      <c r="R536" s="2650"/>
      <c r="S536" s="2650"/>
      <c r="T536" s="2646" t="s">
        <v>2987</v>
      </c>
      <c r="U536" s="2647">
        <v>4673739421611</v>
      </c>
      <c r="V536" s="2656">
        <v>10</v>
      </c>
      <c r="W536" s="2653">
        <v>2.7</v>
      </c>
      <c r="X536" s="2658">
        <v>2.7360000000000002E-3</v>
      </c>
      <c r="Y536" s="2650"/>
      <c r="Z536" s="2650"/>
      <c r="AA536" s="2650"/>
      <c r="AB536" s="2647">
        <v>4673739421628</v>
      </c>
      <c r="AC536" s="2656">
        <v>80</v>
      </c>
      <c r="AD536" s="2653">
        <v>22.6</v>
      </c>
      <c r="AE536" s="2658">
        <v>2.1878999999999999E-2</v>
      </c>
      <c r="AF536" s="2648">
        <v>0.39</v>
      </c>
      <c r="AG536" s="2648">
        <v>0.17</v>
      </c>
      <c r="AH536" s="2648">
        <v>0.33</v>
      </c>
      <c r="AI536" s="2647">
        <v>4673739421635</v>
      </c>
      <c r="AJ536" s="2653">
        <v>11.3</v>
      </c>
      <c r="AK536" s="2651" t="s">
        <v>2154</v>
      </c>
      <c r="AL536" s="2651" t="s">
        <v>2986</v>
      </c>
      <c r="AM536" s="2651"/>
      <c r="AN536" s="2652">
        <v>11.53</v>
      </c>
    </row>
    <row r="537" spans="1:40" ht="11.1" customHeight="1">
      <c r="A537" s="2646" t="s">
        <v>2936</v>
      </c>
      <c r="B537" s="2646" t="s">
        <v>5058</v>
      </c>
      <c r="C537" s="2646" t="s">
        <v>5043</v>
      </c>
      <c r="D537" s="2646" t="s">
        <v>5056</v>
      </c>
      <c r="E537" s="2647">
        <v>8481808199</v>
      </c>
      <c r="F537" s="2646" t="s">
        <v>2990</v>
      </c>
      <c r="G537" s="2646" t="s">
        <v>2874</v>
      </c>
      <c r="H537" s="2646" t="s">
        <v>2995</v>
      </c>
      <c r="I537" s="2646" t="s">
        <v>6533</v>
      </c>
      <c r="J537" s="2646" t="s">
        <v>6534</v>
      </c>
      <c r="K537" s="2646" t="s">
        <v>6628</v>
      </c>
      <c r="L537" s="2657">
        <v>0.187</v>
      </c>
      <c r="M537" s="2658">
        <v>1.08E-4</v>
      </c>
      <c r="N537" s="2657">
        <v>4.9000000000000002E-2</v>
      </c>
      <c r="O537" s="2649">
        <v>7.3200000000000001E-2</v>
      </c>
      <c r="P537" s="2648">
        <v>0.03</v>
      </c>
      <c r="Q537" s="2656">
        <v>25</v>
      </c>
      <c r="R537" s="2650"/>
      <c r="S537" s="2650"/>
      <c r="T537" s="2646" t="s">
        <v>2987</v>
      </c>
      <c r="U537" s="2647">
        <v>4673739421031</v>
      </c>
      <c r="V537" s="2656">
        <v>12</v>
      </c>
      <c r="W537" s="2657">
        <v>2.2440000000000002</v>
      </c>
      <c r="X537" s="2649">
        <v>3.3999999999999998E-3</v>
      </c>
      <c r="Y537" s="2650"/>
      <c r="Z537" s="2650"/>
      <c r="AA537" s="2650"/>
      <c r="AB537" s="2647">
        <v>4673739421048</v>
      </c>
      <c r="AC537" s="2656">
        <v>96</v>
      </c>
      <c r="AD537" s="2658">
        <v>21.112031999999999</v>
      </c>
      <c r="AE537" s="2658">
        <v>2.1878999999999999E-2</v>
      </c>
      <c r="AF537" s="2648">
        <v>0.39</v>
      </c>
      <c r="AG537" s="2648">
        <v>0.17</v>
      </c>
      <c r="AH537" s="2648">
        <v>0.33</v>
      </c>
      <c r="AI537" s="2647">
        <v>4673739421055</v>
      </c>
      <c r="AJ537" s="2648">
        <v>8.33</v>
      </c>
      <c r="AK537" s="2651" t="s">
        <v>2154</v>
      </c>
      <c r="AL537" s="2651" t="s">
        <v>2986</v>
      </c>
      <c r="AM537" s="2651"/>
      <c r="AN537" s="2652">
        <v>8.5</v>
      </c>
    </row>
    <row r="538" spans="1:40" ht="11.1" customHeight="1">
      <c r="A538" s="2646" t="s">
        <v>2937</v>
      </c>
      <c r="B538" s="2646" t="s">
        <v>5057</v>
      </c>
      <c r="C538" s="2646" t="s">
        <v>5043</v>
      </c>
      <c r="D538" s="2646" t="s">
        <v>5056</v>
      </c>
      <c r="E538" s="2647">
        <v>8481808199</v>
      </c>
      <c r="F538" s="2646" t="s">
        <v>2990</v>
      </c>
      <c r="G538" s="2646" t="s">
        <v>2875</v>
      </c>
      <c r="H538" s="2646" t="s">
        <v>2995</v>
      </c>
      <c r="I538" s="2646" t="s">
        <v>6533</v>
      </c>
      <c r="J538" s="2646" t="s">
        <v>6535</v>
      </c>
      <c r="K538" s="2646" t="s">
        <v>6628</v>
      </c>
      <c r="L538" s="2648">
        <v>0.25</v>
      </c>
      <c r="M538" s="2658">
        <v>1.5200000000000001E-4</v>
      </c>
      <c r="N538" s="2657">
        <v>5.6000000000000001E-2</v>
      </c>
      <c r="O538" s="2649">
        <v>7.5499999999999998E-2</v>
      </c>
      <c r="P538" s="2657">
        <v>3.5999999999999997E-2</v>
      </c>
      <c r="Q538" s="2656">
        <v>25</v>
      </c>
      <c r="R538" s="2650"/>
      <c r="S538" s="2650"/>
      <c r="T538" s="2646" t="s">
        <v>2987</v>
      </c>
      <c r="U538" s="2647">
        <v>4673739421062</v>
      </c>
      <c r="V538" s="2656">
        <v>10</v>
      </c>
      <c r="W538" s="2653">
        <v>2.7</v>
      </c>
      <c r="X538" s="2658">
        <v>2.7360000000000002E-3</v>
      </c>
      <c r="Y538" s="2650"/>
      <c r="Z538" s="2650"/>
      <c r="AA538" s="2650"/>
      <c r="AB538" s="2647">
        <v>4673739421079</v>
      </c>
      <c r="AC538" s="2656">
        <v>80</v>
      </c>
      <c r="AD538" s="2653">
        <v>22.6</v>
      </c>
      <c r="AE538" s="2658">
        <v>2.1878999999999999E-2</v>
      </c>
      <c r="AF538" s="2648">
        <v>0.39</v>
      </c>
      <c r="AG538" s="2648">
        <v>0.17</v>
      </c>
      <c r="AH538" s="2648">
        <v>0.33</v>
      </c>
      <c r="AI538" s="2647">
        <v>4673739421086</v>
      </c>
      <c r="AJ538" s="2648">
        <v>11.22</v>
      </c>
      <c r="AK538" s="2651" t="s">
        <v>2154</v>
      </c>
      <c r="AL538" s="2651" t="s">
        <v>2986</v>
      </c>
      <c r="AM538" s="2651"/>
      <c r="AN538" s="2652">
        <v>11.44</v>
      </c>
    </row>
    <row r="539" spans="1:40" ht="11.1" customHeight="1">
      <c r="A539" s="2646" t="s">
        <v>5055</v>
      </c>
      <c r="B539" s="2646" t="s">
        <v>5054</v>
      </c>
      <c r="C539" s="2646" t="s">
        <v>5043</v>
      </c>
      <c r="D539" s="2646" t="s">
        <v>68</v>
      </c>
      <c r="E539" s="2647">
        <v>8481806900</v>
      </c>
      <c r="F539" s="2646" t="s">
        <v>2990</v>
      </c>
      <c r="G539" s="2646" t="s">
        <v>69</v>
      </c>
      <c r="H539" s="2646" t="s">
        <v>2995</v>
      </c>
      <c r="I539" s="2646" t="s">
        <v>6533</v>
      </c>
      <c r="J539" s="2646" t="s">
        <v>6534</v>
      </c>
      <c r="K539" s="2646" t="s">
        <v>6628</v>
      </c>
      <c r="L539" s="2657">
        <v>0.16500000000000001</v>
      </c>
      <c r="M539" s="2658">
        <v>1.54E-4</v>
      </c>
      <c r="N539" s="2649">
        <v>3.7499999999999999E-2</v>
      </c>
      <c r="O539" s="2657">
        <v>7.9000000000000001E-2</v>
      </c>
      <c r="P539" s="2657">
        <v>2.4E-2</v>
      </c>
      <c r="Q539" s="2656">
        <v>10</v>
      </c>
      <c r="R539" s="2650"/>
      <c r="S539" s="2650"/>
      <c r="T539" s="2646" t="s">
        <v>2987</v>
      </c>
      <c r="U539" s="2647">
        <v>4603726340540</v>
      </c>
      <c r="V539" s="2656">
        <v>12</v>
      </c>
      <c r="W539" s="2648">
        <v>2.23</v>
      </c>
      <c r="X539" s="2658">
        <v>1.848E-3</v>
      </c>
      <c r="Y539" s="2650"/>
      <c r="Z539" s="2650"/>
      <c r="AA539" s="2650"/>
      <c r="AB539" s="2647">
        <v>4673739403426</v>
      </c>
      <c r="AC539" s="2656">
        <v>120</v>
      </c>
      <c r="AD539" s="2653">
        <v>22.8</v>
      </c>
      <c r="AE539" s="2662">
        <v>1.848E-2</v>
      </c>
      <c r="AF539" s="2648">
        <v>0.47</v>
      </c>
      <c r="AG539" s="2653">
        <v>0.2</v>
      </c>
      <c r="AH539" s="2648">
        <v>0.27</v>
      </c>
      <c r="AI539" s="2647">
        <v>4673739403662</v>
      </c>
      <c r="AJ539" s="2648">
        <v>7.31</v>
      </c>
      <c r="AK539" s="2651" t="s">
        <v>2154</v>
      </c>
      <c r="AL539" s="2651" t="s">
        <v>2986</v>
      </c>
      <c r="AM539" s="2652">
        <v>599.15</v>
      </c>
      <c r="AN539" s="2652">
        <v>7.46</v>
      </c>
    </row>
    <row r="540" spans="1:40" ht="11.1" customHeight="1">
      <c r="A540" s="2646" t="s">
        <v>5053</v>
      </c>
      <c r="B540" s="2646" t="s">
        <v>5052</v>
      </c>
      <c r="C540" s="2646" t="s">
        <v>5043</v>
      </c>
      <c r="D540" s="2646" t="s">
        <v>68</v>
      </c>
      <c r="E540" s="2647">
        <v>8481806900</v>
      </c>
      <c r="F540" s="2646" t="s">
        <v>2990</v>
      </c>
      <c r="G540" s="2646" t="s">
        <v>70</v>
      </c>
      <c r="H540" s="2646" t="s">
        <v>2995</v>
      </c>
      <c r="I540" s="2646" t="s">
        <v>6533</v>
      </c>
      <c r="J540" s="2646" t="s">
        <v>6535</v>
      </c>
      <c r="K540" s="2646" t="s">
        <v>6628</v>
      </c>
      <c r="L540" s="2657">
        <v>0.19500000000000001</v>
      </c>
      <c r="M540" s="2658">
        <v>1.85E-4</v>
      </c>
      <c r="N540" s="2657">
        <v>4.1000000000000002E-2</v>
      </c>
      <c r="O540" s="2657">
        <v>8.4000000000000005E-2</v>
      </c>
      <c r="P540" s="2648">
        <v>0.03</v>
      </c>
      <c r="Q540" s="2656">
        <v>10</v>
      </c>
      <c r="R540" s="2650"/>
      <c r="S540" s="2650"/>
      <c r="T540" s="2646" t="s">
        <v>2987</v>
      </c>
      <c r="U540" s="2647">
        <v>4603726340557</v>
      </c>
      <c r="V540" s="2656">
        <v>10</v>
      </c>
      <c r="W540" s="2648">
        <v>2.13</v>
      </c>
      <c r="X540" s="2662">
        <v>1.8500000000000001E-3</v>
      </c>
      <c r="Y540" s="2650"/>
      <c r="Z540" s="2650"/>
      <c r="AA540" s="2650"/>
      <c r="AB540" s="2647">
        <v>4673739403433</v>
      </c>
      <c r="AC540" s="2656">
        <v>100</v>
      </c>
      <c r="AD540" s="2648">
        <v>21.79</v>
      </c>
      <c r="AE540" s="2649">
        <v>1.8499999999999999E-2</v>
      </c>
      <c r="AF540" s="2648">
        <v>0.47</v>
      </c>
      <c r="AG540" s="2653">
        <v>0.2</v>
      </c>
      <c r="AH540" s="2648">
        <v>0.27</v>
      </c>
      <c r="AI540" s="2647">
        <v>4673739403679</v>
      </c>
      <c r="AJ540" s="2648">
        <v>9.48</v>
      </c>
      <c r="AK540" s="2651" t="s">
        <v>2154</v>
      </c>
      <c r="AL540" s="2651" t="s">
        <v>2986</v>
      </c>
      <c r="AM540" s="2663">
        <v>777.4</v>
      </c>
      <c r="AN540" s="2652">
        <v>9.67</v>
      </c>
    </row>
    <row r="541" spans="1:40" ht="11.1" customHeight="1">
      <c r="A541" s="2646" t="s">
        <v>5051</v>
      </c>
      <c r="B541" s="2646" t="s">
        <v>5050</v>
      </c>
      <c r="C541" s="2646" t="s">
        <v>5043</v>
      </c>
      <c r="D541" s="2646" t="s">
        <v>68</v>
      </c>
      <c r="E541" s="2647">
        <v>8481806900</v>
      </c>
      <c r="F541" s="2646" t="s">
        <v>2990</v>
      </c>
      <c r="G541" s="2646" t="s">
        <v>71</v>
      </c>
      <c r="H541" s="2646" t="s">
        <v>2995</v>
      </c>
      <c r="I541" s="2646" t="s">
        <v>6533</v>
      </c>
      <c r="J541" s="2647">
        <v>1</v>
      </c>
      <c r="K541" s="2646" t="s">
        <v>6628</v>
      </c>
      <c r="L541" s="2657">
        <v>0.29499999999999998</v>
      </c>
      <c r="M541" s="2658">
        <v>3.0800000000000001E-4</v>
      </c>
      <c r="N541" s="2649">
        <v>4.4499999999999998E-2</v>
      </c>
      <c r="O541" s="2657">
        <v>9.7000000000000003E-2</v>
      </c>
      <c r="P541" s="2657">
        <v>3.5999999999999997E-2</v>
      </c>
      <c r="Q541" s="2656">
        <v>10</v>
      </c>
      <c r="R541" s="2650"/>
      <c r="S541" s="2650"/>
      <c r="T541" s="2646" t="s">
        <v>2987</v>
      </c>
      <c r="U541" s="2647">
        <v>4603726340564</v>
      </c>
      <c r="V541" s="2656">
        <v>6</v>
      </c>
      <c r="W541" s="2653">
        <v>1.8</v>
      </c>
      <c r="X541" s="2658">
        <v>1.848E-3</v>
      </c>
      <c r="Y541" s="2650"/>
      <c r="Z541" s="2650"/>
      <c r="AA541" s="2650"/>
      <c r="AB541" s="2647">
        <v>4673739403440</v>
      </c>
      <c r="AC541" s="2656">
        <v>60</v>
      </c>
      <c r="AD541" s="2648">
        <v>18.48</v>
      </c>
      <c r="AE541" s="2662">
        <v>1.848E-2</v>
      </c>
      <c r="AF541" s="2648">
        <v>0.47</v>
      </c>
      <c r="AG541" s="2653">
        <v>0.2</v>
      </c>
      <c r="AH541" s="2648">
        <v>0.27</v>
      </c>
      <c r="AI541" s="2647">
        <v>4673739403686</v>
      </c>
      <c r="AJ541" s="2648">
        <v>14.45</v>
      </c>
      <c r="AK541" s="2651" t="s">
        <v>2154</v>
      </c>
      <c r="AL541" s="2651" t="s">
        <v>2986</v>
      </c>
      <c r="AM541" s="2664">
        <v>1184.5</v>
      </c>
      <c r="AN541" s="2652">
        <v>14.74</v>
      </c>
    </row>
    <row r="542" spans="1:40" ht="11.1" customHeight="1">
      <c r="A542" s="2646" t="s">
        <v>5049</v>
      </c>
      <c r="B542" s="2646" t="s">
        <v>5048</v>
      </c>
      <c r="C542" s="2646" t="s">
        <v>5043</v>
      </c>
      <c r="D542" s="2646" t="s">
        <v>68</v>
      </c>
      <c r="E542" s="2647">
        <v>8481806900</v>
      </c>
      <c r="F542" s="2646" t="s">
        <v>2990</v>
      </c>
      <c r="G542" s="2646" t="s">
        <v>767</v>
      </c>
      <c r="H542" s="2646" t="s">
        <v>2995</v>
      </c>
      <c r="I542" s="2646" t="s">
        <v>6533</v>
      </c>
      <c r="J542" s="2646" t="s">
        <v>6536</v>
      </c>
      <c r="K542" s="2646"/>
      <c r="L542" s="2657">
        <v>0.434</v>
      </c>
      <c r="M542" s="2658">
        <v>4.6299999999999998E-4</v>
      </c>
      <c r="N542" s="2649">
        <v>5.0500000000000003E-2</v>
      </c>
      <c r="O542" s="2657">
        <v>0.11700000000000001</v>
      </c>
      <c r="P542" s="2657">
        <v>4.5999999999999999E-2</v>
      </c>
      <c r="Q542" s="2656">
        <v>10</v>
      </c>
      <c r="R542" s="2650"/>
      <c r="S542" s="2650"/>
      <c r="T542" s="2646" t="s">
        <v>2987</v>
      </c>
      <c r="U542" s="2647">
        <v>4603726344869</v>
      </c>
      <c r="V542" s="2656">
        <v>10</v>
      </c>
      <c r="W542" s="2648">
        <v>4.4400000000000004</v>
      </c>
      <c r="X542" s="2662">
        <v>4.6299999999999996E-3</v>
      </c>
      <c r="Y542" s="2650"/>
      <c r="Z542" s="2650"/>
      <c r="AA542" s="2650"/>
      <c r="AB542" s="2647">
        <v>4673739403457</v>
      </c>
      <c r="AC542" s="2656">
        <v>40</v>
      </c>
      <c r="AD542" s="2648">
        <v>18.07</v>
      </c>
      <c r="AE542" s="2662">
        <v>1.8519999999999998E-2</v>
      </c>
      <c r="AF542" s="2648">
        <v>0.39</v>
      </c>
      <c r="AG542" s="2648">
        <v>0.22</v>
      </c>
      <c r="AH542" s="2648">
        <v>0.21</v>
      </c>
      <c r="AI542" s="2647">
        <v>4673739403693</v>
      </c>
      <c r="AJ542" s="2648">
        <v>28.92</v>
      </c>
      <c r="AK542" s="2651" t="s">
        <v>2154</v>
      </c>
      <c r="AL542" s="2651" t="s">
        <v>2986</v>
      </c>
      <c r="AM542" s="2664">
        <v>2380.5</v>
      </c>
      <c r="AN542" s="2652">
        <v>29.5</v>
      </c>
    </row>
    <row r="543" spans="1:40" ht="11.1" customHeight="1">
      <c r="A543" s="2646" t="s">
        <v>5047</v>
      </c>
      <c r="B543" s="2646" t="s">
        <v>5046</v>
      </c>
      <c r="C543" s="2646" t="s">
        <v>5043</v>
      </c>
      <c r="D543" s="2646" t="s">
        <v>68</v>
      </c>
      <c r="E543" s="2647">
        <v>8481806900</v>
      </c>
      <c r="F543" s="2646" t="s">
        <v>2990</v>
      </c>
      <c r="G543" s="2646" t="s">
        <v>768</v>
      </c>
      <c r="H543" s="2646" t="s">
        <v>2995</v>
      </c>
      <c r="I543" s="2646" t="s">
        <v>6533</v>
      </c>
      <c r="J543" s="2646" t="s">
        <v>6537</v>
      </c>
      <c r="K543" s="2646"/>
      <c r="L543" s="2657">
        <v>0.56499999999999995</v>
      </c>
      <c r="M543" s="2658">
        <v>3.8499999999999998E-4</v>
      </c>
      <c r="N543" s="2657">
        <v>5.0999999999999997E-2</v>
      </c>
      <c r="O543" s="2657">
        <v>0.125</v>
      </c>
      <c r="P543" s="2657">
        <v>5.1999999999999998E-2</v>
      </c>
      <c r="Q543" s="2656">
        <v>10</v>
      </c>
      <c r="R543" s="2650"/>
      <c r="S543" s="2650"/>
      <c r="T543" s="2646" t="s">
        <v>2987</v>
      </c>
      <c r="U543" s="2647">
        <v>4603726344876</v>
      </c>
      <c r="V543" s="2656">
        <v>12</v>
      </c>
      <c r="W543" s="2648">
        <v>6.78</v>
      </c>
      <c r="X543" s="2662">
        <v>4.62E-3</v>
      </c>
      <c r="Y543" s="2650"/>
      <c r="Z543" s="2650"/>
      <c r="AA543" s="2650"/>
      <c r="AB543" s="2647">
        <v>4673739403464</v>
      </c>
      <c r="AC543" s="2656">
        <v>48</v>
      </c>
      <c r="AD543" s="2648">
        <v>27.74</v>
      </c>
      <c r="AE543" s="2662">
        <v>1.848E-2</v>
      </c>
      <c r="AF543" s="2648">
        <v>0.39</v>
      </c>
      <c r="AG543" s="2648">
        <v>0.28000000000000003</v>
      </c>
      <c r="AH543" s="2648">
        <v>0.27</v>
      </c>
      <c r="AI543" s="2647">
        <v>4673739403709</v>
      </c>
      <c r="AJ543" s="2648">
        <v>35.93</v>
      </c>
      <c r="AK543" s="2651" t="s">
        <v>2154</v>
      </c>
      <c r="AL543" s="2651" t="s">
        <v>2986</v>
      </c>
      <c r="AM543" s="2664">
        <v>2955.5</v>
      </c>
      <c r="AN543" s="2652">
        <v>36.65</v>
      </c>
    </row>
    <row r="544" spans="1:40" ht="11.1" customHeight="1">
      <c r="A544" s="2646" t="s">
        <v>5045</v>
      </c>
      <c r="B544" s="2646" t="s">
        <v>5044</v>
      </c>
      <c r="C544" s="2646" t="s">
        <v>5043</v>
      </c>
      <c r="D544" s="2646" t="s">
        <v>68</v>
      </c>
      <c r="E544" s="2647">
        <v>8481806900</v>
      </c>
      <c r="F544" s="2646" t="s">
        <v>2990</v>
      </c>
      <c r="G544" s="2646" t="s">
        <v>769</v>
      </c>
      <c r="H544" s="2646" t="s">
        <v>2995</v>
      </c>
      <c r="I544" s="2646" t="s">
        <v>6533</v>
      </c>
      <c r="J544" s="2647">
        <v>2</v>
      </c>
      <c r="K544" s="2646"/>
      <c r="L544" s="2656">
        <v>1</v>
      </c>
      <c r="M544" s="2658">
        <v>1.542E-3</v>
      </c>
      <c r="N544" s="2657">
        <v>6.0999999999999999E-2</v>
      </c>
      <c r="O544" s="2657">
        <v>0.156</v>
      </c>
      <c r="P544" s="2657">
        <v>6.5000000000000002E-2</v>
      </c>
      <c r="Q544" s="2656">
        <v>10</v>
      </c>
      <c r="R544" s="2650"/>
      <c r="S544" s="2650"/>
      <c r="T544" s="2646" t="s">
        <v>2987</v>
      </c>
      <c r="U544" s="2647">
        <v>4603726344883</v>
      </c>
      <c r="V544" s="2656">
        <v>3</v>
      </c>
      <c r="W544" s="2648">
        <v>3.01</v>
      </c>
      <c r="X544" s="2658">
        <v>4.6259999999999999E-3</v>
      </c>
      <c r="Y544" s="2650"/>
      <c r="Z544" s="2650"/>
      <c r="AA544" s="2650"/>
      <c r="AB544" s="2647">
        <v>4673739403471</v>
      </c>
      <c r="AC544" s="2656">
        <v>12</v>
      </c>
      <c r="AD544" s="2648">
        <v>12.39</v>
      </c>
      <c r="AE544" s="2658">
        <v>1.8504E-2</v>
      </c>
      <c r="AF544" s="2648">
        <v>0.39</v>
      </c>
      <c r="AG544" s="2648">
        <v>0.19</v>
      </c>
      <c r="AH544" s="2648">
        <v>0.21</v>
      </c>
      <c r="AI544" s="2647">
        <v>4673739403716</v>
      </c>
      <c r="AJ544" s="2648">
        <v>56.31</v>
      </c>
      <c r="AK544" s="2651" t="s">
        <v>2154</v>
      </c>
      <c r="AL544" s="2651" t="s">
        <v>2986</v>
      </c>
      <c r="AM544" s="2660">
        <v>4623</v>
      </c>
      <c r="AN544" s="2652">
        <v>57.44</v>
      </c>
    </row>
    <row r="545" spans="1:40" ht="11.1" customHeight="1">
      <c r="A545" s="2646" t="s">
        <v>2890</v>
      </c>
      <c r="B545" s="2646" t="s">
        <v>5042</v>
      </c>
      <c r="C545" s="2646" t="s">
        <v>5014</v>
      </c>
      <c r="D545" s="2646" t="s">
        <v>5033</v>
      </c>
      <c r="E545" s="2647">
        <v>8481808199</v>
      </c>
      <c r="F545" s="2646" t="s">
        <v>2990</v>
      </c>
      <c r="G545" s="2646" t="s">
        <v>2827</v>
      </c>
      <c r="H545" s="2646" t="s">
        <v>2995</v>
      </c>
      <c r="I545" s="2646" t="s">
        <v>6533</v>
      </c>
      <c r="J545" s="2646" t="s">
        <v>6534</v>
      </c>
      <c r="K545" s="2646" t="s">
        <v>6628</v>
      </c>
      <c r="L545" s="2657">
        <v>0.17199999999999999</v>
      </c>
      <c r="M545" s="2658">
        <v>2.6699999999999998E-4</v>
      </c>
      <c r="N545" s="2657">
        <v>0.109</v>
      </c>
      <c r="O545" s="2657">
        <v>6.0999999999999999E-2</v>
      </c>
      <c r="P545" s="2649">
        <v>3.0499999999999999E-2</v>
      </c>
      <c r="Q545" s="2656">
        <v>40</v>
      </c>
      <c r="R545" s="2650"/>
      <c r="S545" s="2650"/>
      <c r="T545" s="2646" t="s">
        <v>2987</v>
      </c>
      <c r="U545" s="2647">
        <v>4673739419953</v>
      </c>
      <c r="V545" s="2656">
        <v>10</v>
      </c>
      <c r="W545" s="2648">
        <v>1.82</v>
      </c>
      <c r="X545" s="2662">
        <v>2.6700000000000001E-3</v>
      </c>
      <c r="Y545" s="2650"/>
      <c r="Z545" s="2650"/>
      <c r="AA545" s="2650"/>
      <c r="AB545" s="2647">
        <v>4673739419960</v>
      </c>
      <c r="AC545" s="2656">
        <v>80</v>
      </c>
      <c r="AD545" s="2648">
        <v>14.89</v>
      </c>
      <c r="AE545" s="2662">
        <v>1.6740000000000001E-2</v>
      </c>
      <c r="AF545" s="2648">
        <v>0.36</v>
      </c>
      <c r="AG545" s="2648">
        <v>0.15</v>
      </c>
      <c r="AH545" s="2648">
        <v>0.31</v>
      </c>
      <c r="AI545" s="2647">
        <v>4673739419977</v>
      </c>
      <c r="AJ545" s="2648">
        <v>5.88</v>
      </c>
      <c r="AK545" s="2651" t="s">
        <v>2154</v>
      </c>
      <c r="AL545" s="2651" t="s">
        <v>2986</v>
      </c>
      <c r="AM545" s="2651"/>
      <c r="AN545" s="2652">
        <v>6</v>
      </c>
    </row>
    <row r="546" spans="1:40" ht="11.1" customHeight="1">
      <c r="A546" s="2646" t="s">
        <v>2891</v>
      </c>
      <c r="B546" s="2646" t="s">
        <v>5041</v>
      </c>
      <c r="C546" s="2646" t="s">
        <v>5014</v>
      </c>
      <c r="D546" s="2646" t="s">
        <v>5033</v>
      </c>
      <c r="E546" s="2647">
        <v>8481808199</v>
      </c>
      <c r="F546" s="2646" t="s">
        <v>2990</v>
      </c>
      <c r="G546" s="2646" t="s">
        <v>2828</v>
      </c>
      <c r="H546" s="2646" t="s">
        <v>2995</v>
      </c>
      <c r="I546" s="2646" t="s">
        <v>6533</v>
      </c>
      <c r="J546" s="2646" t="s">
        <v>6535</v>
      </c>
      <c r="K546" s="2646" t="s">
        <v>6628</v>
      </c>
      <c r="L546" s="2657">
        <v>0.26700000000000002</v>
      </c>
      <c r="M546" s="2658">
        <v>4.6799999999999999E-4</v>
      </c>
      <c r="N546" s="2649">
        <v>0.1263</v>
      </c>
      <c r="O546" s="2649">
        <v>7.0499999999999993E-2</v>
      </c>
      <c r="P546" s="2657">
        <v>3.6999999999999998E-2</v>
      </c>
      <c r="Q546" s="2656">
        <v>40</v>
      </c>
      <c r="R546" s="2650"/>
      <c r="S546" s="2650"/>
      <c r="T546" s="2646" t="s">
        <v>2987</v>
      </c>
      <c r="U546" s="2647">
        <v>4673739419984</v>
      </c>
      <c r="V546" s="2656">
        <v>8</v>
      </c>
      <c r="W546" s="2648">
        <v>2.19</v>
      </c>
      <c r="X546" s="2658">
        <v>3.7439999999999999E-3</v>
      </c>
      <c r="Y546" s="2650"/>
      <c r="Z546" s="2650"/>
      <c r="AA546" s="2650"/>
      <c r="AB546" s="2647">
        <v>4673739419991</v>
      </c>
      <c r="AC546" s="2656">
        <v>64</v>
      </c>
      <c r="AD546" s="2653">
        <v>17.8</v>
      </c>
      <c r="AE546" s="2658">
        <v>2.1878999999999999E-2</v>
      </c>
      <c r="AF546" s="2648">
        <v>0.39</v>
      </c>
      <c r="AG546" s="2648">
        <v>0.17</v>
      </c>
      <c r="AH546" s="2648">
        <v>0.33</v>
      </c>
      <c r="AI546" s="2647">
        <v>4673739420003</v>
      </c>
      <c r="AJ546" s="2648">
        <v>9.3800000000000008</v>
      </c>
      <c r="AK546" s="2651" t="s">
        <v>2154</v>
      </c>
      <c r="AL546" s="2651" t="s">
        <v>2986</v>
      </c>
      <c r="AM546" s="2651"/>
      <c r="AN546" s="2652">
        <v>9.57</v>
      </c>
    </row>
    <row r="547" spans="1:40" ht="11.1" customHeight="1">
      <c r="A547" s="2646" t="s">
        <v>2892</v>
      </c>
      <c r="B547" s="2646" t="s">
        <v>5040</v>
      </c>
      <c r="C547" s="2646" t="s">
        <v>5014</v>
      </c>
      <c r="D547" s="2646" t="s">
        <v>5033</v>
      </c>
      <c r="E547" s="2647">
        <v>8481808199</v>
      </c>
      <c r="F547" s="2646" t="s">
        <v>2990</v>
      </c>
      <c r="G547" s="2646" t="s">
        <v>2829</v>
      </c>
      <c r="H547" s="2646" t="s">
        <v>2995</v>
      </c>
      <c r="I547" s="2646" t="s">
        <v>6533</v>
      </c>
      <c r="J547" s="2647">
        <v>1</v>
      </c>
      <c r="K547" s="2646" t="s">
        <v>6628</v>
      </c>
      <c r="L547" s="2657">
        <v>0.41499999999999998</v>
      </c>
      <c r="M547" s="2657">
        <v>1E-3</v>
      </c>
      <c r="N547" s="2657">
        <v>0.14599999999999999</v>
      </c>
      <c r="O547" s="2648">
        <v>0.08</v>
      </c>
      <c r="P547" s="2657">
        <v>4.3999999999999997E-2</v>
      </c>
      <c r="Q547" s="2656">
        <v>40</v>
      </c>
      <c r="R547" s="2650"/>
      <c r="S547" s="2650"/>
      <c r="T547" s="2646" t="s">
        <v>2987</v>
      </c>
      <c r="U547" s="2647">
        <v>4673739420010</v>
      </c>
      <c r="V547" s="2656">
        <v>6</v>
      </c>
      <c r="W547" s="2657">
        <v>2.512</v>
      </c>
      <c r="X547" s="2657">
        <v>6.0000000000000001E-3</v>
      </c>
      <c r="Y547" s="2650"/>
      <c r="Z547" s="2650"/>
      <c r="AA547" s="2650"/>
      <c r="AB547" s="2647">
        <v>4673739420027</v>
      </c>
      <c r="AC547" s="2656">
        <v>48</v>
      </c>
      <c r="AD547" s="2657">
        <v>20.335999999999999</v>
      </c>
      <c r="AE547" s="2658">
        <v>2.1878999999999999E-2</v>
      </c>
      <c r="AF547" s="2648">
        <v>0.39</v>
      </c>
      <c r="AG547" s="2648">
        <v>0.17</v>
      </c>
      <c r="AH547" s="2648">
        <v>0.33</v>
      </c>
      <c r="AI547" s="2647">
        <v>4673739420034</v>
      </c>
      <c r="AJ547" s="2648">
        <v>14.64</v>
      </c>
      <c r="AK547" s="2651" t="s">
        <v>2154</v>
      </c>
      <c r="AL547" s="2651" t="s">
        <v>2986</v>
      </c>
      <c r="AM547" s="2651"/>
      <c r="AN547" s="2652">
        <v>14.93</v>
      </c>
    </row>
    <row r="548" spans="1:40" ht="11.1" customHeight="1">
      <c r="A548" s="2646" t="s">
        <v>2893</v>
      </c>
      <c r="B548" s="2646" t="s">
        <v>5039</v>
      </c>
      <c r="C548" s="2646" t="s">
        <v>5014</v>
      </c>
      <c r="D548" s="2646" t="s">
        <v>5033</v>
      </c>
      <c r="E548" s="2647">
        <v>8481808199</v>
      </c>
      <c r="F548" s="2646" t="s">
        <v>2990</v>
      </c>
      <c r="G548" s="2646" t="s">
        <v>2830</v>
      </c>
      <c r="H548" s="2646" t="s">
        <v>2995</v>
      </c>
      <c r="I548" s="2646" t="s">
        <v>6533</v>
      </c>
      <c r="J548" s="2646" t="s">
        <v>6536</v>
      </c>
      <c r="K548" s="2646" t="s">
        <v>6628</v>
      </c>
      <c r="L548" s="2657">
        <v>0.64100000000000001</v>
      </c>
      <c r="M548" s="2657">
        <v>1E-3</v>
      </c>
      <c r="N548" s="2649">
        <v>0.1787</v>
      </c>
      <c r="O548" s="2649">
        <v>9.5299999999999996E-2</v>
      </c>
      <c r="P548" s="2649">
        <v>5.45E-2</v>
      </c>
      <c r="Q548" s="2656">
        <v>40</v>
      </c>
      <c r="R548" s="2650"/>
      <c r="S548" s="2650"/>
      <c r="T548" s="2646" t="s">
        <v>2987</v>
      </c>
      <c r="U548" s="2647">
        <v>4673739420041</v>
      </c>
      <c r="V548" s="2656">
        <v>6</v>
      </c>
      <c r="W548" s="2657">
        <v>3.9460000000000002</v>
      </c>
      <c r="X548" s="2657">
        <v>6.0000000000000001E-3</v>
      </c>
      <c r="Y548" s="2650"/>
      <c r="Z548" s="2650"/>
      <c r="AA548" s="2650"/>
      <c r="AB548" s="2647">
        <v>4673739420058</v>
      </c>
      <c r="AC548" s="2656">
        <v>24</v>
      </c>
      <c r="AD548" s="2648">
        <v>15.88</v>
      </c>
      <c r="AE548" s="2658">
        <v>1.8391999999999999E-2</v>
      </c>
      <c r="AF548" s="2648">
        <v>0.38</v>
      </c>
      <c r="AG548" s="2648">
        <v>0.22</v>
      </c>
      <c r="AH548" s="2648">
        <v>0.22</v>
      </c>
      <c r="AI548" s="2647">
        <v>4673739420065</v>
      </c>
      <c r="AJ548" s="2648">
        <v>24.85</v>
      </c>
      <c r="AK548" s="2651" t="s">
        <v>2154</v>
      </c>
      <c r="AL548" s="2651" t="s">
        <v>2986</v>
      </c>
      <c r="AM548" s="2651"/>
      <c r="AN548" s="2652">
        <v>25.35</v>
      </c>
    </row>
    <row r="549" spans="1:40" ht="11.1" customHeight="1">
      <c r="A549" s="2646" t="s">
        <v>2894</v>
      </c>
      <c r="B549" s="2646" t="s">
        <v>5038</v>
      </c>
      <c r="C549" s="2646" t="s">
        <v>5014</v>
      </c>
      <c r="D549" s="2646" t="s">
        <v>5033</v>
      </c>
      <c r="E549" s="2647">
        <v>8481808199</v>
      </c>
      <c r="F549" s="2646" t="s">
        <v>2990</v>
      </c>
      <c r="G549" s="2646" t="s">
        <v>2831</v>
      </c>
      <c r="H549" s="2646" t="s">
        <v>2995</v>
      </c>
      <c r="I549" s="2646" t="s">
        <v>6533</v>
      </c>
      <c r="J549" s="2646" t="s">
        <v>6537</v>
      </c>
      <c r="K549" s="2646" t="s">
        <v>6628</v>
      </c>
      <c r="L549" s="2657">
        <v>0.97799999999999998</v>
      </c>
      <c r="M549" s="2657">
        <v>2E-3</v>
      </c>
      <c r="N549" s="2649">
        <v>0.1875</v>
      </c>
      <c r="O549" s="2649">
        <v>0.10929999999999999</v>
      </c>
      <c r="P549" s="2649">
        <v>6.8500000000000005E-2</v>
      </c>
      <c r="Q549" s="2656">
        <v>40</v>
      </c>
      <c r="R549" s="2650"/>
      <c r="S549" s="2650"/>
      <c r="T549" s="2646" t="s">
        <v>2987</v>
      </c>
      <c r="U549" s="2647">
        <v>4673739420072</v>
      </c>
      <c r="V549" s="2656">
        <v>4</v>
      </c>
      <c r="W549" s="2648">
        <v>3.92</v>
      </c>
      <c r="X549" s="2657">
        <v>8.0000000000000002E-3</v>
      </c>
      <c r="Y549" s="2650"/>
      <c r="Z549" s="2650"/>
      <c r="AA549" s="2650"/>
      <c r="AB549" s="2647">
        <v>4673739420089</v>
      </c>
      <c r="AC549" s="2656">
        <v>16</v>
      </c>
      <c r="AD549" s="2648">
        <v>15.89</v>
      </c>
      <c r="AE549" s="2658">
        <v>1.8391999999999999E-2</v>
      </c>
      <c r="AF549" s="2648">
        <v>0.38</v>
      </c>
      <c r="AG549" s="2648">
        <v>0.22</v>
      </c>
      <c r="AH549" s="2648">
        <v>0.22</v>
      </c>
      <c r="AI549" s="2647">
        <v>4673739420096</v>
      </c>
      <c r="AJ549" s="2648">
        <v>37.81</v>
      </c>
      <c r="AK549" s="2651" t="s">
        <v>2154</v>
      </c>
      <c r="AL549" s="2651" t="s">
        <v>2986</v>
      </c>
      <c r="AM549" s="2651"/>
      <c r="AN549" s="2652">
        <v>38.57</v>
      </c>
    </row>
    <row r="550" spans="1:40" ht="11.1" customHeight="1">
      <c r="A550" s="2646" t="s">
        <v>2895</v>
      </c>
      <c r="B550" s="2646" t="s">
        <v>5037</v>
      </c>
      <c r="C550" s="2646" t="s">
        <v>5014</v>
      </c>
      <c r="D550" s="2646" t="s">
        <v>5033</v>
      </c>
      <c r="E550" s="2647">
        <v>8481808199</v>
      </c>
      <c r="F550" s="2646" t="s">
        <v>2990</v>
      </c>
      <c r="G550" s="2646" t="s">
        <v>2832</v>
      </c>
      <c r="H550" s="2646" t="s">
        <v>2995</v>
      </c>
      <c r="I550" s="2646" t="s">
        <v>6533</v>
      </c>
      <c r="J550" s="2647">
        <v>2</v>
      </c>
      <c r="K550" s="2646" t="s">
        <v>6628</v>
      </c>
      <c r="L550" s="2648">
        <v>1.38</v>
      </c>
      <c r="M550" s="2657">
        <v>3.0000000000000001E-3</v>
      </c>
      <c r="N550" s="2649">
        <v>0.19650000000000001</v>
      </c>
      <c r="O550" s="2649">
        <v>0.1255</v>
      </c>
      <c r="P550" s="2657">
        <v>8.3000000000000004E-2</v>
      </c>
      <c r="Q550" s="2656">
        <v>40</v>
      </c>
      <c r="R550" s="2650"/>
      <c r="S550" s="2650"/>
      <c r="T550" s="2646" t="s">
        <v>2987</v>
      </c>
      <c r="U550" s="2647">
        <v>4673739420102</v>
      </c>
      <c r="V550" s="2656">
        <v>2</v>
      </c>
      <c r="W550" s="2657">
        <v>2.8940000000000001</v>
      </c>
      <c r="X550" s="2657">
        <v>6.0000000000000001E-3</v>
      </c>
      <c r="Y550" s="2650"/>
      <c r="Z550" s="2650"/>
      <c r="AA550" s="2650"/>
      <c r="AB550" s="2647">
        <v>4673739420119</v>
      </c>
      <c r="AC550" s="2656">
        <v>8</v>
      </c>
      <c r="AD550" s="2657">
        <v>11.805999999999999</v>
      </c>
      <c r="AE550" s="2658">
        <v>1.8391999999999999E-2</v>
      </c>
      <c r="AF550" s="2648">
        <v>0.38</v>
      </c>
      <c r="AG550" s="2648">
        <v>0.22</v>
      </c>
      <c r="AH550" s="2648">
        <v>0.22</v>
      </c>
      <c r="AI550" s="2647">
        <v>4673739420126</v>
      </c>
      <c r="AJ550" s="2648">
        <v>55.23</v>
      </c>
      <c r="AK550" s="2651" t="s">
        <v>2154</v>
      </c>
      <c r="AL550" s="2651" t="s">
        <v>2986</v>
      </c>
      <c r="AM550" s="2651"/>
      <c r="AN550" s="2652">
        <v>56.33</v>
      </c>
    </row>
    <row r="551" spans="1:40" ht="11.1" customHeight="1">
      <c r="A551" s="2646" t="s">
        <v>2896</v>
      </c>
      <c r="B551" s="2646" t="s">
        <v>5036</v>
      </c>
      <c r="C551" s="2646" t="s">
        <v>5014</v>
      </c>
      <c r="D551" s="2646" t="s">
        <v>5033</v>
      </c>
      <c r="E551" s="2647">
        <v>8481808199</v>
      </c>
      <c r="F551" s="2646" t="s">
        <v>2990</v>
      </c>
      <c r="G551" s="2646" t="s">
        <v>2833</v>
      </c>
      <c r="H551" s="2646" t="s">
        <v>2995</v>
      </c>
      <c r="I551" s="2646" t="s">
        <v>6533</v>
      </c>
      <c r="J551" s="2646" t="s">
        <v>6539</v>
      </c>
      <c r="K551" s="2646" t="s">
        <v>6628</v>
      </c>
      <c r="L551" s="2657">
        <v>3.0489999999999999</v>
      </c>
      <c r="M551" s="2657">
        <v>8.9999999999999993E-3</v>
      </c>
      <c r="N551" s="2649">
        <v>0.29370000000000002</v>
      </c>
      <c r="O551" s="2649">
        <v>0.17430000000000001</v>
      </c>
      <c r="P551" s="2649">
        <v>0.1085</v>
      </c>
      <c r="Q551" s="2656">
        <v>25</v>
      </c>
      <c r="R551" s="2650"/>
      <c r="S551" s="2650"/>
      <c r="T551" s="2646" t="s">
        <v>2987</v>
      </c>
      <c r="U551" s="2647">
        <v>4673739420133</v>
      </c>
      <c r="V551" s="2656">
        <v>2</v>
      </c>
      <c r="W551" s="2657">
        <v>6.2039999999999997</v>
      </c>
      <c r="X551" s="2657">
        <v>1.7999999999999999E-2</v>
      </c>
      <c r="Y551" s="2650"/>
      <c r="Z551" s="2650"/>
      <c r="AA551" s="2650"/>
      <c r="AB551" s="2647">
        <v>4673739420140</v>
      </c>
      <c r="AC551" s="2656">
        <v>2</v>
      </c>
      <c r="AD551" s="2657">
        <v>6.4240000000000004</v>
      </c>
      <c r="AE551" s="2658">
        <v>7.9039999999999996E-3</v>
      </c>
      <c r="AF551" s="2648">
        <v>0.32</v>
      </c>
      <c r="AG551" s="2648">
        <v>0.13</v>
      </c>
      <c r="AH551" s="2648">
        <v>0.19</v>
      </c>
      <c r="AI551" s="2647">
        <v>4673739420157</v>
      </c>
      <c r="AJ551" s="2648">
        <v>125.75</v>
      </c>
      <c r="AK551" s="2651" t="s">
        <v>2154</v>
      </c>
      <c r="AL551" s="2651" t="s">
        <v>2986</v>
      </c>
      <c r="AM551" s="2651"/>
      <c r="AN551" s="2652">
        <v>128.27000000000001</v>
      </c>
    </row>
    <row r="552" spans="1:40" ht="11.1" customHeight="1">
      <c r="A552" s="2646" t="s">
        <v>2897</v>
      </c>
      <c r="B552" s="2646" t="s">
        <v>5035</v>
      </c>
      <c r="C552" s="2646" t="s">
        <v>5014</v>
      </c>
      <c r="D552" s="2646" t="s">
        <v>5033</v>
      </c>
      <c r="E552" s="2647">
        <v>8481808199</v>
      </c>
      <c r="F552" s="2646" t="s">
        <v>2990</v>
      </c>
      <c r="G552" s="2646" t="s">
        <v>2834</v>
      </c>
      <c r="H552" s="2646" t="s">
        <v>2995</v>
      </c>
      <c r="I552" s="2646" t="s">
        <v>6533</v>
      </c>
      <c r="J552" s="2647">
        <v>3</v>
      </c>
      <c r="K552" s="2646" t="s">
        <v>6628</v>
      </c>
      <c r="L552" s="2657">
        <v>4.3550000000000004</v>
      </c>
      <c r="M552" s="2657">
        <v>8.9999999999999993E-3</v>
      </c>
      <c r="N552" s="2649">
        <v>0.30049999999999999</v>
      </c>
      <c r="O552" s="2649">
        <v>0.1905</v>
      </c>
      <c r="P552" s="2657">
        <v>0.125</v>
      </c>
      <c r="Q552" s="2656">
        <v>25</v>
      </c>
      <c r="R552" s="2650"/>
      <c r="S552" s="2650"/>
      <c r="T552" s="2646" t="s">
        <v>2987</v>
      </c>
      <c r="U552" s="2647">
        <v>4673739420164</v>
      </c>
      <c r="V552" s="2656">
        <v>2</v>
      </c>
      <c r="W552" s="2648">
        <v>9.02</v>
      </c>
      <c r="X552" s="2657">
        <v>1.7999999999999999E-2</v>
      </c>
      <c r="Y552" s="2650"/>
      <c r="Z552" s="2650"/>
      <c r="AA552" s="2650"/>
      <c r="AB552" s="2647">
        <v>4673739420171</v>
      </c>
      <c r="AC552" s="2656">
        <v>2</v>
      </c>
      <c r="AD552" s="2648">
        <v>9.25</v>
      </c>
      <c r="AE552" s="2662">
        <v>1.176E-2</v>
      </c>
      <c r="AF552" s="2648">
        <v>0.35</v>
      </c>
      <c r="AG552" s="2648">
        <v>0.16</v>
      </c>
      <c r="AH552" s="2648">
        <v>0.21</v>
      </c>
      <c r="AI552" s="2647">
        <v>4673739420188</v>
      </c>
      <c r="AJ552" s="2648">
        <v>192.33</v>
      </c>
      <c r="AK552" s="2651" t="s">
        <v>2154</v>
      </c>
      <c r="AL552" s="2651" t="s">
        <v>2986</v>
      </c>
      <c r="AM552" s="2651"/>
      <c r="AN552" s="2652">
        <v>196.18</v>
      </c>
    </row>
    <row r="553" spans="1:40" ht="11.1" customHeight="1">
      <c r="A553" s="2646" t="s">
        <v>2898</v>
      </c>
      <c r="B553" s="2646" t="s">
        <v>5034</v>
      </c>
      <c r="C553" s="2646" t="s">
        <v>5014</v>
      </c>
      <c r="D553" s="2646" t="s">
        <v>5033</v>
      </c>
      <c r="E553" s="2647">
        <v>8481808199</v>
      </c>
      <c r="F553" s="2646" t="s">
        <v>2990</v>
      </c>
      <c r="G553" s="2646" t="s">
        <v>2835</v>
      </c>
      <c r="H553" s="2646" t="s">
        <v>2995</v>
      </c>
      <c r="I553" s="2646" t="s">
        <v>6533</v>
      </c>
      <c r="J553" s="2647">
        <v>4</v>
      </c>
      <c r="K553" s="2646" t="s">
        <v>6628</v>
      </c>
      <c r="L553" s="2657">
        <v>7.1180000000000003</v>
      </c>
      <c r="M553" s="2657">
        <v>1.0999999999999999E-2</v>
      </c>
      <c r="N553" s="2657">
        <v>0.32800000000000001</v>
      </c>
      <c r="O553" s="2657">
        <v>0.224</v>
      </c>
      <c r="P553" s="2649">
        <v>0.1555</v>
      </c>
      <c r="Q553" s="2656">
        <v>25</v>
      </c>
      <c r="R553" s="2650"/>
      <c r="S553" s="2650"/>
      <c r="T553" s="2646" t="s">
        <v>2987</v>
      </c>
      <c r="U553" s="2647">
        <v>4673739420195</v>
      </c>
      <c r="V553" s="2656">
        <v>2</v>
      </c>
      <c r="W553" s="2648">
        <v>14.14</v>
      </c>
      <c r="X553" s="2657">
        <v>2.1999999999999999E-2</v>
      </c>
      <c r="Y553" s="2650"/>
      <c r="Z553" s="2650"/>
      <c r="AA553" s="2650"/>
      <c r="AB553" s="2647">
        <v>4673739420201</v>
      </c>
      <c r="AC553" s="2656">
        <v>2</v>
      </c>
      <c r="AD553" s="2648">
        <v>14.53</v>
      </c>
      <c r="AE553" s="2658">
        <v>1.6574999999999999E-2</v>
      </c>
      <c r="AF553" s="2648">
        <v>0.39</v>
      </c>
      <c r="AG553" s="2648">
        <v>0.17</v>
      </c>
      <c r="AH553" s="2648">
        <v>0.25</v>
      </c>
      <c r="AI553" s="2647">
        <v>4673739420218</v>
      </c>
      <c r="AJ553" s="2648">
        <v>292.19</v>
      </c>
      <c r="AK553" s="2651" t="s">
        <v>2154</v>
      </c>
      <c r="AL553" s="2651" t="s">
        <v>2986</v>
      </c>
      <c r="AM553" s="2651"/>
      <c r="AN553" s="2652">
        <v>298.02999999999997</v>
      </c>
    </row>
    <row r="554" spans="1:40" ht="11.1" customHeight="1">
      <c r="A554" s="2646" t="s">
        <v>2899</v>
      </c>
      <c r="B554" s="2646" t="s">
        <v>5032</v>
      </c>
      <c r="C554" s="2646" t="s">
        <v>5014</v>
      </c>
      <c r="D554" s="2646" t="s">
        <v>5026</v>
      </c>
      <c r="E554" s="2647">
        <v>8481808199</v>
      </c>
      <c r="F554" s="2646" t="s">
        <v>2990</v>
      </c>
      <c r="G554" s="2646" t="s">
        <v>2836</v>
      </c>
      <c r="H554" s="2646" t="s">
        <v>2995</v>
      </c>
      <c r="I554" s="2646" t="s">
        <v>6533</v>
      </c>
      <c r="J554" s="2646" t="s">
        <v>6534</v>
      </c>
      <c r="K554" s="2646" t="s">
        <v>6629</v>
      </c>
      <c r="L554" s="2657">
        <v>0.184</v>
      </c>
      <c r="M554" s="2658">
        <v>2.31E-4</v>
      </c>
      <c r="N554" s="2649">
        <v>0.1173</v>
      </c>
      <c r="O554" s="2657">
        <v>6.0999999999999999E-2</v>
      </c>
      <c r="P554" s="2649">
        <v>3.0499999999999999E-2</v>
      </c>
      <c r="Q554" s="2656">
        <v>40</v>
      </c>
      <c r="R554" s="2650"/>
      <c r="S554" s="2650"/>
      <c r="T554" s="2646" t="s">
        <v>2987</v>
      </c>
      <c r="U554" s="2647">
        <v>4673739420317</v>
      </c>
      <c r="V554" s="2656">
        <v>10</v>
      </c>
      <c r="W554" s="2648">
        <v>1.93</v>
      </c>
      <c r="X554" s="2662">
        <v>2.31E-3</v>
      </c>
      <c r="Y554" s="2650"/>
      <c r="Z554" s="2650"/>
      <c r="AA554" s="2650"/>
      <c r="AB554" s="2647">
        <v>4673739420324</v>
      </c>
      <c r="AC554" s="2656">
        <v>80</v>
      </c>
      <c r="AD554" s="2648">
        <v>15.75</v>
      </c>
      <c r="AE554" s="2662">
        <v>1.6740000000000001E-2</v>
      </c>
      <c r="AF554" s="2648">
        <v>0.36</v>
      </c>
      <c r="AG554" s="2648">
        <v>0.15</v>
      </c>
      <c r="AH554" s="2648">
        <v>0.31</v>
      </c>
      <c r="AI554" s="2647">
        <v>4673739420331</v>
      </c>
      <c r="AJ554" s="2648">
        <v>6.46</v>
      </c>
      <c r="AK554" s="2651" t="s">
        <v>2154</v>
      </c>
      <c r="AL554" s="2651" t="s">
        <v>2986</v>
      </c>
      <c r="AM554" s="2651"/>
      <c r="AN554" s="2652">
        <v>6.59</v>
      </c>
    </row>
    <row r="555" spans="1:40" ht="11.1" customHeight="1">
      <c r="A555" s="2646" t="s">
        <v>2900</v>
      </c>
      <c r="B555" s="2646" t="s">
        <v>5031</v>
      </c>
      <c r="C555" s="2646" t="s">
        <v>5014</v>
      </c>
      <c r="D555" s="2646" t="s">
        <v>5026</v>
      </c>
      <c r="E555" s="2647">
        <v>8481808199</v>
      </c>
      <c r="F555" s="2646" t="s">
        <v>2990</v>
      </c>
      <c r="G555" s="2646" t="s">
        <v>2837</v>
      </c>
      <c r="H555" s="2646" t="s">
        <v>2995</v>
      </c>
      <c r="I555" s="2646" t="s">
        <v>6533</v>
      </c>
      <c r="J555" s="2646" t="s">
        <v>6535</v>
      </c>
      <c r="K555" s="2646" t="s">
        <v>6629</v>
      </c>
      <c r="L555" s="2657">
        <v>0.28100000000000003</v>
      </c>
      <c r="M555" s="2658">
        <v>2.8899999999999998E-4</v>
      </c>
      <c r="N555" s="2649">
        <v>0.1338</v>
      </c>
      <c r="O555" s="2649">
        <v>7.0499999999999993E-2</v>
      </c>
      <c r="P555" s="2657">
        <v>3.6999999999999998E-2</v>
      </c>
      <c r="Q555" s="2656">
        <v>40</v>
      </c>
      <c r="R555" s="2650"/>
      <c r="S555" s="2650"/>
      <c r="T555" s="2646" t="s">
        <v>2987</v>
      </c>
      <c r="U555" s="2647">
        <v>4673739420348</v>
      </c>
      <c r="V555" s="2656">
        <v>8</v>
      </c>
      <c r="W555" s="2657">
        <v>2.3039999999999998</v>
      </c>
      <c r="X555" s="2658">
        <v>2.3119999999999998E-3</v>
      </c>
      <c r="Y555" s="2650"/>
      <c r="Z555" s="2650"/>
      <c r="AA555" s="2650"/>
      <c r="AB555" s="2647">
        <v>4673739420355</v>
      </c>
      <c r="AC555" s="2656">
        <v>64</v>
      </c>
      <c r="AD555" s="2657">
        <v>18.942</v>
      </c>
      <c r="AE555" s="2658">
        <v>2.1878999999999999E-2</v>
      </c>
      <c r="AF555" s="2648">
        <v>0.39</v>
      </c>
      <c r="AG555" s="2648">
        <v>0.17</v>
      </c>
      <c r="AH555" s="2648">
        <v>0.33</v>
      </c>
      <c r="AI555" s="2647">
        <v>4673739420362</v>
      </c>
      <c r="AJ555" s="2648">
        <v>10.210000000000001</v>
      </c>
      <c r="AK555" s="2651" t="s">
        <v>2154</v>
      </c>
      <c r="AL555" s="2651" t="s">
        <v>2986</v>
      </c>
      <c r="AM555" s="2651"/>
      <c r="AN555" s="2652">
        <v>10.41</v>
      </c>
    </row>
    <row r="556" spans="1:40" ht="11.1" customHeight="1">
      <c r="A556" s="2646" t="s">
        <v>2901</v>
      </c>
      <c r="B556" s="2646" t="s">
        <v>5030</v>
      </c>
      <c r="C556" s="2646" t="s">
        <v>5014</v>
      </c>
      <c r="D556" s="2646" t="s">
        <v>5026</v>
      </c>
      <c r="E556" s="2647">
        <v>8481808199</v>
      </c>
      <c r="F556" s="2646" t="s">
        <v>2990</v>
      </c>
      <c r="G556" s="2646" t="s">
        <v>2838</v>
      </c>
      <c r="H556" s="2646" t="s">
        <v>2995</v>
      </c>
      <c r="I556" s="2646" t="s">
        <v>6533</v>
      </c>
      <c r="J556" s="2647">
        <v>1</v>
      </c>
      <c r="K556" s="2646" t="s">
        <v>6629</v>
      </c>
      <c r="L556" s="2657">
        <v>0.443</v>
      </c>
      <c r="M556" s="2657">
        <v>1E-3</v>
      </c>
      <c r="N556" s="2649">
        <v>0.1555</v>
      </c>
      <c r="O556" s="2648">
        <v>0.08</v>
      </c>
      <c r="P556" s="2657">
        <v>4.3999999999999997E-2</v>
      </c>
      <c r="Q556" s="2656">
        <v>40</v>
      </c>
      <c r="R556" s="2650"/>
      <c r="S556" s="2650"/>
      <c r="T556" s="2646" t="s">
        <v>2987</v>
      </c>
      <c r="U556" s="2647">
        <v>4673739420379</v>
      </c>
      <c r="V556" s="2656">
        <v>6</v>
      </c>
      <c r="W556" s="2657">
        <v>2.706</v>
      </c>
      <c r="X556" s="2657">
        <v>6.0000000000000001E-3</v>
      </c>
      <c r="Y556" s="2650"/>
      <c r="Z556" s="2650"/>
      <c r="AA556" s="2650"/>
      <c r="AB556" s="2647">
        <v>4673739420386</v>
      </c>
      <c r="AC556" s="2656">
        <v>48</v>
      </c>
      <c r="AD556" s="2657">
        <v>21.998000000000001</v>
      </c>
      <c r="AE556" s="2658">
        <v>2.1878999999999999E-2</v>
      </c>
      <c r="AF556" s="2648">
        <v>0.39</v>
      </c>
      <c r="AG556" s="2648">
        <v>0.17</v>
      </c>
      <c r="AH556" s="2648">
        <v>0.33</v>
      </c>
      <c r="AI556" s="2647">
        <v>4673739420393</v>
      </c>
      <c r="AJ556" s="2648">
        <v>15.84</v>
      </c>
      <c r="AK556" s="2651" t="s">
        <v>2154</v>
      </c>
      <c r="AL556" s="2651" t="s">
        <v>2986</v>
      </c>
      <c r="AM556" s="2651"/>
      <c r="AN556" s="2652">
        <v>16.16</v>
      </c>
    </row>
    <row r="557" spans="1:40" ht="11.1" customHeight="1">
      <c r="A557" s="2646" t="s">
        <v>2902</v>
      </c>
      <c r="B557" s="2646" t="s">
        <v>5029</v>
      </c>
      <c r="C557" s="2646" t="s">
        <v>5014</v>
      </c>
      <c r="D557" s="2646" t="s">
        <v>5026</v>
      </c>
      <c r="E557" s="2647">
        <v>8481808199</v>
      </c>
      <c r="F557" s="2646" t="s">
        <v>2990</v>
      </c>
      <c r="G557" s="2646" t="s">
        <v>2839</v>
      </c>
      <c r="H557" s="2646" t="s">
        <v>2995</v>
      </c>
      <c r="I557" s="2646" t="s">
        <v>6533</v>
      </c>
      <c r="J557" s="2646" t="s">
        <v>6536</v>
      </c>
      <c r="K557" s="2646" t="s">
        <v>6629</v>
      </c>
      <c r="L557" s="2657">
        <v>0.68600000000000005</v>
      </c>
      <c r="M557" s="2657">
        <v>1E-3</v>
      </c>
      <c r="N557" s="2649">
        <v>0.1875</v>
      </c>
      <c r="O557" s="2649">
        <v>9.5299999999999996E-2</v>
      </c>
      <c r="P557" s="2649">
        <v>5.45E-2</v>
      </c>
      <c r="Q557" s="2656">
        <v>40</v>
      </c>
      <c r="R557" s="2650"/>
      <c r="S557" s="2650"/>
      <c r="T557" s="2646" t="s">
        <v>2987</v>
      </c>
      <c r="U557" s="2647">
        <v>4673739420409</v>
      </c>
      <c r="V557" s="2656">
        <v>6</v>
      </c>
      <c r="W557" s="2648">
        <v>4.05</v>
      </c>
      <c r="X557" s="2657">
        <v>6.0000000000000001E-3</v>
      </c>
      <c r="Y557" s="2650"/>
      <c r="Z557" s="2650"/>
      <c r="AA557" s="2650"/>
      <c r="AB557" s="2647">
        <v>4673739420416</v>
      </c>
      <c r="AC557" s="2656">
        <v>24</v>
      </c>
      <c r="AD557" s="2648">
        <v>16.71</v>
      </c>
      <c r="AE557" s="2658">
        <v>1.8391999999999999E-2</v>
      </c>
      <c r="AF557" s="2648">
        <v>0.38</v>
      </c>
      <c r="AG557" s="2648">
        <v>0.22</v>
      </c>
      <c r="AH557" s="2648">
        <v>0.22</v>
      </c>
      <c r="AI557" s="2647">
        <v>4673739420423</v>
      </c>
      <c r="AJ557" s="2648">
        <v>27.99</v>
      </c>
      <c r="AK557" s="2651" t="s">
        <v>2154</v>
      </c>
      <c r="AL557" s="2651" t="s">
        <v>2986</v>
      </c>
      <c r="AM557" s="2651"/>
      <c r="AN557" s="2652">
        <v>28.55</v>
      </c>
    </row>
    <row r="558" spans="1:40" ht="11.1" customHeight="1">
      <c r="A558" s="2646" t="s">
        <v>2903</v>
      </c>
      <c r="B558" s="2646" t="s">
        <v>5028</v>
      </c>
      <c r="C558" s="2646" t="s">
        <v>5014</v>
      </c>
      <c r="D558" s="2646" t="s">
        <v>5026</v>
      </c>
      <c r="E558" s="2647">
        <v>8481808199</v>
      </c>
      <c r="F558" s="2646" t="s">
        <v>2990</v>
      </c>
      <c r="G558" s="2646" t="s">
        <v>2840</v>
      </c>
      <c r="H558" s="2646" t="s">
        <v>2995</v>
      </c>
      <c r="I558" s="2646" t="s">
        <v>6533</v>
      </c>
      <c r="J558" s="2646" t="s">
        <v>6537</v>
      </c>
      <c r="K558" s="2646" t="s">
        <v>6629</v>
      </c>
      <c r="L558" s="2657">
        <v>1.032</v>
      </c>
      <c r="M558" s="2657">
        <v>2E-3</v>
      </c>
      <c r="N558" s="2649">
        <v>0.20050000000000001</v>
      </c>
      <c r="O558" s="2649">
        <v>0.10929999999999999</v>
      </c>
      <c r="P558" s="2649">
        <v>6.8500000000000005E-2</v>
      </c>
      <c r="Q558" s="2656">
        <v>40</v>
      </c>
      <c r="R558" s="2650"/>
      <c r="S558" s="2650"/>
      <c r="T558" s="2646" t="s">
        <v>2987</v>
      </c>
      <c r="U558" s="2647">
        <v>4673739420430</v>
      </c>
      <c r="V558" s="2656">
        <v>4</v>
      </c>
      <c r="W558" s="2657">
        <v>4.1180000000000003</v>
      </c>
      <c r="X558" s="2657">
        <v>8.0000000000000002E-3</v>
      </c>
      <c r="Y558" s="2650"/>
      <c r="Z558" s="2650"/>
      <c r="AA558" s="2650"/>
      <c r="AB558" s="2647">
        <v>4673739420447</v>
      </c>
      <c r="AC558" s="2656">
        <v>16</v>
      </c>
      <c r="AD558" s="2657">
        <v>16.702000000000002</v>
      </c>
      <c r="AE558" s="2658">
        <v>1.8391999999999999E-2</v>
      </c>
      <c r="AF558" s="2648">
        <v>0.38</v>
      </c>
      <c r="AG558" s="2648">
        <v>0.22</v>
      </c>
      <c r="AH558" s="2648">
        <v>0.22</v>
      </c>
      <c r="AI558" s="2647">
        <v>4673739420454</v>
      </c>
      <c r="AJ558" s="2648">
        <v>43.68</v>
      </c>
      <c r="AK558" s="2651" t="s">
        <v>2154</v>
      </c>
      <c r="AL558" s="2651" t="s">
        <v>2986</v>
      </c>
      <c r="AM558" s="2651"/>
      <c r="AN558" s="2652">
        <v>44.55</v>
      </c>
    </row>
    <row r="559" spans="1:40" ht="11.1" customHeight="1">
      <c r="A559" s="2646" t="s">
        <v>2904</v>
      </c>
      <c r="B559" s="2646" t="s">
        <v>5027</v>
      </c>
      <c r="C559" s="2646" t="s">
        <v>5014</v>
      </c>
      <c r="D559" s="2646" t="s">
        <v>5026</v>
      </c>
      <c r="E559" s="2647">
        <v>8481808199</v>
      </c>
      <c r="F559" s="2646" t="s">
        <v>2990</v>
      </c>
      <c r="G559" s="2646" t="s">
        <v>2841</v>
      </c>
      <c r="H559" s="2646" t="s">
        <v>2995</v>
      </c>
      <c r="I559" s="2646" t="s">
        <v>6533</v>
      </c>
      <c r="J559" s="2647">
        <v>2</v>
      </c>
      <c r="K559" s="2646" t="s">
        <v>6629</v>
      </c>
      <c r="L559" s="2657">
        <v>1.498</v>
      </c>
      <c r="M559" s="2657">
        <v>3.0000000000000001E-3</v>
      </c>
      <c r="N559" s="2649">
        <v>0.21149999999999999</v>
      </c>
      <c r="O559" s="2649">
        <v>0.1255</v>
      </c>
      <c r="P559" s="2657">
        <v>8.3000000000000004E-2</v>
      </c>
      <c r="Q559" s="2656">
        <v>40</v>
      </c>
      <c r="R559" s="2650"/>
      <c r="S559" s="2650"/>
      <c r="T559" s="2646" t="s">
        <v>2987</v>
      </c>
      <c r="U559" s="2647">
        <v>4673739420461</v>
      </c>
      <c r="V559" s="2656">
        <v>2</v>
      </c>
      <c r="W559" s="2657">
        <v>3.0939999999999999</v>
      </c>
      <c r="X559" s="2657">
        <v>6.0000000000000001E-3</v>
      </c>
      <c r="Y559" s="2650"/>
      <c r="Z559" s="2650"/>
      <c r="AA559" s="2650"/>
      <c r="AB559" s="2647">
        <v>4673739420478</v>
      </c>
      <c r="AC559" s="2656">
        <v>8</v>
      </c>
      <c r="AD559" s="2657">
        <v>12.715999999999999</v>
      </c>
      <c r="AE559" s="2658">
        <v>1.8391999999999999E-2</v>
      </c>
      <c r="AF559" s="2648">
        <v>0.38</v>
      </c>
      <c r="AG559" s="2648">
        <v>0.22</v>
      </c>
      <c r="AH559" s="2648">
        <v>0.22</v>
      </c>
      <c r="AI559" s="2647">
        <v>4673739420485</v>
      </c>
      <c r="AJ559" s="2648">
        <v>63.41</v>
      </c>
      <c r="AK559" s="2651" t="s">
        <v>2154</v>
      </c>
      <c r="AL559" s="2651" t="s">
        <v>2986</v>
      </c>
      <c r="AM559" s="2651"/>
      <c r="AN559" s="2652">
        <v>64.680000000000007</v>
      </c>
    </row>
    <row r="560" spans="1:40" ht="11.1" customHeight="1">
      <c r="A560" s="2646" t="s">
        <v>2905</v>
      </c>
      <c r="B560" s="2646" t="s">
        <v>5025</v>
      </c>
      <c r="C560" s="2646" t="s">
        <v>5014</v>
      </c>
      <c r="D560" s="2646" t="s">
        <v>5022</v>
      </c>
      <c r="E560" s="2647">
        <v>8481808199</v>
      </c>
      <c r="F560" s="2646" t="s">
        <v>2990</v>
      </c>
      <c r="G560" s="2646" t="s">
        <v>2842</v>
      </c>
      <c r="H560" s="2646" t="s">
        <v>2995</v>
      </c>
      <c r="I560" s="2646" t="s">
        <v>6533</v>
      </c>
      <c r="J560" s="2646" t="s">
        <v>6534</v>
      </c>
      <c r="K560" s="2646" t="s">
        <v>6628</v>
      </c>
      <c r="L560" s="2657">
        <v>0.151</v>
      </c>
      <c r="M560" s="2658">
        <v>2.31E-4</v>
      </c>
      <c r="N560" s="2657">
        <v>5.3999999999999999E-2</v>
      </c>
      <c r="O560" s="2657">
        <v>5.5E-2</v>
      </c>
      <c r="P560" s="2649">
        <v>3.0499999999999999E-2</v>
      </c>
      <c r="Q560" s="2656">
        <v>40</v>
      </c>
      <c r="R560" s="2650"/>
      <c r="S560" s="2650"/>
      <c r="T560" s="2646" t="s">
        <v>2987</v>
      </c>
      <c r="U560" s="2647">
        <v>4673739419861</v>
      </c>
      <c r="V560" s="2656">
        <v>10</v>
      </c>
      <c r="W560" s="2648">
        <v>1.62</v>
      </c>
      <c r="X560" s="2662">
        <v>2.31E-3</v>
      </c>
      <c r="Y560" s="2650"/>
      <c r="Z560" s="2650"/>
      <c r="AA560" s="2650"/>
      <c r="AB560" s="2647">
        <v>4673739419878</v>
      </c>
      <c r="AC560" s="2656">
        <v>80</v>
      </c>
      <c r="AD560" s="2648">
        <v>13.46</v>
      </c>
      <c r="AE560" s="2662">
        <v>1.6740000000000001E-2</v>
      </c>
      <c r="AF560" s="2648">
        <v>0.36</v>
      </c>
      <c r="AG560" s="2648">
        <v>0.15</v>
      </c>
      <c r="AH560" s="2648">
        <v>0.31</v>
      </c>
      <c r="AI560" s="2647">
        <v>4673739419885</v>
      </c>
      <c r="AJ560" s="2648">
        <v>5.64</v>
      </c>
      <c r="AK560" s="2651" t="s">
        <v>2154</v>
      </c>
      <c r="AL560" s="2651" t="s">
        <v>2986</v>
      </c>
      <c r="AM560" s="2651"/>
      <c r="AN560" s="2652">
        <v>5.75</v>
      </c>
    </row>
    <row r="561" spans="1:40" ht="11.1" customHeight="1">
      <c r="A561" s="2646" t="s">
        <v>2906</v>
      </c>
      <c r="B561" s="2646" t="s">
        <v>5024</v>
      </c>
      <c r="C561" s="2646" t="s">
        <v>5014</v>
      </c>
      <c r="D561" s="2646" t="s">
        <v>5022</v>
      </c>
      <c r="E561" s="2647">
        <v>8481808199</v>
      </c>
      <c r="F561" s="2646" t="s">
        <v>2990</v>
      </c>
      <c r="G561" s="2646" t="s">
        <v>2843</v>
      </c>
      <c r="H561" s="2646" t="s">
        <v>2995</v>
      </c>
      <c r="I561" s="2646" t="s">
        <v>6533</v>
      </c>
      <c r="J561" s="2646" t="s">
        <v>6535</v>
      </c>
      <c r="K561" s="2646" t="s">
        <v>6628</v>
      </c>
      <c r="L561" s="2648">
        <v>0.23</v>
      </c>
      <c r="M561" s="2658">
        <v>2.8899999999999998E-4</v>
      </c>
      <c r="N561" s="2649">
        <v>5.5500000000000001E-2</v>
      </c>
      <c r="O561" s="2649">
        <v>6.0499999999999998E-2</v>
      </c>
      <c r="P561" s="2657">
        <v>3.6999999999999998E-2</v>
      </c>
      <c r="Q561" s="2656">
        <v>40</v>
      </c>
      <c r="R561" s="2650"/>
      <c r="S561" s="2650"/>
      <c r="T561" s="2646" t="s">
        <v>2987</v>
      </c>
      <c r="U561" s="2647">
        <v>4673739419892</v>
      </c>
      <c r="V561" s="2656">
        <v>8</v>
      </c>
      <c r="W561" s="2657">
        <v>1.8640000000000001</v>
      </c>
      <c r="X561" s="2658">
        <v>2.3119999999999998E-3</v>
      </c>
      <c r="Y561" s="2650"/>
      <c r="Z561" s="2650"/>
      <c r="AA561" s="2650"/>
      <c r="AB561" s="2647">
        <v>4673739419908</v>
      </c>
      <c r="AC561" s="2656">
        <v>64</v>
      </c>
      <c r="AD561" s="2657">
        <v>15.242000000000001</v>
      </c>
      <c r="AE561" s="2662">
        <v>1.6740000000000001E-2</v>
      </c>
      <c r="AF561" s="2648">
        <v>0.36</v>
      </c>
      <c r="AG561" s="2648">
        <v>0.15</v>
      </c>
      <c r="AH561" s="2648">
        <v>0.31</v>
      </c>
      <c r="AI561" s="2647">
        <v>4673739419915</v>
      </c>
      <c r="AJ561" s="2648">
        <v>8.89</v>
      </c>
      <c r="AK561" s="2651" t="s">
        <v>2154</v>
      </c>
      <c r="AL561" s="2651" t="s">
        <v>2986</v>
      </c>
      <c r="AM561" s="2651"/>
      <c r="AN561" s="2652">
        <v>9.07</v>
      </c>
    </row>
    <row r="562" spans="1:40" ht="11.1" customHeight="1">
      <c r="A562" s="2646" t="s">
        <v>2907</v>
      </c>
      <c r="B562" s="2646" t="s">
        <v>5023</v>
      </c>
      <c r="C562" s="2646" t="s">
        <v>5014</v>
      </c>
      <c r="D562" s="2646" t="s">
        <v>5022</v>
      </c>
      <c r="E562" s="2647">
        <v>8481808199</v>
      </c>
      <c r="F562" s="2646" t="s">
        <v>2990</v>
      </c>
      <c r="G562" s="2646" t="s">
        <v>2844</v>
      </c>
      <c r="H562" s="2646" t="s">
        <v>2995</v>
      </c>
      <c r="I562" s="2646" t="s">
        <v>6533</v>
      </c>
      <c r="J562" s="2647">
        <v>1</v>
      </c>
      <c r="K562" s="2646" t="s">
        <v>6628</v>
      </c>
      <c r="L562" s="2657">
        <v>0.36699999999999999</v>
      </c>
      <c r="M562" s="2657">
        <v>1E-3</v>
      </c>
      <c r="N562" s="2648">
        <v>7.0000000000000007E-2</v>
      </c>
      <c r="O562" s="2657">
        <v>7.1999999999999995E-2</v>
      </c>
      <c r="P562" s="2657">
        <v>4.3999999999999997E-2</v>
      </c>
      <c r="Q562" s="2656">
        <v>40</v>
      </c>
      <c r="R562" s="2650"/>
      <c r="S562" s="2650"/>
      <c r="T562" s="2646" t="s">
        <v>2987</v>
      </c>
      <c r="U562" s="2647">
        <v>4673739419922</v>
      </c>
      <c r="V562" s="2656">
        <v>6</v>
      </c>
      <c r="W562" s="2657">
        <v>2.2160000000000002</v>
      </c>
      <c r="X562" s="2657">
        <v>6.0000000000000001E-3</v>
      </c>
      <c r="Y562" s="2650"/>
      <c r="Z562" s="2650"/>
      <c r="AA562" s="2650"/>
      <c r="AB562" s="2647">
        <v>4673739419939</v>
      </c>
      <c r="AC562" s="2656">
        <v>48</v>
      </c>
      <c r="AD562" s="2657">
        <v>18.378</v>
      </c>
      <c r="AE562" s="2662">
        <v>1.6740000000000001E-2</v>
      </c>
      <c r="AF562" s="2648">
        <v>0.36</v>
      </c>
      <c r="AG562" s="2648">
        <v>0.15</v>
      </c>
      <c r="AH562" s="2648">
        <v>0.31</v>
      </c>
      <c r="AI562" s="2647">
        <v>4673739419946</v>
      </c>
      <c r="AJ562" s="2648">
        <v>13.96</v>
      </c>
      <c r="AK562" s="2651" t="s">
        <v>2154</v>
      </c>
      <c r="AL562" s="2651" t="s">
        <v>2986</v>
      </c>
      <c r="AM562" s="2651"/>
      <c r="AN562" s="2652">
        <v>14.24</v>
      </c>
    </row>
    <row r="563" spans="1:40" ht="11.1" customHeight="1">
      <c r="A563" s="2646" t="s">
        <v>2908</v>
      </c>
      <c r="B563" s="2646" t="s">
        <v>5021</v>
      </c>
      <c r="C563" s="2646" t="s">
        <v>5014</v>
      </c>
      <c r="D563" s="2646" t="s">
        <v>5018</v>
      </c>
      <c r="E563" s="2647">
        <v>8481808199</v>
      </c>
      <c r="F563" s="2646" t="s">
        <v>2990</v>
      </c>
      <c r="G563" s="2646" t="s">
        <v>2845</v>
      </c>
      <c r="H563" s="2646" t="s">
        <v>2995</v>
      </c>
      <c r="I563" s="2646" t="s">
        <v>6533</v>
      </c>
      <c r="J563" s="2646" t="s">
        <v>6534</v>
      </c>
      <c r="K563" s="2646" t="s">
        <v>6629</v>
      </c>
      <c r="L563" s="2657">
        <v>0.16400000000000001</v>
      </c>
      <c r="M563" s="2658">
        <v>2.31E-4</v>
      </c>
      <c r="N563" s="2648">
        <v>0.06</v>
      </c>
      <c r="O563" s="2657">
        <v>5.5E-2</v>
      </c>
      <c r="P563" s="2649">
        <v>3.0499999999999999E-2</v>
      </c>
      <c r="Q563" s="2656">
        <v>40</v>
      </c>
      <c r="R563" s="2650"/>
      <c r="S563" s="2650"/>
      <c r="T563" s="2646" t="s">
        <v>2987</v>
      </c>
      <c r="U563" s="2647">
        <v>4673739420225</v>
      </c>
      <c r="V563" s="2656">
        <v>10</v>
      </c>
      <c r="W563" s="2648">
        <v>1.71</v>
      </c>
      <c r="X563" s="2662">
        <v>2.31E-3</v>
      </c>
      <c r="Y563" s="2650"/>
      <c r="Z563" s="2650"/>
      <c r="AA563" s="2650"/>
      <c r="AB563" s="2647">
        <v>4673739420232</v>
      </c>
      <c r="AC563" s="2656">
        <v>80</v>
      </c>
      <c r="AD563" s="2648">
        <v>14.19</v>
      </c>
      <c r="AE563" s="2662">
        <v>1.6740000000000001E-2</v>
      </c>
      <c r="AF563" s="2648">
        <v>0.36</v>
      </c>
      <c r="AG563" s="2648">
        <v>0.15</v>
      </c>
      <c r="AH563" s="2648">
        <v>0.31</v>
      </c>
      <c r="AI563" s="2647">
        <v>4673739420249</v>
      </c>
      <c r="AJ563" s="2648">
        <v>6.06</v>
      </c>
      <c r="AK563" s="2651" t="s">
        <v>2154</v>
      </c>
      <c r="AL563" s="2651" t="s">
        <v>2986</v>
      </c>
      <c r="AM563" s="2651"/>
      <c r="AN563" s="2652">
        <v>6.18</v>
      </c>
    </row>
    <row r="564" spans="1:40" ht="11.1" customHeight="1">
      <c r="A564" s="2646" t="s">
        <v>2909</v>
      </c>
      <c r="B564" s="2646" t="s">
        <v>5020</v>
      </c>
      <c r="C564" s="2646" t="s">
        <v>5014</v>
      </c>
      <c r="D564" s="2646" t="s">
        <v>5018</v>
      </c>
      <c r="E564" s="2647">
        <v>8481808199</v>
      </c>
      <c r="F564" s="2646" t="s">
        <v>2990</v>
      </c>
      <c r="G564" s="2646" t="s">
        <v>2846</v>
      </c>
      <c r="H564" s="2646" t="s">
        <v>2995</v>
      </c>
      <c r="I564" s="2646" t="s">
        <v>6533</v>
      </c>
      <c r="J564" s="2646" t="s">
        <v>6535</v>
      </c>
      <c r="K564" s="2646" t="s">
        <v>6629</v>
      </c>
      <c r="L564" s="2657">
        <v>0.24399999999999999</v>
      </c>
      <c r="M564" s="2658">
        <v>2.8899999999999998E-4</v>
      </c>
      <c r="N564" s="2657">
        <v>6.3E-2</v>
      </c>
      <c r="O564" s="2649">
        <v>6.0499999999999998E-2</v>
      </c>
      <c r="P564" s="2657">
        <v>3.6999999999999998E-2</v>
      </c>
      <c r="Q564" s="2656">
        <v>40</v>
      </c>
      <c r="R564" s="2650"/>
      <c r="S564" s="2650"/>
      <c r="T564" s="2646" t="s">
        <v>2987</v>
      </c>
      <c r="U564" s="2647">
        <v>4673739420256</v>
      </c>
      <c r="V564" s="2656">
        <v>8</v>
      </c>
      <c r="W564" s="2657">
        <v>1.976</v>
      </c>
      <c r="X564" s="2658">
        <v>2.3119999999999998E-3</v>
      </c>
      <c r="Y564" s="2650"/>
      <c r="Z564" s="2650"/>
      <c r="AA564" s="2650"/>
      <c r="AB564" s="2647">
        <v>4673739420263</v>
      </c>
      <c r="AC564" s="2656">
        <v>64</v>
      </c>
      <c r="AD564" s="2657">
        <v>16.128</v>
      </c>
      <c r="AE564" s="2662">
        <v>1.6740000000000001E-2</v>
      </c>
      <c r="AF564" s="2648">
        <v>0.36</v>
      </c>
      <c r="AG564" s="2648">
        <v>0.15</v>
      </c>
      <c r="AH564" s="2648">
        <v>0.31</v>
      </c>
      <c r="AI564" s="2647">
        <v>4673739420270</v>
      </c>
      <c r="AJ564" s="2648">
        <v>9.68</v>
      </c>
      <c r="AK564" s="2651" t="s">
        <v>2154</v>
      </c>
      <c r="AL564" s="2651" t="s">
        <v>2986</v>
      </c>
      <c r="AM564" s="2651"/>
      <c r="AN564" s="2652">
        <v>9.8699999999999992</v>
      </c>
    </row>
    <row r="565" spans="1:40" ht="11.1" customHeight="1">
      <c r="A565" s="2646" t="s">
        <v>2910</v>
      </c>
      <c r="B565" s="2646" t="s">
        <v>5019</v>
      </c>
      <c r="C565" s="2646" t="s">
        <v>5014</v>
      </c>
      <c r="D565" s="2646" t="s">
        <v>5018</v>
      </c>
      <c r="E565" s="2647">
        <v>8481808199</v>
      </c>
      <c r="F565" s="2646" t="s">
        <v>2990</v>
      </c>
      <c r="G565" s="2646" t="s">
        <v>2847</v>
      </c>
      <c r="H565" s="2646" t="s">
        <v>2995</v>
      </c>
      <c r="I565" s="2646" t="s">
        <v>6533</v>
      </c>
      <c r="J565" s="2647">
        <v>1</v>
      </c>
      <c r="K565" s="2646" t="s">
        <v>6629</v>
      </c>
      <c r="L565" s="2657">
        <v>0.39600000000000002</v>
      </c>
      <c r="M565" s="2657">
        <v>1E-3</v>
      </c>
      <c r="N565" s="2657">
        <v>7.5999999999999998E-2</v>
      </c>
      <c r="O565" s="2657">
        <v>7.1999999999999995E-2</v>
      </c>
      <c r="P565" s="2657">
        <v>4.3999999999999997E-2</v>
      </c>
      <c r="Q565" s="2656">
        <v>40</v>
      </c>
      <c r="R565" s="2650"/>
      <c r="S565" s="2650"/>
      <c r="T565" s="2646" t="s">
        <v>2987</v>
      </c>
      <c r="U565" s="2647">
        <v>4673739420287</v>
      </c>
      <c r="V565" s="2656">
        <v>6</v>
      </c>
      <c r="W565" s="2657">
        <v>2.4119999999999999</v>
      </c>
      <c r="X565" s="2657">
        <v>6.0000000000000001E-3</v>
      </c>
      <c r="Y565" s="2650"/>
      <c r="Z565" s="2650"/>
      <c r="AA565" s="2650"/>
      <c r="AB565" s="2647">
        <v>4673739420294</v>
      </c>
      <c r="AC565" s="2656">
        <v>48</v>
      </c>
      <c r="AD565" s="2657">
        <v>19.596</v>
      </c>
      <c r="AE565" s="2662">
        <v>1.6740000000000001E-2</v>
      </c>
      <c r="AF565" s="2648">
        <v>0.36</v>
      </c>
      <c r="AG565" s="2648">
        <v>0.15</v>
      </c>
      <c r="AH565" s="2648">
        <v>0.31</v>
      </c>
      <c r="AI565" s="2647">
        <v>4673739420300</v>
      </c>
      <c r="AJ565" s="2648">
        <v>15.79</v>
      </c>
      <c r="AK565" s="2651" t="s">
        <v>2154</v>
      </c>
      <c r="AL565" s="2651" t="s">
        <v>2986</v>
      </c>
      <c r="AM565" s="2651"/>
      <c r="AN565" s="2652">
        <v>16.11</v>
      </c>
    </row>
    <row r="566" spans="1:40" ht="11.1" customHeight="1">
      <c r="A566" s="2646" t="s">
        <v>2911</v>
      </c>
      <c r="B566" s="2646" t="s">
        <v>5017</v>
      </c>
      <c r="C566" s="2646" t="s">
        <v>5014</v>
      </c>
      <c r="D566" s="2646" t="s">
        <v>5013</v>
      </c>
      <c r="E566" s="2647">
        <v>8481808199</v>
      </c>
      <c r="F566" s="2646" t="s">
        <v>2990</v>
      </c>
      <c r="G566" s="2646" t="s">
        <v>2848</v>
      </c>
      <c r="H566" s="2646" t="s">
        <v>2995</v>
      </c>
      <c r="I566" s="2646" t="s">
        <v>6533</v>
      </c>
      <c r="J566" s="2646" t="s">
        <v>6534</v>
      </c>
      <c r="K566" s="2646" t="s">
        <v>6630</v>
      </c>
      <c r="L566" s="2657">
        <v>0.16600000000000001</v>
      </c>
      <c r="M566" s="2658">
        <v>2.31E-4</v>
      </c>
      <c r="N566" s="2648">
        <v>0.06</v>
      </c>
      <c r="O566" s="2657">
        <v>5.5E-2</v>
      </c>
      <c r="P566" s="2649">
        <v>3.0499999999999999E-2</v>
      </c>
      <c r="Q566" s="2656">
        <v>40</v>
      </c>
      <c r="R566" s="2650"/>
      <c r="S566" s="2650"/>
      <c r="T566" s="2646" t="s">
        <v>2987</v>
      </c>
      <c r="U566" s="2647">
        <v>4673739420492</v>
      </c>
      <c r="V566" s="2656">
        <v>10</v>
      </c>
      <c r="W566" s="2648">
        <v>1.67</v>
      </c>
      <c r="X566" s="2662">
        <v>2.31E-3</v>
      </c>
      <c r="Y566" s="2650"/>
      <c r="Z566" s="2650"/>
      <c r="AA566" s="2650"/>
      <c r="AB566" s="2647">
        <v>4673739420508</v>
      </c>
      <c r="AC566" s="2656">
        <v>80</v>
      </c>
      <c r="AD566" s="2648">
        <v>13.91</v>
      </c>
      <c r="AE566" s="2662">
        <v>1.6740000000000001E-2</v>
      </c>
      <c r="AF566" s="2648">
        <v>0.36</v>
      </c>
      <c r="AG566" s="2648">
        <v>0.15</v>
      </c>
      <c r="AH566" s="2648">
        <v>0.31</v>
      </c>
      <c r="AI566" s="2647">
        <v>4673739420515</v>
      </c>
      <c r="AJ566" s="2648">
        <v>6.62</v>
      </c>
      <c r="AK566" s="2651" t="s">
        <v>2154</v>
      </c>
      <c r="AL566" s="2651" t="s">
        <v>2986</v>
      </c>
      <c r="AM566" s="2651"/>
      <c r="AN566" s="2652">
        <v>6.75</v>
      </c>
    </row>
    <row r="567" spans="1:40" ht="11.1" customHeight="1">
      <c r="A567" s="2646" t="s">
        <v>2912</v>
      </c>
      <c r="B567" s="2646" t="s">
        <v>5016</v>
      </c>
      <c r="C567" s="2646" t="s">
        <v>5014</v>
      </c>
      <c r="D567" s="2646" t="s">
        <v>5013</v>
      </c>
      <c r="E567" s="2647">
        <v>8481808199</v>
      </c>
      <c r="F567" s="2646" t="s">
        <v>2990</v>
      </c>
      <c r="G567" s="2646" t="s">
        <v>2849</v>
      </c>
      <c r="H567" s="2646" t="s">
        <v>2995</v>
      </c>
      <c r="I567" s="2646" t="s">
        <v>6533</v>
      </c>
      <c r="J567" s="2646" t="s">
        <v>6535</v>
      </c>
      <c r="K567" s="2646" t="s">
        <v>6630</v>
      </c>
      <c r="L567" s="2657">
        <v>0.246</v>
      </c>
      <c r="M567" s="2658">
        <v>2.8899999999999998E-4</v>
      </c>
      <c r="N567" s="2649">
        <v>6.6500000000000004E-2</v>
      </c>
      <c r="O567" s="2649">
        <v>6.0499999999999998E-2</v>
      </c>
      <c r="P567" s="2657">
        <v>3.6999999999999998E-2</v>
      </c>
      <c r="Q567" s="2656">
        <v>40</v>
      </c>
      <c r="R567" s="2650"/>
      <c r="S567" s="2650"/>
      <c r="T567" s="2646" t="s">
        <v>2987</v>
      </c>
      <c r="U567" s="2647">
        <v>4673739420522</v>
      </c>
      <c r="V567" s="2656">
        <v>8</v>
      </c>
      <c r="W567" s="2656">
        <v>2</v>
      </c>
      <c r="X567" s="2658">
        <v>2.3119999999999998E-3</v>
      </c>
      <c r="Y567" s="2650"/>
      <c r="Z567" s="2650"/>
      <c r="AA567" s="2650"/>
      <c r="AB567" s="2647">
        <v>4673739420539</v>
      </c>
      <c r="AC567" s="2656">
        <v>64</v>
      </c>
      <c r="AD567" s="2648">
        <v>16.48</v>
      </c>
      <c r="AE567" s="2662">
        <v>1.6740000000000001E-2</v>
      </c>
      <c r="AF567" s="2648">
        <v>0.36</v>
      </c>
      <c r="AG567" s="2648">
        <v>0.15</v>
      </c>
      <c r="AH567" s="2648">
        <v>0.31</v>
      </c>
      <c r="AI567" s="2647">
        <v>4673739420546</v>
      </c>
      <c r="AJ567" s="2648">
        <v>10.35</v>
      </c>
      <c r="AK567" s="2651" t="s">
        <v>2154</v>
      </c>
      <c r="AL567" s="2651" t="s">
        <v>2986</v>
      </c>
      <c r="AM567" s="2651"/>
      <c r="AN567" s="2652">
        <v>10.56</v>
      </c>
    </row>
    <row r="568" spans="1:40" ht="11.1" customHeight="1">
      <c r="A568" s="2646" t="s">
        <v>2913</v>
      </c>
      <c r="B568" s="2646" t="s">
        <v>5015</v>
      </c>
      <c r="C568" s="2646" t="s">
        <v>5014</v>
      </c>
      <c r="D568" s="2646" t="s">
        <v>5013</v>
      </c>
      <c r="E568" s="2647">
        <v>8481808199</v>
      </c>
      <c r="F568" s="2646" t="s">
        <v>2990</v>
      </c>
      <c r="G568" s="2646" t="s">
        <v>2850</v>
      </c>
      <c r="H568" s="2646" t="s">
        <v>2995</v>
      </c>
      <c r="I568" s="2646" t="s">
        <v>6533</v>
      </c>
      <c r="J568" s="2647">
        <v>1</v>
      </c>
      <c r="K568" s="2646" t="s">
        <v>6630</v>
      </c>
      <c r="L568" s="2657">
        <v>0.40699999999999997</v>
      </c>
      <c r="M568" s="2657">
        <v>1E-3</v>
      </c>
      <c r="N568" s="2649">
        <v>7.85E-2</v>
      </c>
      <c r="O568" s="2657">
        <v>7.1999999999999995E-2</v>
      </c>
      <c r="P568" s="2657">
        <v>4.3999999999999997E-2</v>
      </c>
      <c r="Q568" s="2656">
        <v>40</v>
      </c>
      <c r="R568" s="2650"/>
      <c r="S568" s="2650"/>
      <c r="T568" s="2646" t="s">
        <v>2987</v>
      </c>
      <c r="U568" s="2647">
        <v>4673739420553</v>
      </c>
      <c r="V568" s="2656">
        <v>6</v>
      </c>
      <c r="W568" s="2653">
        <v>2.5</v>
      </c>
      <c r="X568" s="2657">
        <v>6.0000000000000001E-3</v>
      </c>
      <c r="Y568" s="2650"/>
      <c r="Z568" s="2650"/>
      <c r="AA568" s="2650"/>
      <c r="AB568" s="2647">
        <v>4673739420560</v>
      </c>
      <c r="AC568" s="2656">
        <v>48</v>
      </c>
      <c r="AD568" s="2648">
        <v>20.350000000000001</v>
      </c>
      <c r="AE568" s="2658">
        <v>2.1878999999999999E-2</v>
      </c>
      <c r="AF568" s="2648">
        <v>0.39</v>
      </c>
      <c r="AG568" s="2648">
        <v>0.17</v>
      </c>
      <c r="AH568" s="2648">
        <v>0.33</v>
      </c>
      <c r="AI568" s="2647">
        <v>4673739420577</v>
      </c>
      <c r="AJ568" s="2648">
        <v>17.170000000000002</v>
      </c>
      <c r="AK568" s="2651" t="s">
        <v>2154</v>
      </c>
      <c r="AL568" s="2651" t="s">
        <v>2986</v>
      </c>
      <c r="AM568" s="2651"/>
      <c r="AN568" s="2652">
        <v>17.510000000000002</v>
      </c>
    </row>
    <row r="569" spans="1:40" ht="11.1" customHeight="1">
      <c r="A569" s="2646" t="s">
        <v>2914</v>
      </c>
      <c r="B569" s="2646" t="s">
        <v>5012</v>
      </c>
      <c r="C569" s="2646" t="s">
        <v>4998</v>
      </c>
      <c r="D569" s="2646" t="s">
        <v>5972</v>
      </c>
      <c r="E569" s="2647">
        <v>8481808199</v>
      </c>
      <c r="F569" s="2646" t="s">
        <v>2990</v>
      </c>
      <c r="G569" s="2646" t="s">
        <v>2851</v>
      </c>
      <c r="H569" s="2646" t="s">
        <v>2995</v>
      </c>
      <c r="I569" s="2646" t="s">
        <v>6533</v>
      </c>
      <c r="J569" s="2646" t="s">
        <v>6534</v>
      </c>
      <c r="K569" s="2646" t="s">
        <v>6629</v>
      </c>
      <c r="L569" s="2657">
        <v>0.21299999999999999</v>
      </c>
      <c r="M569" s="2658">
        <v>2.8899999999999998E-4</v>
      </c>
      <c r="N569" s="2657">
        <v>7.6999999999999999E-2</v>
      </c>
      <c r="O569" s="2649">
        <v>5.45E-2</v>
      </c>
      <c r="P569" s="2657">
        <v>3.2000000000000001E-2</v>
      </c>
      <c r="Q569" s="2656">
        <v>40</v>
      </c>
      <c r="R569" s="2650"/>
      <c r="S569" s="2650"/>
      <c r="T569" s="2646" t="s">
        <v>2987</v>
      </c>
      <c r="U569" s="2647">
        <v>4673739420645</v>
      </c>
      <c r="V569" s="2656">
        <v>8</v>
      </c>
      <c r="W569" s="2657">
        <v>1.796</v>
      </c>
      <c r="X569" s="2658">
        <v>2.3119999999999998E-3</v>
      </c>
      <c r="Y569" s="2650"/>
      <c r="Z569" s="2650"/>
      <c r="AA569" s="2650"/>
      <c r="AB569" s="2647">
        <v>4673739420652</v>
      </c>
      <c r="AC569" s="2656">
        <v>64</v>
      </c>
      <c r="AD569" s="2657">
        <v>14.718</v>
      </c>
      <c r="AE569" s="2662">
        <v>1.6740000000000001E-2</v>
      </c>
      <c r="AF569" s="2648">
        <v>0.36</v>
      </c>
      <c r="AG569" s="2648">
        <v>0.15</v>
      </c>
      <c r="AH569" s="2648">
        <v>0.31</v>
      </c>
      <c r="AI569" s="2647">
        <v>4673739420669</v>
      </c>
      <c r="AJ569" s="2648">
        <v>8.09</v>
      </c>
      <c r="AK569" s="2651" t="s">
        <v>2154</v>
      </c>
      <c r="AL569" s="2651" t="s">
        <v>2986</v>
      </c>
      <c r="AM569" s="2651"/>
      <c r="AN569" s="2652">
        <v>8.25</v>
      </c>
    </row>
    <row r="570" spans="1:40" ht="11.1" customHeight="1">
      <c r="A570" s="2646" t="s">
        <v>2915</v>
      </c>
      <c r="B570" s="2646" t="s">
        <v>5011</v>
      </c>
      <c r="C570" s="2646" t="s">
        <v>4998</v>
      </c>
      <c r="D570" s="2646" t="s">
        <v>5972</v>
      </c>
      <c r="E570" s="2647">
        <v>8481808199</v>
      </c>
      <c r="F570" s="2646" t="s">
        <v>2990</v>
      </c>
      <c r="G570" s="2646" t="s">
        <v>2852</v>
      </c>
      <c r="H570" s="2646" t="s">
        <v>2995</v>
      </c>
      <c r="I570" s="2646" t="s">
        <v>6533</v>
      </c>
      <c r="J570" s="2646" t="s">
        <v>6535</v>
      </c>
      <c r="K570" s="2646" t="s">
        <v>6629</v>
      </c>
      <c r="L570" s="2657">
        <v>0.32700000000000001</v>
      </c>
      <c r="M570" s="2658">
        <v>3.8499999999999998E-4</v>
      </c>
      <c r="N570" s="2649">
        <v>8.0500000000000002E-2</v>
      </c>
      <c r="O570" s="2649">
        <v>6.1499999999999999E-2</v>
      </c>
      <c r="P570" s="2657">
        <v>3.9E-2</v>
      </c>
      <c r="Q570" s="2656">
        <v>40</v>
      </c>
      <c r="R570" s="2650"/>
      <c r="S570" s="2650"/>
      <c r="T570" s="2646" t="s">
        <v>2987</v>
      </c>
      <c r="U570" s="2647">
        <v>4673739420676</v>
      </c>
      <c r="V570" s="2656">
        <v>6</v>
      </c>
      <c r="W570" s="2657">
        <v>1.998</v>
      </c>
      <c r="X570" s="2662">
        <v>2.31E-3</v>
      </c>
      <c r="Y570" s="2650"/>
      <c r="Z570" s="2650"/>
      <c r="AA570" s="2650"/>
      <c r="AB570" s="2647">
        <v>4673739420683</v>
      </c>
      <c r="AC570" s="2656">
        <v>48</v>
      </c>
      <c r="AD570" s="2657">
        <v>16.173999999999999</v>
      </c>
      <c r="AE570" s="2662">
        <v>1.6740000000000001E-2</v>
      </c>
      <c r="AF570" s="2648">
        <v>0.36</v>
      </c>
      <c r="AG570" s="2648">
        <v>0.15</v>
      </c>
      <c r="AH570" s="2648">
        <v>0.31</v>
      </c>
      <c r="AI570" s="2647">
        <v>4673739420690</v>
      </c>
      <c r="AJ570" s="2648">
        <v>12.09</v>
      </c>
      <c r="AK570" s="2651" t="s">
        <v>2154</v>
      </c>
      <c r="AL570" s="2651" t="s">
        <v>2986</v>
      </c>
      <c r="AM570" s="2651"/>
      <c r="AN570" s="2652">
        <v>12.33</v>
      </c>
    </row>
    <row r="571" spans="1:40" ht="11.1" customHeight="1">
      <c r="A571" s="2646" t="s">
        <v>2916</v>
      </c>
      <c r="B571" s="2646" t="s">
        <v>5010</v>
      </c>
      <c r="C571" s="2646" t="s">
        <v>4998</v>
      </c>
      <c r="D571" s="2646" t="s">
        <v>5972</v>
      </c>
      <c r="E571" s="2647">
        <v>8481808199</v>
      </c>
      <c r="F571" s="2646" t="s">
        <v>2990</v>
      </c>
      <c r="G571" s="2646" t="s">
        <v>2853</v>
      </c>
      <c r="H571" s="2646" t="s">
        <v>2995</v>
      </c>
      <c r="I571" s="2646" t="s">
        <v>6533</v>
      </c>
      <c r="J571" s="2647">
        <v>1</v>
      </c>
      <c r="K571" s="2646" t="s">
        <v>6629</v>
      </c>
      <c r="L571" s="2657">
        <v>0.57299999999999995</v>
      </c>
      <c r="M571" s="2657">
        <v>1E-3</v>
      </c>
      <c r="N571" s="2657">
        <v>9.8000000000000004E-2</v>
      </c>
      <c r="O571" s="2649">
        <v>7.4300000000000005E-2</v>
      </c>
      <c r="P571" s="2657">
        <v>4.9000000000000002E-2</v>
      </c>
      <c r="Q571" s="2656">
        <v>40</v>
      </c>
      <c r="R571" s="2650"/>
      <c r="S571" s="2650"/>
      <c r="T571" s="2646" t="s">
        <v>2987</v>
      </c>
      <c r="U571" s="2647">
        <v>4673739420706</v>
      </c>
      <c r="V571" s="2656">
        <v>4</v>
      </c>
      <c r="W571" s="2657">
        <v>2.3180000000000001</v>
      </c>
      <c r="X571" s="2657">
        <v>4.0000000000000001E-3</v>
      </c>
      <c r="Y571" s="2650"/>
      <c r="Z571" s="2650"/>
      <c r="AA571" s="2650"/>
      <c r="AB571" s="2647">
        <v>4673739420713</v>
      </c>
      <c r="AC571" s="2656">
        <v>32</v>
      </c>
      <c r="AD571" s="2657">
        <v>18.914000000000001</v>
      </c>
      <c r="AE571" s="2662">
        <v>1.6740000000000001E-2</v>
      </c>
      <c r="AF571" s="2648">
        <v>0.36</v>
      </c>
      <c r="AG571" s="2648">
        <v>0.15</v>
      </c>
      <c r="AH571" s="2648">
        <v>0.31</v>
      </c>
      <c r="AI571" s="2647">
        <v>4673739420720</v>
      </c>
      <c r="AJ571" s="2653">
        <v>23.4</v>
      </c>
      <c r="AK571" s="2651" t="s">
        <v>2154</v>
      </c>
      <c r="AL571" s="2651" t="s">
        <v>2986</v>
      </c>
      <c r="AM571" s="2651"/>
      <c r="AN571" s="2652">
        <v>23.87</v>
      </c>
    </row>
    <row r="572" spans="1:40" ht="11.1" customHeight="1">
      <c r="A572" s="2646" t="s">
        <v>2917</v>
      </c>
      <c r="B572" s="2646" t="s">
        <v>5009</v>
      </c>
      <c r="C572" s="2646" t="s">
        <v>4998</v>
      </c>
      <c r="D572" s="2646" t="s">
        <v>5972</v>
      </c>
      <c r="E572" s="2647">
        <v>8481808199</v>
      </c>
      <c r="F572" s="2646" t="s">
        <v>2990</v>
      </c>
      <c r="G572" s="2646" t="s">
        <v>2854</v>
      </c>
      <c r="H572" s="2646" t="s">
        <v>2995</v>
      </c>
      <c r="I572" s="2646" t="s">
        <v>6533</v>
      </c>
      <c r="J572" s="2646" t="s">
        <v>6536</v>
      </c>
      <c r="K572" s="2646" t="s">
        <v>6629</v>
      </c>
      <c r="L572" s="2648">
        <v>0.88</v>
      </c>
      <c r="M572" s="2657">
        <v>1E-3</v>
      </c>
      <c r="N572" s="2657">
        <v>0.112</v>
      </c>
      <c r="O572" s="2648">
        <v>0.09</v>
      </c>
      <c r="P572" s="2657">
        <v>5.6000000000000001E-2</v>
      </c>
      <c r="Q572" s="2656">
        <v>40</v>
      </c>
      <c r="R572" s="2650"/>
      <c r="S572" s="2650"/>
      <c r="T572" s="2646" t="s">
        <v>2987</v>
      </c>
      <c r="U572" s="2647">
        <v>4673739420737</v>
      </c>
      <c r="V572" s="2656">
        <v>3</v>
      </c>
      <c r="W572" s="2657">
        <v>2.6549999999999998</v>
      </c>
      <c r="X572" s="2657">
        <v>3.0000000000000001E-3</v>
      </c>
      <c r="Y572" s="2650"/>
      <c r="Z572" s="2650"/>
      <c r="AA572" s="2650"/>
      <c r="AB572" s="2647">
        <v>4673739420744</v>
      </c>
      <c r="AC572" s="2656">
        <v>24</v>
      </c>
      <c r="AD572" s="2648">
        <v>21.67</v>
      </c>
      <c r="AE572" s="2658">
        <v>2.1878999999999999E-2</v>
      </c>
      <c r="AF572" s="2648">
        <v>0.39</v>
      </c>
      <c r="AG572" s="2648">
        <v>0.17</v>
      </c>
      <c r="AH572" s="2648">
        <v>0.33</v>
      </c>
      <c r="AI572" s="2647">
        <v>4673739420751</v>
      </c>
      <c r="AJ572" s="2648">
        <v>36.64</v>
      </c>
      <c r="AK572" s="2651" t="s">
        <v>2154</v>
      </c>
      <c r="AL572" s="2651" t="s">
        <v>2986</v>
      </c>
      <c r="AM572" s="2651"/>
      <c r="AN572" s="2652">
        <v>37.369999999999997</v>
      </c>
    </row>
    <row r="573" spans="1:40" ht="11.1" customHeight="1">
      <c r="A573" s="2646" t="s">
        <v>2918</v>
      </c>
      <c r="B573" s="2646" t="s">
        <v>5008</v>
      </c>
      <c r="C573" s="2646" t="s">
        <v>4998</v>
      </c>
      <c r="D573" s="2646" t="s">
        <v>5972</v>
      </c>
      <c r="E573" s="2647">
        <v>8481808199</v>
      </c>
      <c r="F573" s="2646" t="s">
        <v>2990</v>
      </c>
      <c r="G573" s="2646" t="s">
        <v>2855</v>
      </c>
      <c r="H573" s="2646" t="s">
        <v>2995</v>
      </c>
      <c r="I573" s="2646" t="s">
        <v>6533</v>
      </c>
      <c r="J573" s="2646" t="s">
        <v>6537</v>
      </c>
      <c r="K573" s="2646" t="s">
        <v>6629</v>
      </c>
      <c r="L573" s="2657">
        <v>1.373</v>
      </c>
      <c r="M573" s="2658">
        <v>1.6869999999999999E-3</v>
      </c>
      <c r="N573" s="2657">
        <v>0.22600000000000001</v>
      </c>
      <c r="O573" s="2657">
        <v>0.109</v>
      </c>
      <c r="P573" s="2649">
        <v>6.8500000000000005E-2</v>
      </c>
      <c r="Q573" s="2656">
        <v>40</v>
      </c>
      <c r="R573" s="2650"/>
      <c r="S573" s="2650"/>
      <c r="T573" s="2646" t="s">
        <v>2987</v>
      </c>
      <c r="U573" s="2647">
        <v>4673739420768</v>
      </c>
      <c r="V573" s="2656">
        <v>4</v>
      </c>
      <c r="W573" s="2657">
        <v>5.5119999999999996</v>
      </c>
      <c r="X573" s="2657">
        <v>1.6E-2</v>
      </c>
      <c r="Y573" s="2650"/>
      <c r="Z573" s="2650"/>
      <c r="AA573" s="2650"/>
      <c r="AB573" s="2647">
        <v>4673739420775</v>
      </c>
      <c r="AC573" s="2656">
        <v>16</v>
      </c>
      <c r="AD573" s="2657">
        <v>22.047999999999998</v>
      </c>
      <c r="AE573" s="2658">
        <v>2.1878999999999999E-2</v>
      </c>
      <c r="AF573" s="2648">
        <v>0.39</v>
      </c>
      <c r="AG573" s="2648">
        <v>0.17</v>
      </c>
      <c r="AH573" s="2648">
        <v>0.33</v>
      </c>
      <c r="AI573" s="2647">
        <v>4673739420782</v>
      </c>
      <c r="AJ573" s="2648">
        <v>66.06</v>
      </c>
      <c r="AK573" s="2651" t="s">
        <v>2154</v>
      </c>
      <c r="AL573" s="2651" t="s">
        <v>2986</v>
      </c>
      <c r="AM573" s="2651"/>
      <c r="AN573" s="2652">
        <v>67.38</v>
      </c>
    </row>
    <row r="574" spans="1:40" ht="11.1" customHeight="1">
      <c r="A574" s="2646" t="s">
        <v>2921</v>
      </c>
      <c r="B574" s="2646" t="s">
        <v>5006</v>
      </c>
      <c r="C574" s="2646" t="s">
        <v>4998</v>
      </c>
      <c r="D574" s="2646" t="s">
        <v>5973</v>
      </c>
      <c r="E574" s="2647">
        <v>8481808199</v>
      </c>
      <c r="F574" s="2646" t="s">
        <v>2990</v>
      </c>
      <c r="G574" s="2646" t="s">
        <v>2859</v>
      </c>
      <c r="H574" s="2646" t="s">
        <v>2995</v>
      </c>
      <c r="I574" s="2646" t="s">
        <v>6533</v>
      </c>
      <c r="J574" s="2646" t="s">
        <v>6534</v>
      </c>
      <c r="K574" s="2646" t="s">
        <v>6629</v>
      </c>
      <c r="L574" s="2657">
        <v>0.215</v>
      </c>
      <c r="M574" s="2658">
        <v>3.5100000000000002E-4</v>
      </c>
      <c r="N574" s="2649">
        <v>7.3800000000000004E-2</v>
      </c>
      <c r="O574" s="2649">
        <v>5.45E-2</v>
      </c>
      <c r="P574" s="2657">
        <v>3.2000000000000001E-2</v>
      </c>
      <c r="Q574" s="2656">
        <v>40</v>
      </c>
      <c r="R574" s="2650"/>
      <c r="S574" s="2650"/>
      <c r="T574" s="2646" t="s">
        <v>2987</v>
      </c>
      <c r="U574" s="2647">
        <v>4673739420584</v>
      </c>
      <c r="V574" s="2656">
        <v>8</v>
      </c>
      <c r="W574" s="2648">
        <v>1.83</v>
      </c>
      <c r="X574" s="2658">
        <v>2.8080000000000002E-3</v>
      </c>
      <c r="Y574" s="2650"/>
      <c r="Z574" s="2650"/>
      <c r="AA574" s="2650"/>
      <c r="AB574" s="2647">
        <v>4673739420591</v>
      </c>
      <c r="AC574" s="2656">
        <v>64</v>
      </c>
      <c r="AD574" s="2648">
        <v>14.96</v>
      </c>
      <c r="AE574" s="2662">
        <v>1.6740000000000001E-2</v>
      </c>
      <c r="AF574" s="2648">
        <v>0.36</v>
      </c>
      <c r="AG574" s="2648">
        <v>0.15</v>
      </c>
      <c r="AH574" s="2648">
        <v>0.31</v>
      </c>
      <c r="AI574" s="2647">
        <v>4673739420607</v>
      </c>
      <c r="AJ574" s="2648">
        <v>8.56</v>
      </c>
      <c r="AK574" s="2651" t="s">
        <v>2154</v>
      </c>
      <c r="AL574" s="2651" t="s">
        <v>2986</v>
      </c>
      <c r="AM574" s="2651"/>
      <c r="AN574" s="2652">
        <v>8.73</v>
      </c>
    </row>
    <row r="575" spans="1:40" ht="11.1" customHeight="1">
      <c r="A575" s="2646" t="s">
        <v>2922</v>
      </c>
      <c r="B575" s="2646" t="s">
        <v>5005</v>
      </c>
      <c r="C575" s="2646" t="s">
        <v>4998</v>
      </c>
      <c r="D575" s="2646" t="s">
        <v>5973</v>
      </c>
      <c r="E575" s="2647">
        <v>8481808199</v>
      </c>
      <c r="F575" s="2646" t="s">
        <v>2990</v>
      </c>
      <c r="G575" s="2646" t="s">
        <v>2860</v>
      </c>
      <c r="H575" s="2646" t="s">
        <v>2995</v>
      </c>
      <c r="I575" s="2646" t="s">
        <v>6533</v>
      </c>
      <c r="J575" s="2646" t="s">
        <v>6535</v>
      </c>
      <c r="K575" s="2646" t="s">
        <v>6629</v>
      </c>
      <c r="L575" s="2657">
        <v>0.33600000000000002</v>
      </c>
      <c r="M575" s="2658">
        <v>4.46E-4</v>
      </c>
      <c r="N575" s="2649">
        <v>8.2600000000000007E-2</v>
      </c>
      <c r="O575" s="2649">
        <v>6.1499999999999999E-2</v>
      </c>
      <c r="P575" s="2657">
        <v>3.9E-2</v>
      </c>
      <c r="Q575" s="2656">
        <v>40</v>
      </c>
      <c r="R575" s="2650"/>
      <c r="S575" s="2650"/>
      <c r="T575" s="2646" t="s">
        <v>2987</v>
      </c>
      <c r="U575" s="2647">
        <v>4673739420614</v>
      </c>
      <c r="V575" s="2656">
        <v>6</v>
      </c>
      <c r="W575" s="2648">
        <v>2.0699999999999998</v>
      </c>
      <c r="X575" s="2658">
        <v>2.676E-3</v>
      </c>
      <c r="Y575" s="2650"/>
      <c r="Z575" s="2650"/>
      <c r="AA575" s="2650"/>
      <c r="AB575" s="2647">
        <v>4673739420621</v>
      </c>
      <c r="AC575" s="2656">
        <v>48</v>
      </c>
      <c r="AD575" s="2648">
        <v>16.989999999999998</v>
      </c>
      <c r="AE575" s="2662">
        <v>1.6740000000000001E-2</v>
      </c>
      <c r="AF575" s="2648">
        <v>0.36</v>
      </c>
      <c r="AG575" s="2648">
        <v>0.15</v>
      </c>
      <c r="AH575" s="2648">
        <v>0.31</v>
      </c>
      <c r="AI575" s="2647">
        <v>4673739420638</v>
      </c>
      <c r="AJ575" s="2648">
        <v>13.07</v>
      </c>
      <c r="AK575" s="2651" t="s">
        <v>2154</v>
      </c>
      <c r="AL575" s="2651" t="s">
        <v>2986</v>
      </c>
      <c r="AM575" s="2651"/>
      <c r="AN575" s="2652">
        <v>13.33</v>
      </c>
    </row>
    <row r="576" spans="1:40" ht="11.1" customHeight="1">
      <c r="A576" s="2646" t="s">
        <v>2919</v>
      </c>
      <c r="B576" s="2646" t="s">
        <v>5004</v>
      </c>
      <c r="C576" s="2646" t="s">
        <v>4998</v>
      </c>
      <c r="D576" s="2646" t="s">
        <v>5974</v>
      </c>
      <c r="E576" s="2647">
        <v>8481808199</v>
      </c>
      <c r="F576" s="2646" t="s">
        <v>2990</v>
      </c>
      <c r="G576" s="2646" t="s">
        <v>2856</v>
      </c>
      <c r="H576" s="2646" t="s">
        <v>2995</v>
      </c>
      <c r="I576" s="2646" t="s">
        <v>6533</v>
      </c>
      <c r="J576" s="2646" t="s">
        <v>6534</v>
      </c>
      <c r="K576" s="2646" t="s">
        <v>6629</v>
      </c>
      <c r="L576" s="2657">
        <v>0.24299999999999999</v>
      </c>
      <c r="M576" s="2658">
        <v>2.8899999999999998E-4</v>
      </c>
      <c r="N576" s="2657">
        <v>8.4000000000000005E-2</v>
      </c>
      <c r="O576" s="2657">
        <v>6.9000000000000006E-2</v>
      </c>
      <c r="P576" s="2649">
        <v>3.1800000000000002E-2</v>
      </c>
      <c r="Q576" s="2656">
        <v>40</v>
      </c>
      <c r="R576" s="2650"/>
      <c r="S576" s="2650"/>
      <c r="T576" s="2646" t="s">
        <v>2987</v>
      </c>
      <c r="U576" s="2647">
        <v>4673739420850</v>
      </c>
      <c r="V576" s="2656">
        <v>8</v>
      </c>
      <c r="W576" s="2648">
        <v>1.98</v>
      </c>
      <c r="X576" s="2658">
        <v>2.3119999999999998E-3</v>
      </c>
      <c r="Y576" s="2650"/>
      <c r="Z576" s="2650"/>
      <c r="AA576" s="2650"/>
      <c r="AB576" s="2647">
        <v>4673739420867</v>
      </c>
      <c r="AC576" s="2656">
        <v>64</v>
      </c>
      <c r="AD576" s="2648">
        <v>16.190000000000001</v>
      </c>
      <c r="AE576" s="2662">
        <v>1.6740000000000001E-2</v>
      </c>
      <c r="AF576" s="2648">
        <v>0.36</v>
      </c>
      <c r="AG576" s="2648">
        <v>0.15</v>
      </c>
      <c r="AH576" s="2648">
        <v>0.31</v>
      </c>
      <c r="AI576" s="2647">
        <v>4673739420874</v>
      </c>
      <c r="AJ576" s="2648">
        <v>10.63</v>
      </c>
      <c r="AK576" s="2651" t="s">
        <v>2154</v>
      </c>
      <c r="AL576" s="2651" t="s">
        <v>2986</v>
      </c>
      <c r="AM576" s="2651"/>
      <c r="AN576" s="2652">
        <v>10.84</v>
      </c>
    </row>
    <row r="577" spans="1:40" ht="11.1" customHeight="1">
      <c r="A577" s="2646" t="s">
        <v>2920</v>
      </c>
      <c r="B577" s="2646" t="s">
        <v>5003</v>
      </c>
      <c r="C577" s="2646" t="s">
        <v>4998</v>
      </c>
      <c r="D577" s="2646" t="s">
        <v>5974</v>
      </c>
      <c r="E577" s="2647">
        <v>8481808199</v>
      </c>
      <c r="F577" s="2646" t="s">
        <v>2990</v>
      </c>
      <c r="G577" s="2646" t="s">
        <v>2857</v>
      </c>
      <c r="H577" s="2646" t="s">
        <v>2995</v>
      </c>
      <c r="I577" s="2646" t="s">
        <v>6533</v>
      </c>
      <c r="J577" s="2646" t="s">
        <v>6535</v>
      </c>
      <c r="K577" s="2646" t="s">
        <v>6629</v>
      </c>
      <c r="L577" s="2648">
        <v>0.38</v>
      </c>
      <c r="M577" s="2657">
        <v>1E-3</v>
      </c>
      <c r="N577" s="2657">
        <v>8.8999999999999996E-2</v>
      </c>
      <c r="O577" s="2649">
        <v>7.7600000000000002E-2</v>
      </c>
      <c r="P577" s="2657">
        <v>3.9E-2</v>
      </c>
      <c r="Q577" s="2656">
        <v>40</v>
      </c>
      <c r="R577" s="2650"/>
      <c r="S577" s="2650"/>
      <c r="T577" s="2646" t="s">
        <v>2987</v>
      </c>
      <c r="U577" s="2647">
        <v>4673739420881</v>
      </c>
      <c r="V577" s="2656">
        <v>6</v>
      </c>
      <c r="W577" s="2648">
        <v>2.35</v>
      </c>
      <c r="X577" s="2657">
        <v>6.0000000000000001E-3</v>
      </c>
      <c r="Y577" s="2650"/>
      <c r="Z577" s="2650"/>
      <c r="AA577" s="2650"/>
      <c r="AB577" s="2647">
        <v>4673739420898</v>
      </c>
      <c r="AC577" s="2656">
        <v>48</v>
      </c>
      <c r="AD577" s="2648">
        <v>19.22</v>
      </c>
      <c r="AE577" s="2658">
        <v>2.1878999999999999E-2</v>
      </c>
      <c r="AF577" s="2648">
        <v>0.39</v>
      </c>
      <c r="AG577" s="2648">
        <v>0.17</v>
      </c>
      <c r="AH577" s="2648">
        <v>0.33</v>
      </c>
      <c r="AI577" s="2647">
        <v>4673739420904</v>
      </c>
      <c r="AJ577" s="2648">
        <v>16.72</v>
      </c>
      <c r="AK577" s="2651" t="s">
        <v>2154</v>
      </c>
      <c r="AL577" s="2651" t="s">
        <v>2986</v>
      </c>
      <c r="AM577" s="2651"/>
      <c r="AN577" s="2652">
        <v>17.05</v>
      </c>
    </row>
    <row r="578" spans="1:40" ht="11.1" customHeight="1">
      <c r="A578" s="2646" t="s">
        <v>5976</v>
      </c>
      <c r="B578" s="2646" t="s">
        <v>5002</v>
      </c>
      <c r="C578" s="2646" t="s">
        <v>4998</v>
      </c>
      <c r="D578" s="2646" t="s">
        <v>5974</v>
      </c>
      <c r="E578" s="2647">
        <v>8481808199</v>
      </c>
      <c r="F578" s="2646" t="s">
        <v>2990</v>
      </c>
      <c r="G578" s="2646" t="s">
        <v>2858</v>
      </c>
      <c r="H578" s="2646" t="s">
        <v>2995</v>
      </c>
      <c r="I578" s="2646" t="s">
        <v>6533</v>
      </c>
      <c r="J578" s="2647">
        <v>1</v>
      </c>
      <c r="K578" s="2646" t="s">
        <v>6629</v>
      </c>
      <c r="L578" s="2657">
        <v>0.66800000000000004</v>
      </c>
      <c r="M578" s="2657">
        <v>1E-3</v>
      </c>
      <c r="N578" s="2657">
        <v>0.111</v>
      </c>
      <c r="O578" s="2657">
        <v>9.1999999999999998E-2</v>
      </c>
      <c r="P578" s="2657">
        <v>4.9000000000000002E-2</v>
      </c>
      <c r="Q578" s="2656">
        <v>40</v>
      </c>
      <c r="R578" s="2650"/>
      <c r="S578" s="2650"/>
      <c r="T578" s="2646" t="s">
        <v>2987</v>
      </c>
      <c r="U578" s="2647">
        <v>4673739420911</v>
      </c>
      <c r="V578" s="2656">
        <v>2</v>
      </c>
      <c r="W578" s="2657">
        <v>1.3879999999999999</v>
      </c>
      <c r="X578" s="2657">
        <v>2E-3</v>
      </c>
      <c r="Y578" s="2650"/>
      <c r="Z578" s="2650"/>
      <c r="AA578" s="2650"/>
      <c r="AB578" s="2647">
        <v>4673739420928</v>
      </c>
      <c r="AC578" s="2656">
        <v>16</v>
      </c>
      <c r="AD578" s="2657">
        <v>11.433999999999999</v>
      </c>
      <c r="AE578" s="2662">
        <v>1.6740000000000001E-2</v>
      </c>
      <c r="AF578" s="2648">
        <v>0.36</v>
      </c>
      <c r="AG578" s="2648">
        <v>0.15</v>
      </c>
      <c r="AH578" s="2648">
        <v>0.31</v>
      </c>
      <c r="AI578" s="2647">
        <v>4673739420935</v>
      </c>
      <c r="AJ578" s="2648">
        <v>28.75</v>
      </c>
      <c r="AK578" s="2651" t="s">
        <v>2154</v>
      </c>
      <c r="AL578" s="2651" t="s">
        <v>2986</v>
      </c>
      <c r="AM578" s="2651"/>
      <c r="AN578" s="2652">
        <v>29.33</v>
      </c>
    </row>
    <row r="579" spans="1:40" ht="11.1" customHeight="1">
      <c r="A579" s="2646" t="s">
        <v>2923</v>
      </c>
      <c r="B579" s="2646" t="s">
        <v>5000</v>
      </c>
      <c r="C579" s="2646" t="s">
        <v>4998</v>
      </c>
      <c r="D579" s="2646" t="s">
        <v>5975</v>
      </c>
      <c r="E579" s="2647">
        <v>8481808199</v>
      </c>
      <c r="F579" s="2646" t="s">
        <v>2990</v>
      </c>
      <c r="G579" s="2646" t="s">
        <v>2861</v>
      </c>
      <c r="H579" s="2646" t="s">
        <v>2995</v>
      </c>
      <c r="I579" s="2646" t="s">
        <v>6533</v>
      </c>
      <c r="J579" s="2646" t="s">
        <v>6534</v>
      </c>
      <c r="K579" s="2646" t="s">
        <v>6629</v>
      </c>
      <c r="L579" s="2657">
        <v>0.24299999999999999</v>
      </c>
      <c r="M579" s="2658">
        <v>3.5100000000000002E-4</v>
      </c>
      <c r="N579" s="2657">
        <v>8.3000000000000004E-2</v>
      </c>
      <c r="O579" s="2657">
        <v>6.9000000000000006E-2</v>
      </c>
      <c r="P579" s="2649">
        <v>3.1800000000000002E-2</v>
      </c>
      <c r="Q579" s="2656">
        <v>40</v>
      </c>
      <c r="R579" s="2650"/>
      <c r="S579" s="2650"/>
      <c r="T579" s="2646" t="s">
        <v>2987</v>
      </c>
      <c r="U579" s="2647">
        <v>4673739420799</v>
      </c>
      <c r="V579" s="2656">
        <v>8</v>
      </c>
      <c r="W579" s="2657">
        <v>2.028</v>
      </c>
      <c r="X579" s="2658">
        <v>2.8080000000000002E-3</v>
      </c>
      <c r="Y579" s="2650"/>
      <c r="Z579" s="2650"/>
      <c r="AA579" s="2650"/>
      <c r="AB579" s="2647">
        <v>4673739420805</v>
      </c>
      <c r="AC579" s="2656">
        <v>64</v>
      </c>
      <c r="AD579" s="2657">
        <v>16.724</v>
      </c>
      <c r="AE579" s="2658">
        <v>2.1878999999999999E-2</v>
      </c>
      <c r="AF579" s="2648">
        <v>0.39</v>
      </c>
      <c r="AG579" s="2648">
        <v>0.17</v>
      </c>
      <c r="AH579" s="2648">
        <v>0.33</v>
      </c>
      <c r="AI579" s="2647">
        <v>4673739420812</v>
      </c>
      <c r="AJ579" s="2648">
        <v>11.42</v>
      </c>
      <c r="AK579" s="2651" t="s">
        <v>2154</v>
      </c>
      <c r="AL579" s="2651" t="s">
        <v>2986</v>
      </c>
      <c r="AM579" s="2651"/>
      <c r="AN579" s="2652">
        <v>11.65</v>
      </c>
    </row>
    <row r="580" spans="1:40" ht="11.1" customHeight="1">
      <c r="A580" s="2646" t="s">
        <v>2924</v>
      </c>
      <c r="B580" s="2646" t="s">
        <v>4999</v>
      </c>
      <c r="C580" s="2646" t="s">
        <v>4998</v>
      </c>
      <c r="D580" s="2646" t="s">
        <v>5975</v>
      </c>
      <c r="E580" s="2647">
        <v>8481808199</v>
      </c>
      <c r="F580" s="2646" t="s">
        <v>2990</v>
      </c>
      <c r="G580" s="2646" t="s">
        <v>2862</v>
      </c>
      <c r="H580" s="2646" t="s">
        <v>2995</v>
      </c>
      <c r="I580" s="2646" t="s">
        <v>6533</v>
      </c>
      <c r="J580" s="2646" t="s">
        <v>6535</v>
      </c>
      <c r="K580" s="2646" t="s">
        <v>6629</v>
      </c>
      <c r="L580" s="2657">
        <v>0.38800000000000001</v>
      </c>
      <c r="M580" s="2658">
        <v>4.46E-4</v>
      </c>
      <c r="N580" s="2657">
        <v>9.0999999999999998E-2</v>
      </c>
      <c r="O580" s="2649">
        <v>7.7600000000000002E-2</v>
      </c>
      <c r="P580" s="2657">
        <v>3.9E-2</v>
      </c>
      <c r="Q580" s="2656">
        <v>40</v>
      </c>
      <c r="R580" s="2650"/>
      <c r="S580" s="2650"/>
      <c r="T580" s="2646" t="s">
        <v>2987</v>
      </c>
      <c r="U580" s="2647">
        <v>4673739420829</v>
      </c>
      <c r="V580" s="2656">
        <v>6</v>
      </c>
      <c r="W580" s="2648">
        <v>2.41</v>
      </c>
      <c r="X580" s="2658">
        <v>2.676E-3</v>
      </c>
      <c r="Y580" s="2650"/>
      <c r="Z580" s="2650"/>
      <c r="AA580" s="2650"/>
      <c r="AB580" s="2647">
        <v>4673739420836</v>
      </c>
      <c r="AC580" s="2656">
        <v>48</v>
      </c>
      <c r="AD580" s="2653">
        <v>19.7</v>
      </c>
      <c r="AE580" s="2658">
        <v>2.1878999999999999E-2</v>
      </c>
      <c r="AF580" s="2648">
        <v>0.39</v>
      </c>
      <c r="AG580" s="2648">
        <v>0.17</v>
      </c>
      <c r="AH580" s="2648">
        <v>0.33</v>
      </c>
      <c r="AI580" s="2647">
        <v>4673739420843</v>
      </c>
      <c r="AJ580" s="2653">
        <v>17.2</v>
      </c>
      <c r="AK580" s="2651" t="s">
        <v>2154</v>
      </c>
      <c r="AL580" s="2651" t="s">
        <v>2986</v>
      </c>
      <c r="AM580" s="2651"/>
      <c r="AN580" s="2652">
        <v>17.54</v>
      </c>
    </row>
    <row r="581" spans="1:40" ht="11.1" customHeight="1">
      <c r="A581" s="2646" t="s">
        <v>4997</v>
      </c>
      <c r="B581" s="2646" t="s">
        <v>4997</v>
      </c>
      <c r="C581" s="2646" t="s">
        <v>4831</v>
      </c>
      <c r="D581" s="2646" t="s">
        <v>4990</v>
      </c>
      <c r="E581" s="2647">
        <v>7307998009</v>
      </c>
      <c r="F581" s="2646" t="s">
        <v>2990</v>
      </c>
      <c r="G581" s="2646" t="s">
        <v>961</v>
      </c>
      <c r="H581" s="2646" t="s">
        <v>3017</v>
      </c>
      <c r="I581" s="2646" t="s">
        <v>6540</v>
      </c>
      <c r="J581" s="2646"/>
      <c r="K581" s="2646" t="s">
        <v>6626</v>
      </c>
      <c r="L581" s="2657">
        <v>2.5999999999999999E-2</v>
      </c>
      <c r="M581" s="2658">
        <v>4.1999999999999998E-5</v>
      </c>
      <c r="N581" s="2650"/>
      <c r="O581" s="2650"/>
      <c r="P581" s="2650"/>
      <c r="Q581" s="2656">
        <v>16</v>
      </c>
      <c r="R581" s="2656">
        <v>15</v>
      </c>
      <c r="S581" s="2650"/>
      <c r="T581" s="2646" t="s">
        <v>2987</v>
      </c>
      <c r="U581" s="2646"/>
      <c r="V581" s="2656">
        <v>20</v>
      </c>
      <c r="W581" s="2648">
        <v>0.54</v>
      </c>
      <c r="X581" s="2662">
        <v>8.4000000000000003E-4</v>
      </c>
      <c r="Y581" s="2650"/>
      <c r="Z581" s="2650"/>
      <c r="AA581" s="2650"/>
      <c r="AB581" s="2646"/>
      <c r="AC581" s="2656">
        <v>300</v>
      </c>
      <c r="AD581" s="2653">
        <v>7.8</v>
      </c>
      <c r="AE581" s="2649">
        <v>1.26E-2</v>
      </c>
      <c r="AF581" s="2657">
        <v>0.32500000000000001</v>
      </c>
      <c r="AG581" s="2648">
        <v>0.16</v>
      </c>
      <c r="AH581" s="2657">
        <v>0.245</v>
      </c>
      <c r="AI581" s="2646"/>
      <c r="AJ581" s="2648">
        <v>1.17</v>
      </c>
      <c r="AK581" s="2651" t="s">
        <v>2154</v>
      </c>
      <c r="AL581" s="2651" t="s">
        <v>2986</v>
      </c>
      <c r="AM581" s="2651"/>
      <c r="AN581" s="2652">
        <v>1.19</v>
      </c>
    </row>
    <row r="582" spans="1:40" ht="11.1" customHeight="1">
      <c r="A582" s="2646" t="s">
        <v>4996</v>
      </c>
      <c r="B582" s="2646" t="s">
        <v>4996</v>
      </c>
      <c r="C582" s="2646" t="s">
        <v>4831</v>
      </c>
      <c r="D582" s="2646" t="s">
        <v>4990</v>
      </c>
      <c r="E582" s="2647">
        <v>7307998009</v>
      </c>
      <c r="F582" s="2646" t="s">
        <v>2990</v>
      </c>
      <c r="G582" s="2646" t="s">
        <v>962</v>
      </c>
      <c r="H582" s="2646" t="s">
        <v>3017</v>
      </c>
      <c r="I582" s="2646" t="s">
        <v>6540</v>
      </c>
      <c r="J582" s="2646"/>
      <c r="K582" s="2646" t="s">
        <v>6626</v>
      </c>
      <c r="L582" s="2657">
        <v>3.1E-2</v>
      </c>
      <c r="M582" s="2658">
        <v>4.1999999999999998E-5</v>
      </c>
      <c r="N582" s="2650"/>
      <c r="O582" s="2650"/>
      <c r="P582" s="2650"/>
      <c r="Q582" s="2656">
        <v>16</v>
      </c>
      <c r="R582" s="2656">
        <v>18</v>
      </c>
      <c r="S582" s="2650"/>
      <c r="T582" s="2646" t="s">
        <v>2987</v>
      </c>
      <c r="U582" s="2647">
        <v>4673739400012</v>
      </c>
      <c r="V582" s="2656">
        <v>10</v>
      </c>
      <c r="W582" s="2648">
        <v>0.33</v>
      </c>
      <c r="X582" s="2662">
        <v>4.2000000000000002E-4</v>
      </c>
      <c r="Y582" s="2650"/>
      <c r="Z582" s="2650"/>
      <c r="AA582" s="2650"/>
      <c r="AB582" s="2647">
        <v>4603739363659</v>
      </c>
      <c r="AC582" s="2656">
        <v>300</v>
      </c>
      <c r="AD582" s="2653">
        <v>9.3000000000000007</v>
      </c>
      <c r="AE582" s="2649">
        <v>1.26E-2</v>
      </c>
      <c r="AF582" s="2657">
        <v>0.32500000000000001</v>
      </c>
      <c r="AG582" s="2648">
        <v>0.16</v>
      </c>
      <c r="AH582" s="2657">
        <v>0.245</v>
      </c>
      <c r="AI582" s="2647">
        <v>4603739365196</v>
      </c>
      <c r="AJ582" s="2648">
        <v>1.42</v>
      </c>
      <c r="AK582" s="2651" t="s">
        <v>2154</v>
      </c>
      <c r="AL582" s="2651" t="s">
        <v>2986</v>
      </c>
      <c r="AM582" s="2651"/>
      <c r="AN582" s="2652">
        <v>1.45</v>
      </c>
    </row>
    <row r="583" spans="1:40" ht="11.1" customHeight="1">
      <c r="A583" s="2646" t="s">
        <v>4995</v>
      </c>
      <c r="B583" s="2646" t="s">
        <v>4995</v>
      </c>
      <c r="C583" s="2646" t="s">
        <v>4831</v>
      </c>
      <c r="D583" s="2646" t="s">
        <v>4990</v>
      </c>
      <c r="E583" s="2647">
        <v>7307998009</v>
      </c>
      <c r="F583" s="2646" t="s">
        <v>2990</v>
      </c>
      <c r="G583" s="2646" t="s">
        <v>963</v>
      </c>
      <c r="H583" s="2646" t="s">
        <v>3017</v>
      </c>
      <c r="I583" s="2646" t="s">
        <v>6540</v>
      </c>
      <c r="J583" s="2646"/>
      <c r="K583" s="2646" t="s">
        <v>6626</v>
      </c>
      <c r="L583" s="2657">
        <v>4.1000000000000002E-2</v>
      </c>
      <c r="M583" s="2658">
        <v>1.06E-4</v>
      </c>
      <c r="N583" s="2650"/>
      <c r="O583" s="2650"/>
      <c r="P583" s="2650"/>
      <c r="Q583" s="2656">
        <v>16</v>
      </c>
      <c r="R583" s="2656">
        <v>22</v>
      </c>
      <c r="S583" s="2650"/>
      <c r="T583" s="2646" t="s">
        <v>2987</v>
      </c>
      <c r="U583" s="2647">
        <v>4673739400029</v>
      </c>
      <c r="V583" s="2656">
        <v>10</v>
      </c>
      <c r="W583" s="2648">
        <v>0.43</v>
      </c>
      <c r="X583" s="2662">
        <v>1.06E-3</v>
      </c>
      <c r="Y583" s="2650"/>
      <c r="Z583" s="2650"/>
      <c r="AA583" s="2650"/>
      <c r="AB583" s="2647">
        <v>4603739363666</v>
      </c>
      <c r="AC583" s="2656">
        <v>150</v>
      </c>
      <c r="AD583" s="2648">
        <v>6.15</v>
      </c>
      <c r="AE583" s="2649">
        <v>1.5900000000000001E-2</v>
      </c>
      <c r="AF583" s="2657">
        <v>0.32500000000000001</v>
      </c>
      <c r="AG583" s="2653">
        <v>0.2</v>
      </c>
      <c r="AH583" s="2657">
        <v>0.245</v>
      </c>
      <c r="AI583" s="2647">
        <v>4603739365202</v>
      </c>
      <c r="AJ583" s="2648">
        <v>1.81</v>
      </c>
      <c r="AK583" s="2651" t="s">
        <v>2154</v>
      </c>
      <c r="AL583" s="2651" t="s">
        <v>2986</v>
      </c>
      <c r="AM583" s="2651"/>
      <c r="AN583" s="2652">
        <v>1.85</v>
      </c>
    </row>
    <row r="584" spans="1:40" ht="11.1" customHeight="1">
      <c r="A584" s="2646" t="s">
        <v>4994</v>
      </c>
      <c r="B584" s="2646" t="s">
        <v>4994</v>
      </c>
      <c r="C584" s="2646" t="s">
        <v>4831</v>
      </c>
      <c r="D584" s="2646" t="s">
        <v>4990</v>
      </c>
      <c r="E584" s="2647">
        <v>7307998009</v>
      </c>
      <c r="F584" s="2646" t="s">
        <v>2990</v>
      </c>
      <c r="G584" s="2646" t="s">
        <v>964</v>
      </c>
      <c r="H584" s="2646" t="s">
        <v>3017</v>
      </c>
      <c r="I584" s="2646" t="s">
        <v>6540</v>
      </c>
      <c r="J584" s="2646"/>
      <c r="K584" s="2646" t="s">
        <v>6626</v>
      </c>
      <c r="L584" s="2657">
        <v>5.5E-2</v>
      </c>
      <c r="M584" s="2658">
        <v>1.06E-4</v>
      </c>
      <c r="N584" s="2650"/>
      <c r="O584" s="2650"/>
      <c r="P584" s="2650"/>
      <c r="Q584" s="2656">
        <v>16</v>
      </c>
      <c r="R584" s="2656">
        <v>28</v>
      </c>
      <c r="S584" s="2650"/>
      <c r="T584" s="2646" t="s">
        <v>2987</v>
      </c>
      <c r="U584" s="2647">
        <v>4673739400036</v>
      </c>
      <c r="V584" s="2656">
        <v>10</v>
      </c>
      <c r="W584" s="2648">
        <v>0.56999999999999995</v>
      </c>
      <c r="X584" s="2662">
        <v>1.06E-3</v>
      </c>
      <c r="Y584" s="2650"/>
      <c r="Z584" s="2650"/>
      <c r="AA584" s="2650"/>
      <c r="AB584" s="2647">
        <v>4603739363673</v>
      </c>
      <c r="AC584" s="2656">
        <v>150</v>
      </c>
      <c r="AD584" s="2648">
        <v>8.25</v>
      </c>
      <c r="AE584" s="2649">
        <v>1.5900000000000001E-2</v>
      </c>
      <c r="AF584" s="2657">
        <v>0.32500000000000001</v>
      </c>
      <c r="AG584" s="2653">
        <v>0.2</v>
      </c>
      <c r="AH584" s="2657">
        <v>0.245</v>
      </c>
      <c r="AI584" s="2647">
        <v>4603739365219</v>
      </c>
      <c r="AJ584" s="2648">
        <v>2.93</v>
      </c>
      <c r="AK584" s="2651" t="s">
        <v>2154</v>
      </c>
      <c r="AL584" s="2651" t="s">
        <v>2986</v>
      </c>
      <c r="AM584" s="2651"/>
      <c r="AN584" s="2652">
        <v>2.99</v>
      </c>
    </row>
    <row r="585" spans="1:40" ht="11.1" customHeight="1">
      <c r="A585" s="2646" t="s">
        <v>4993</v>
      </c>
      <c r="B585" s="2646" t="s">
        <v>4993</v>
      </c>
      <c r="C585" s="2646" t="s">
        <v>4831</v>
      </c>
      <c r="D585" s="2646" t="s">
        <v>4990</v>
      </c>
      <c r="E585" s="2647">
        <v>7307998009</v>
      </c>
      <c r="F585" s="2646" t="s">
        <v>2990</v>
      </c>
      <c r="G585" s="2646" t="s">
        <v>965</v>
      </c>
      <c r="H585" s="2646" t="s">
        <v>3017</v>
      </c>
      <c r="I585" s="2646" t="s">
        <v>6540</v>
      </c>
      <c r="J585" s="2646"/>
      <c r="K585" s="2646" t="s">
        <v>6626</v>
      </c>
      <c r="L585" s="2657">
        <v>7.6999999999999999E-2</v>
      </c>
      <c r="M585" s="2658">
        <v>1.37E-4</v>
      </c>
      <c r="N585" s="2650"/>
      <c r="O585" s="2650"/>
      <c r="P585" s="2650"/>
      <c r="Q585" s="2656">
        <v>16</v>
      </c>
      <c r="R585" s="2656">
        <v>35</v>
      </c>
      <c r="S585" s="2650"/>
      <c r="T585" s="2646" t="s">
        <v>2987</v>
      </c>
      <c r="U585" s="2647">
        <v>4673739400043</v>
      </c>
      <c r="V585" s="2656">
        <v>5</v>
      </c>
      <c r="W585" s="2653">
        <v>0.4</v>
      </c>
      <c r="X585" s="2658">
        <v>6.8499999999999995E-4</v>
      </c>
      <c r="Y585" s="2650"/>
      <c r="Z585" s="2650"/>
      <c r="AA585" s="2650"/>
      <c r="AB585" s="2647">
        <v>4603739363680</v>
      </c>
      <c r="AC585" s="2656">
        <v>140</v>
      </c>
      <c r="AD585" s="2648">
        <v>10.78</v>
      </c>
      <c r="AE585" s="2662">
        <v>1.9179999999999999E-2</v>
      </c>
      <c r="AF585" s="2657">
        <v>0.32500000000000001</v>
      </c>
      <c r="AG585" s="2648">
        <v>0.24</v>
      </c>
      <c r="AH585" s="2657">
        <v>0.245</v>
      </c>
      <c r="AI585" s="2647">
        <v>4603739365226</v>
      </c>
      <c r="AJ585" s="2653">
        <v>3.3</v>
      </c>
      <c r="AK585" s="2651" t="s">
        <v>2154</v>
      </c>
      <c r="AL585" s="2651" t="s">
        <v>2986</v>
      </c>
      <c r="AM585" s="2651"/>
      <c r="AN585" s="2652">
        <v>3.37</v>
      </c>
    </row>
    <row r="586" spans="1:40" ht="11.1" customHeight="1">
      <c r="A586" s="2646" t="s">
        <v>4992</v>
      </c>
      <c r="B586" s="2646" t="s">
        <v>4992</v>
      </c>
      <c r="C586" s="2646" t="s">
        <v>4831</v>
      </c>
      <c r="D586" s="2646" t="s">
        <v>4990</v>
      </c>
      <c r="E586" s="2647">
        <v>7307998009</v>
      </c>
      <c r="F586" s="2646" t="s">
        <v>2990</v>
      </c>
      <c r="G586" s="2646" t="s">
        <v>966</v>
      </c>
      <c r="H586" s="2646" t="s">
        <v>3017</v>
      </c>
      <c r="I586" s="2646" t="s">
        <v>6540</v>
      </c>
      <c r="J586" s="2646"/>
      <c r="K586" s="2646" t="s">
        <v>6626</v>
      </c>
      <c r="L586" s="2657">
        <v>0.106</v>
      </c>
      <c r="M586" s="2658">
        <v>1.5899999999999999E-4</v>
      </c>
      <c r="N586" s="2650"/>
      <c r="O586" s="2650"/>
      <c r="P586" s="2650"/>
      <c r="Q586" s="2656">
        <v>16</v>
      </c>
      <c r="R586" s="2656">
        <v>42</v>
      </c>
      <c r="S586" s="2650"/>
      <c r="T586" s="2646" t="s">
        <v>2987</v>
      </c>
      <c r="U586" s="2647">
        <v>4673739400050</v>
      </c>
      <c r="V586" s="2656">
        <v>4</v>
      </c>
      <c r="W586" s="2648">
        <v>0.44</v>
      </c>
      <c r="X586" s="2658">
        <v>6.3599999999999996E-4</v>
      </c>
      <c r="Y586" s="2650"/>
      <c r="Z586" s="2650"/>
      <c r="AA586" s="2650"/>
      <c r="AB586" s="2647">
        <v>4603739363697</v>
      </c>
      <c r="AC586" s="2656">
        <v>100</v>
      </c>
      <c r="AD586" s="2653">
        <v>10.6</v>
      </c>
      <c r="AE586" s="2649">
        <v>1.5900000000000001E-2</v>
      </c>
      <c r="AF586" s="2657">
        <v>0.32500000000000001</v>
      </c>
      <c r="AG586" s="2653">
        <v>0.2</v>
      </c>
      <c r="AH586" s="2657">
        <v>0.245</v>
      </c>
      <c r="AI586" s="2647">
        <v>4603739365233</v>
      </c>
      <c r="AJ586" s="2648">
        <v>4.3499999999999996</v>
      </c>
      <c r="AK586" s="2651" t="s">
        <v>2154</v>
      </c>
      <c r="AL586" s="2651" t="s">
        <v>2986</v>
      </c>
      <c r="AM586" s="2651"/>
      <c r="AN586" s="2652">
        <v>4.4400000000000004</v>
      </c>
    </row>
    <row r="587" spans="1:40" ht="11.1" customHeight="1">
      <c r="A587" s="2646" t="s">
        <v>4991</v>
      </c>
      <c r="B587" s="2646" t="s">
        <v>4991</v>
      </c>
      <c r="C587" s="2646" t="s">
        <v>4831</v>
      </c>
      <c r="D587" s="2646" t="s">
        <v>4990</v>
      </c>
      <c r="E587" s="2647">
        <v>7307998009</v>
      </c>
      <c r="F587" s="2646" t="s">
        <v>2990</v>
      </c>
      <c r="G587" s="2646" t="s">
        <v>967</v>
      </c>
      <c r="H587" s="2646" t="s">
        <v>3017</v>
      </c>
      <c r="I587" s="2646" t="s">
        <v>6540</v>
      </c>
      <c r="J587" s="2646"/>
      <c r="K587" s="2646" t="s">
        <v>6626</v>
      </c>
      <c r="L587" s="2657">
        <v>0.157</v>
      </c>
      <c r="M587" s="2658">
        <v>3.19E-4</v>
      </c>
      <c r="N587" s="2650"/>
      <c r="O587" s="2650"/>
      <c r="P587" s="2650"/>
      <c r="Q587" s="2656">
        <v>16</v>
      </c>
      <c r="R587" s="2656">
        <v>54</v>
      </c>
      <c r="S587" s="2650"/>
      <c r="T587" s="2646" t="s">
        <v>2987</v>
      </c>
      <c r="U587" s="2647">
        <v>4673739400067</v>
      </c>
      <c r="V587" s="2656">
        <v>4</v>
      </c>
      <c r="W587" s="2648">
        <v>0.66</v>
      </c>
      <c r="X587" s="2658">
        <v>1.276E-3</v>
      </c>
      <c r="Y587" s="2650"/>
      <c r="Z587" s="2650"/>
      <c r="AA587" s="2650"/>
      <c r="AB587" s="2647">
        <v>4603739363703</v>
      </c>
      <c r="AC587" s="2656">
        <v>40</v>
      </c>
      <c r="AD587" s="2648">
        <v>6.28</v>
      </c>
      <c r="AE587" s="2662">
        <v>1.2760000000000001E-2</v>
      </c>
      <c r="AF587" s="2657">
        <v>0.32500000000000001</v>
      </c>
      <c r="AG587" s="2648">
        <v>0.16</v>
      </c>
      <c r="AH587" s="2657">
        <v>0.245</v>
      </c>
      <c r="AI587" s="2647">
        <v>4603739365240</v>
      </c>
      <c r="AJ587" s="2648">
        <v>6.87</v>
      </c>
      <c r="AK587" s="2651" t="s">
        <v>2154</v>
      </c>
      <c r="AL587" s="2651" t="s">
        <v>2986</v>
      </c>
      <c r="AM587" s="2651"/>
      <c r="AN587" s="2652">
        <v>7.01</v>
      </c>
    </row>
    <row r="588" spans="1:40" ht="11.1" customHeight="1">
      <c r="A588" s="2646" t="s">
        <v>4989</v>
      </c>
      <c r="B588" s="2646" t="s">
        <v>4989</v>
      </c>
      <c r="C588" s="2646" t="s">
        <v>4831</v>
      </c>
      <c r="D588" s="2646" t="s">
        <v>4977</v>
      </c>
      <c r="E588" s="2647">
        <v>7307991000</v>
      </c>
      <c r="F588" s="2646" t="s">
        <v>2990</v>
      </c>
      <c r="G588" s="2646" t="s">
        <v>1025</v>
      </c>
      <c r="H588" s="2646" t="s">
        <v>3017</v>
      </c>
      <c r="I588" s="2646" t="s">
        <v>6540</v>
      </c>
      <c r="J588" s="2646"/>
      <c r="K588" s="2646" t="s">
        <v>6626</v>
      </c>
      <c r="L588" s="2657">
        <v>7.9000000000000001E-2</v>
      </c>
      <c r="M588" s="2658">
        <v>1.27E-4</v>
      </c>
      <c r="N588" s="2650"/>
      <c r="O588" s="2650"/>
      <c r="P588" s="2650"/>
      <c r="Q588" s="2656">
        <v>16</v>
      </c>
      <c r="R588" s="2650"/>
      <c r="S588" s="2650"/>
      <c r="T588" s="2646" t="s">
        <v>2987</v>
      </c>
      <c r="U588" s="2647">
        <v>4673739400074</v>
      </c>
      <c r="V588" s="2656">
        <v>20</v>
      </c>
      <c r="W588" s="2648">
        <v>1.63</v>
      </c>
      <c r="X588" s="2662">
        <v>2.5400000000000002E-3</v>
      </c>
      <c r="Y588" s="2650"/>
      <c r="Z588" s="2650"/>
      <c r="AA588" s="2650"/>
      <c r="AB588" s="2647">
        <v>4603739364236</v>
      </c>
      <c r="AC588" s="2656">
        <v>100</v>
      </c>
      <c r="AD588" s="2653">
        <v>7.9</v>
      </c>
      <c r="AE588" s="2649">
        <v>1.2699999999999999E-2</v>
      </c>
      <c r="AF588" s="2657">
        <v>0.32500000000000001</v>
      </c>
      <c r="AG588" s="2648">
        <v>0.16</v>
      </c>
      <c r="AH588" s="2657">
        <v>0.245</v>
      </c>
      <c r="AI588" s="2647">
        <v>4603739365776</v>
      </c>
      <c r="AJ588" s="2648">
        <v>3.96</v>
      </c>
      <c r="AK588" s="2651" t="s">
        <v>2154</v>
      </c>
      <c r="AL588" s="2651" t="s">
        <v>2986</v>
      </c>
      <c r="AM588" s="2651"/>
      <c r="AN588" s="2652">
        <v>4.04</v>
      </c>
    </row>
    <row r="589" spans="1:40" ht="11.1" customHeight="1">
      <c r="A589" s="2646" t="s">
        <v>4988</v>
      </c>
      <c r="B589" s="2646" t="s">
        <v>4988</v>
      </c>
      <c r="C589" s="2646" t="s">
        <v>4831</v>
      </c>
      <c r="D589" s="2646" t="s">
        <v>4977</v>
      </c>
      <c r="E589" s="2647">
        <v>7307991000</v>
      </c>
      <c r="F589" s="2646" t="s">
        <v>2990</v>
      </c>
      <c r="G589" s="2646" t="s">
        <v>1026</v>
      </c>
      <c r="H589" s="2646" t="s">
        <v>3017</v>
      </c>
      <c r="I589" s="2646" t="s">
        <v>6540</v>
      </c>
      <c r="J589" s="2646"/>
      <c r="K589" s="2646" t="s">
        <v>6626</v>
      </c>
      <c r="L589" s="2657">
        <v>0.113</v>
      </c>
      <c r="M589" s="2658">
        <v>1.27E-4</v>
      </c>
      <c r="N589" s="2650"/>
      <c r="O589" s="2650"/>
      <c r="P589" s="2650"/>
      <c r="Q589" s="2656">
        <v>16</v>
      </c>
      <c r="R589" s="2650"/>
      <c r="S589" s="2650"/>
      <c r="T589" s="2646" t="s">
        <v>2987</v>
      </c>
      <c r="U589" s="2647">
        <v>4673739400081</v>
      </c>
      <c r="V589" s="2656">
        <v>10</v>
      </c>
      <c r="W589" s="2648">
        <v>1.1599999999999999</v>
      </c>
      <c r="X589" s="2662">
        <v>1.2700000000000001E-3</v>
      </c>
      <c r="Y589" s="2650"/>
      <c r="Z589" s="2650"/>
      <c r="AA589" s="2650"/>
      <c r="AB589" s="2647">
        <v>4603739364267</v>
      </c>
      <c r="AC589" s="2656">
        <v>100</v>
      </c>
      <c r="AD589" s="2653">
        <v>11.3</v>
      </c>
      <c r="AE589" s="2649">
        <v>1.2699999999999999E-2</v>
      </c>
      <c r="AF589" s="2657">
        <v>0.32500000000000001</v>
      </c>
      <c r="AG589" s="2648">
        <v>0.16</v>
      </c>
      <c r="AH589" s="2657">
        <v>0.245</v>
      </c>
      <c r="AI589" s="2647">
        <v>4603739365806</v>
      </c>
      <c r="AJ589" s="2648">
        <v>4.8099999999999996</v>
      </c>
      <c r="AK589" s="2651" t="s">
        <v>2154</v>
      </c>
      <c r="AL589" s="2651" t="s">
        <v>2986</v>
      </c>
      <c r="AM589" s="2651"/>
      <c r="AN589" s="2652">
        <v>4.91</v>
      </c>
    </row>
    <row r="590" spans="1:40" ht="11.1" customHeight="1">
      <c r="A590" s="2646" t="s">
        <v>4987</v>
      </c>
      <c r="B590" s="2646" t="s">
        <v>4987</v>
      </c>
      <c r="C590" s="2646" t="s">
        <v>4831</v>
      </c>
      <c r="D590" s="2646" t="s">
        <v>4977</v>
      </c>
      <c r="E590" s="2647">
        <v>7307991000</v>
      </c>
      <c r="F590" s="2646" t="s">
        <v>2990</v>
      </c>
      <c r="G590" s="2646" t="s">
        <v>1027</v>
      </c>
      <c r="H590" s="2646" t="s">
        <v>2988</v>
      </c>
      <c r="I590" s="2646" t="s">
        <v>6540</v>
      </c>
      <c r="J590" s="2646"/>
      <c r="K590" s="2646" t="s">
        <v>6626</v>
      </c>
      <c r="L590" s="2657">
        <v>7.9000000000000001E-2</v>
      </c>
      <c r="M590" s="2658">
        <v>7.1000000000000005E-5</v>
      </c>
      <c r="N590" s="2650"/>
      <c r="O590" s="2650"/>
      <c r="P590" s="2650"/>
      <c r="Q590" s="2656">
        <v>16</v>
      </c>
      <c r="R590" s="2650"/>
      <c r="S590" s="2650"/>
      <c r="T590" s="2646" t="s">
        <v>2987</v>
      </c>
      <c r="U590" s="2647">
        <v>4673739400098</v>
      </c>
      <c r="V590" s="2656">
        <v>10</v>
      </c>
      <c r="W590" s="2648">
        <v>0.81</v>
      </c>
      <c r="X590" s="2662">
        <v>7.1000000000000002E-4</v>
      </c>
      <c r="Y590" s="2650"/>
      <c r="Z590" s="2650"/>
      <c r="AA590" s="2650"/>
      <c r="AB590" s="2647">
        <v>4603739364243</v>
      </c>
      <c r="AC590" s="2656">
        <v>180</v>
      </c>
      <c r="AD590" s="2648">
        <v>14.22</v>
      </c>
      <c r="AE590" s="2662">
        <v>1.278E-2</v>
      </c>
      <c r="AF590" s="2657">
        <v>0.32500000000000001</v>
      </c>
      <c r="AG590" s="2648">
        <v>0.16</v>
      </c>
      <c r="AH590" s="2657">
        <v>0.245</v>
      </c>
      <c r="AI590" s="2647">
        <v>4603739365783</v>
      </c>
      <c r="AJ590" s="2648">
        <v>3.62</v>
      </c>
      <c r="AK590" s="2651" t="s">
        <v>2154</v>
      </c>
      <c r="AL590" s="2651" t="s">
        <v>2986</v>
      </c>
      <c r="AM590" s="2651"/>
      <c r="AN590" s="2652">
        <v>3.69</v>
      </c>
    </row>
    <row r="591" spans="1:40" ht="11.1" customHeight="1">
      <c r="A591" s="2646" t="s">
        <v>4986</v>
      </c>
      <c r="B591" s="2646" t="s">
        <v>4986</v>
      </c>
      <c r="C591" s="2646" t="s">
        <v>4831</v>
      </c>
      <c r="D591" s="2646" t="s">
        <v>4977</v>
      </c>
      <c r="E591" s="2647">
        <v>7307991000</v>
      </c>
      <c r="F591" s="2646" t="s">
        <v>2990</v>
      </c>
      <c r="G591" s="2646" t="s">
        <v>1028</v>
      </c>
      <c r="H591" s="2646" t="s">
        <v>2988</v>
      </c>
      <c r="I591" s="2646" t="s">
        <v>6540</v>
      </c>
      <c r="J591" s="2646"/>
      <c r="K591" s="2646" t="s">
        <v>6626</v>
      </c>
      <c r="L591" s="2657">
        <v>0.109</v>
      </c>
      <c r="M591" s="2658">
        <v>1.27E-4</v>
      </c>
      <c r="N591" s="2650"/>
      <c r="O591" s="2650"/>
      <c r="P591" s="2650"/>
      <c r="Q591" s="2656">
        <v>16</v>
      </c>
      <c r="R591" s="2650"/>
      <c r="S591" s="2650"/>
      <c r="T591" s="2646" t="s">
        <v>2987</v>
      </c>
      <c r="U591" s="2647">
        <v>4673739400104</v>
      </c>
      <c r="V591" s="2656">
        <v>10</v>
      </c>
      <c r="W591" s="2648">
        <v>1.1200000000000001</v>
      </c>
      <c r="X591" s="2662">
        <v>1.2700000000000001E-3</v>
      </c>
      <c r="Y591" s="2650"/>
      <c r="Z591" s="2650"/>
      <c r="AA591" s="2650"/>
      <c r="AB591" s="2647">
        <v>4603739364274</v>
      </c>
      <c r="AC591" s="2656">
        <v>100</v>
      </c>
      <c r="AD591" s="2653">
        <v>10.9</v>
      </c>
      <c r="AE591" s="2649">
        <v>1.2699999999999999E-2</v>
      </c>
      <c r="AF591" s="2657">
        <v>0.32500000000000001</v>
      </c>
      <c r="AG591" s="2648">
        <v>0.16</v>
      </c>
      <c r="AH591" s="2657">
        <v>0.245</v>
      </c>
      <c r="AI591" s="2647">
        <v>4603739365813</v>
      </c>
      <c r="AJ591" s="2648">
        <v>4.5599999999999996</v>
      </c>
      <c r="AK591" s="2651" t="s">
        <v>2154</v>
      </c>
      <c r="AL591" s="2651" t="s">
        <v>2986</v>
      </c>
      <c r="AM591" s="2651"/>
      <c r="AN591" s="2652">
        <v>4.6500000000000004</v>
      </c>
    </row>
    <row r="592" spans="1:40" ht="11.1" customHeight="1">
      <c r="A592" s="2646" t="s">
        <v>4985</v>
      </c>
      <c r="B592" s="2646" t="s">
        <v>4985</v>
      </c>
      <c r="C592" s="2646" t="s">
        <v>4831</v>
      </c>
      <c r="D592" s="2646" t="s">
        <v>4977</v>
      </c>
      <c r="E592" s="2647">
        <v>7307991000</v>
      </c>
      <c r="F592" s="2646" t="s">
        <v>2990</v>
      </c>
      <c r="G592" s="2646" t="s">
        <v>1030</v>
      </c>
      <c r="H592" s="2646" t="s">
        <v>3017</v>
      </c>
      <c r="I592" s="2646" t="s">
        <v>6540</v>
      </c>
      <c r="J592" s="2646"/>
      <c r="K592" s="2646" t="s">
        <v>6626</v>
      </c>
      <c r="L592" s="2648">
        <v>0.09</v>
      </c>
      <c r="M592" s="2662">
        <v>8.0000000000000007E-5</v>
      </c>
      <c r="N592" s="2650"/>
      <c r="O592" s="2650"/>
      <c r="P592" s="2650"/>
      <c r="Q592" s="2656">
        <v>16</v>
      </c>
      <c r="R592" s="2650"/>
      <c r="S592" s="2650"/>
      <c r="T592" s="2646" t="s">
        <v>2987</v>
      </c>
      <c r="U592" s="2647">
        <v>4673739400111</v>
      </c>
      <c r="V592" s="2656">
        <v>10</v>
      </c>
      <c r="W592" s="2648">
        <v>0.92</v>
      </c>
      <c r="X592" s="2649">
        <v>8.0000000000000004E-4</v>
      </c>
      <c r="Y592" s="2650"/>
      <c r="Z592" s="2650"/>
      <c r="AA592" s="2650"/>
      <c r="AB592" s="2647">
        <v>4603739364250</v>
      </c>
      <c r="AC592" s="2656">
        <v>160</v>
      </c>
      <c r="AD592" s="2653">
        <v>14.4</v>
      </c>
      <c r="AE592" s="2649">
        <v>1.2800000000000001E-2</v>
      </c>
      <c r="AF592" s="2657">
        <v>0.32500000000000001</v>
      </c>
      <c r="AG592" s="2648">
        <v>0.16</v>
      </c>
      <c r="AH592" s="2657">
        <v>0.245</v>
      </c>
      <c r="AI592" s="2647">
        <v>4603739365790</v>
      </c>
      <c r="AJ592" s="2648">
        <v>4.8099999999999996</v>
      </c>
      <c r="AK592" s="2651" t="s">
        <v>2154</v>
      </c>
      <c r="AL592" s="2651" t="s">
        <v>2986</v>
      </c>
      <c r="AM592" s="2651"/>
      <c r="AN592" s="2652">
        <v>4.91</v>
      </c>
    </row>
    <row r="593" spans="1:40" ht="11.1" customHeight="1">
      <c r="A593" s="2646" t="s">
        <v>4984</v>
      </c>
      <c r="B593" s="2646" t="s">
        <v>4984</v>
      </c>
      <c r="C593" s="2646" t="s">
        <v>4831</v>
      </c>
      <c r="D593" s="2646" t="s">
        <v>4977</v>
      </c>
      <c r="E593" s="2647">
        <v>7307991000</v>
      </c>
      <c r="F593" s="2646" t="s">
        <v>2990</v>
      </c>
      <c r="G593" s="2646" t="s">
        <v>1031</v>
      </c>
      <c r="H593" s="2646" t="s">
        <v>2988</v>
      </c>
      <c r="I593" s="2646" t="s">
        <v>6540</v>
      </c>
      <c r="J593" s="2646"/>
      <c r="K593" s="2646" t="s">
        <v>6626</v>
      </c>
      <c r="L593" s="2657">
        <v>0.114</v>
      </c>
      <c r="M593" s="2658">
        <v>2.5500000000000002E-4</v>
      </c>
      <c r="N593" s="2650"/>
      <c r="O593" s="2650"/>
      <c r="P593" s="2650"/>
      <c r="Q593" s="2656">
        <v>16</v>
      </c>
      <c r="R593" s="2650"/>
      <c r="S593" s="2650"/>
      <c r="T593" s="2646" t="s">
        <v>2987</v>
      </c>
      <c r="U593" s="2647">
        <v>4673739400128</v>
      </c>
      <c r="V593" s="2656">
        <v>10</v>
      </c>
      <c r="W593" s="2648">
        <v>1.19</v>
      </c>
      <c r="X593" s="2662">
        <v>2.5500000000000002E-3</v>
      </c>
      <c r="Y593" s="2650"/>
      <c r="Z593" s="2650"/>
      <c r="AA593" s="2650"/>
      <c r="AB593" s="2647">
        <v>4603739364281</v>
      </c>
      <c r="AC593" s="2656">
        <v>50</v>
      </c>
      <c r="AD593" s="2653">
        <v>5.7</v>
      </c>
      <c r="AE593" s="2662">
        <v>1.2749999999999999E-2</v>
      </c>
      <c r="AF593" s="2657">
        <v>0.32500000000000001</v>
      </c>
      <c r="AG593" s="2648">
        <v>0.16</v>
      </c>
      <c r="AH593" s="2657">
        <v>0.245</v>
      </c>
      <c r="AI593" s="2647">
        <v>4603739365820</v>
      </c>
      <c r="AJ593" s="2648">
        <v>7.85</v>
      </c>
      <c r="AK593" s="2651" t="s">
        <v>2154</v>
      </c>
      <c r="AL593" s="2651" t="s">
        <v>2986</v>
      </c>
      <c r="AM593" s="2651"/>
      <c r="AN593" s="2652">
        <v>8.01</v>
      </c>
    </row>
    <row r="594" spans="1:40" ht="11.1" customHeight="1">
      <c r="A594" s="2646" t="s">
        <v>4983</v>
      </c>
      <c r="B594" s="2646" t="s">
        <v>4983</v>
      </c>
      <c r="C594" s="2646" t="s">
        <v>4831</v>
      </c>
      <c r="D594" s="2646" t="s">
        <v>4977</v>
      </c>
      <c r="E594" s="2647">
        <v>7307991000</v>
      </c>
      <c r="F594" s="2646" t="s">
        <v>2990</v>
      </c>
      <c r="G594" s="2646" t="s">
        <v>1029</v>
      </c>
      <c r="H594" s="2646" t="s">
        <v>3017</v>
      </c>
      <c r="I594" s="2646" t="s">
        <v>6540</v>
      </c>
      <c r="J594" s="2646"/>
      <c r="K594" s="2646" t="s">
        <v>6626</v>
      </c>
      <c r="L594" s="2657">
        <v>0.14399999999999999</v>
      </c>
      <c r="M594" s="2658">
        <v>2.5500000000000002E-4</v>
      </c>
      <c r="N594" s="2650"/>
      <c r="O594" s="2650"/>
      <c r="P594" s="2650"/>
      <c r="Q594" s="2656">
        <v>16</v>
      </c>
      <c r="R594" s="2650"/>
      <c r="S594" s="2650"/>
      <c r="T594" s="2646" t="s">
        <v>2987</v>
      </c>
      <c r="U594" s="2647">
        <v>4673739400135</v>
      </c>
      <c r="V594" s="2656">
        <v>10</v>
      </c>
      <c r="W594" s="2648">
        <v>1.49</v>
      </c>
      <c r="X594" s="2662">
        <v>2.5500000000000002E-3</v>
      </c>
      <c r="Y594" s="2650"/>
      <c r="Z594" s="2650"/>
      <c r="AA594" s="2650"/>
      <c r="AB594" s="2647">
        <v>4603739364304</v>
      </c>
      <c r="AC594" s="2656">
        <v>50</v>
      </c>
      <c r="AD594" s="2653">
        <v>7.2</v>
      </c>
      <c r="AE594" s="2662">
        <v>1.2749999999999999E-2</v>
      </c>
      <c r="AF594" s="2657">
        <v>0.32500000000000001</v>
      </c>
      <c r="AG594" s="2648">
        <v>0.16</v>
      </c>
      <c r="AH594" s="2657">
        <v>0.245</v>
      </c>
      <c r="AI594" s="2647">
        <v>4603739365844</v>
      </c>
      <c r="AJ594" s="2653">
        <v>6.9</v>
      </c>
      <c r="AK594" s="2651" t="s">
        <v>2154</v>
      </c>
      <c r="AL594" s="2651" t="s">
        <v>2986</v>
      </c>
      <c r="AM594" s="2651"/>
      <c r="AN594" s="2652">
        <v>7.04</v>
      </c>
    </row>
    <row r="595" spans="1:40" ht="11.1" customHeight="1">
      <c r="A595" s="2646" t="s">
        <v>4982</v>
      </c>
      <c r="B595" s="2646" t="s">
        <v>4982</v>
      </c>
      <c r="C595" s="2646" t="s">
        <v>4831</v>
      </c>
      <c r="D595" s="2646" t="s">
        <v>4977</v>
      </c>
      <c r="E595" s="2647">
        <v>7307991000</v>
      </c>
      <c r="F595" s="2646" t="s">
        <v>2990</v>
      </c>
      <c r="G595" s="2646" t="s">
        <v>1033</v>
      </c>
      <c r="H595" s="2646" t="s">
        <v>3017</v>
      </c>
      <c r="I595" s="2646" t="s">
        <v>6540</v>
      </c>
      <c r="J595" s="2646"/>
      <c r="K595" s="2646" t="s">
        <v>6626</v>
      </c>
      <c r="L595" s="2648">
        <v>0.11</v>
      </c>
      <c r="M595" s="2658">
        <v>1.9900000000000001E-4</v>
      </c>
      <c r="N595" s="2650"/>
      <c r="O595" s="2650"/>
      <c r="P595" s="2650"/>
      <c r="Q595" s="2656">
        <v>16</v>
      </c>
      <c r="R595" s="2650"/>
      <c r="S595" s="2650"/>
      <c r="T595" s="2646" t="s">
        <v>2987</v>
      </c>
      <c r="U595" s="2647">
        <v>4673739400142</v>
      </c>
      <c r="V595" s="2656">
        <v>10</v>
      </c>
      <c r="W595" s="2648">
        <v>1.1399999999999999</v>
      </c>
      <c r="X595" s="2662">
        <v>1.99E-3</v>
      </c>
      <c r="Y595" s="2650"/>
      <c r="Z595" s="2650"/>
      <c r="AA595" s="2650"/>
      <c r="AB595" s="2647">
        <v>4603739364298</v>
      </c>
      <c r="AC595" s="2656">
        <v>80</v>
      </c>
      <c r="AD595" s="2653">
        <v>8.8000000000000007</v>
      </c>
      <c r="AE595" s="2662">
        <v>1.592E-2</v>
      </c>
      <c r="AF595" s="2657">
        <v>0.32500000000000001</v>
      </c>
      <c r="AG595" s="2653">
        <v>0.2</v>
      </c>
      <c r="AH595" s="2657">
        <v>0.245</v>
      </c>
      <c r="AI595" s="2647">
        <v>4603739365837</v>
      </c>
      <c r="AJ595" s="2648">
        <v>6.23</v>
      </c>
      <c r="AK595" s="2651" t="s">
        <v>2154</v>
      </c>
      <c r="AL595" s="2651" t="s">
        <v>2986</v>
      </c>
      <c r="AM595" s="2651"/>
      <c r="AN595" s="2652">
        <v>6.35</v>
      </c>
    </row>
    <row r="596" spans="1:40" ht="11.1" customHeight="1">
      <c r="A596" s="2646" t="s">
        <v>4981</v>
      </c>
      <c r="B596" s="2646" t="s">
        <v>4981</v>
      </c>
      <c r="C596" s="2646" t="s">
        <v>4831</v>
      </c>
      <c r="D596" s="2646" t="s">
        <v>4977</v>
      </c>
      <c r="E596" s="2647">
        <v>7307991000</v>
      </c>
      <c r="F596" s="2646" t="s">
        <v>2990</v>
      </c>
      <c r="G596" s="2646" t="s">
        <v>1032</v>
      </c>
      <c r="H596" s="2646" t="s">
        <v>3017</v>
      </c>
      <c r="I596" s="2646" t="s">
        <v>6540</v>
      </c>
      <c r="J596" s="2646"/>
      <c r="K596" s="2646" t="s">
        <v>6626</v>
      </c>
      <c r="L596" s="2657">
        <v>0.13700000000000001</v>
      </c>
      <c r="M596" s="2658">
        <v>1.9900000000000001E-4</v>
      </c>
      <c r="N596" s="2650"/>
      <c r="O596" s="2650"/>
      <c r="P596" s="2650"/>
      <c r="Q596" s="2656">
        <v>16</v>
      </c>
      <c r="R596" s="2650"/>
      <c r="S596" s="2650"/>
      <c r="T596" s="2646" t="s">
        <v>2987</v>
      </c>
      <c r="U596" s="2647">
        <v>4673739400159</v>
      </c>
      <c r="V596" s="2656">
        <v>10</v>
      </c>
      <c r="W596" s="2648">
        <v>1.41</v>
      </c>
      <c r="X596" s="2662">
        <v>1.99E-3</v>
      </c>
      <c r="Y596" s="2650"/>
      <c r="Z596" s="2650"/>
      <c r="AA596" s="2650"/>
      <c r="AB596" s="2647">
        <v>4603739364311</v>
      </c>
      <c r="AC596" s="2656">
        <v>80</v>
      </c>
      <c r="AD596" s="2648">
        <v>10.96</v>
      </c>
      <c r="AE596" s="2662">
        <v>1.592E-2</v>
      </c>
      <c r="AF596" s="2657">
        <v>0.32500000000000001</v>
      </c>
      <c r="AG596" s="2653">
        <v>0.2</v>
      </c>
      <c r="AH596" s="2657">
        <v>0.245</v>
      </c>
      <c r="AI596" s="2647">
        <v>4603739365851</v>
      </c>
      <c r="AJ596" s="2653">
        <v>7.1</v>
      </c>
      <c r="AK596" s="2651" t="s">
        <v>2154</v>
      </c>
      <c r="AL596" s="2651" t="s">
        <v>2986</v>
      </c>
      <c r="AM596" s="2651"/>
      <c r="AN596" s="2652">
        <v>7.24</v>
      </c>
    </row>
    <row r="597" spans="1:40" ht="11.1" customHeight="1">
      <c r="A597" s="2646" t="s">
        <v>4980</v>
      </c>
      <c r="B597" s="2646" t="s">
        <v>4980</v>
      </c>
      <c r="C597" s="2646" t="s">
        <v>4831</v>
      </c>
      <c r="D597" s="2646" t="s">
        <v>4977</v>
      </c>
      <c r="E597" s="2647">
        <v>7307991000</v>
      </c>
      <c r="F597" s="2646" t="s">
        <v>2990</v>
      </c>
      <c r="G597" s="2646" t="s">
        <v>1034</v>
      </c>
      <c r="H597" s="2646" t="s">
        <v>2988</v>
      </c>
      <c r="I597" s="2646" t="s">
        <v>6540</v>
      </c>
      <c r="J597" s="2646"/>
      <c r="K597" s="2646" t="s">
        <v>6626</v>
      </c>
      <c r="L597" s="2657">
        <v>0.17399999999999999</v>
      </c>
      <c r="M597" s="2658">
        <v>2.5500000000000002E-4</v>
      </c>
      <c r="N597" s="2650"/>
      <c r="O597" s="2650"/>
      <c r="P597" s="2650"/>
      <c r="Q597" s="2656">
        <v>16</v>
      </c>
      <c r="R597" s="2650"/>
      <c r="S597" s="2650"/>
      <c r="T597" s="2646" t="s">
        <v>2987</v>
      </c>
      <c r="U597" s="2647">
        <v>4673739400166</v>
      </c>
      <c r="V597" s="2656">
        <v>5</v>
      </c>
      <c r="W597" s="2653">
        <v>0.9</v>
      </c>
      <c r="X597" s="2658">
        <v>1.2750000000000001E-3</v>
      </c>
      <c r="Y597" s="2650"/>
      <c r="Z597" s="2650"/>
      <c r="AA597" s="2650"/>
      <c r="AB597" s="2647">
        <v>4603739364328</v>
      </c>
      <c r="AC597" s="2656">
        <v>50</v>
      </c>
      <c r="AD597" s="2653">
        <v>8.6999999999999993</v>
      </c>
      <c r="AE597" s="2662">
        <v>1.2749999999999999E-2</v>
      </c>
      <c r="AF597" s="2657">
        <v>0.32500000000000001</v>
      </c>
      <c r="AG597" s="2648">
        <v>0.16</v>
      </c>
      <c r="AH597" s="2657">
        <v>0.245</v>
      </c>
      <c r="AI597" s="2647">
        <v>4603739365868</v>
      </c>
      <c r="AJ597" s="2648">
        <v>7.74</v>
      </c>
      <c r="AK597" s="2651" t="s">
        <v>2154</v>
      </c>
      <c r="AL597" s="2651" t="s">
        <v>2986</v>
      </c>
      <c r="AM597" s="2651"/>
      <c r="AN597" s="2652">
        <v>7.89</v>
      </c>
    </row>
    <row r="598" spans="1:40" ht="11.1" customHeight="1">
      <c r="A598" s="2646" t="s">
        <v>4979</v>
      </c>
      <c r="B598" s="2646" t="s">
        <v>4979</v>
      </c>
      <c r="C598" s="2646" t="s">
        <v>4831</v>
      </c>
      <c r="D598" s="2646" t="s">
        <v>4977</v>
      </c>
      <c r="E598" s="2647">
        <v>7307991000</v>
      </c>
      <c r="F598" s="2646" t="s">
        <v>2990</v>
      </c>
      <c r="G598" s="2646" t="s">
        <v>1035</v>
      </c>
      <c r="H598" s="2646" t="s">
        <v>3017</v>
      </c>
      <c r="I598" s="2646" t="s">
        <v>6540</v>
      </c>
      <c r="J598" s="2646"/>
      <c r="K598" s="2646" t="s">
        <v>6626</v>
      </c>
      <c r="L598" s="2657">
        <v>0.314</v>
      </c>
      <c r="M598" s="2658">
        <v>6.3699999999999998E-4</v>
      </c>
      <c r="N598" s="2650"/>
      <c r="O598" s="2650"/>
      <c r="P598" s="2650"/>
      <c r="Q598" s="2656">
        <v>16</v>
      </c>
      <c r="R598" s="2650"/>
      <c r="S598" s="2650"/>
      <c r="T598" s="2646" t="s">
        <v>2987</v>
      </c>
      <c r="U598" s="2647">
        <v>4673739400173</v>
      </c>
      <c r="V598" s="2656">
        <v>4</v>
      </c>
      <c r="W598" s="2648">
        <v>1.31</v>
      </c>
      <c r="X598" s="2658">
        <v>2.5479999999999999E-3</v>
      </c>
      <c r="Y598" s="2650"/>
      <c r="Z598" s="2650"/>
      <c r="AA598" s="2650"/>
      <c r="AB598" s="2647">
        <v>4603739364335</v>
      </c>
      <c r="AC598" s="2656">
        <v>20</v>
      </c>
      <c r="AD598" s="2648">
        <v>6.28</v>
      </c>
      <c r="AE598" s="2662">
        <v>1.274E-2</v>
      </c>
      <c r="AF598" s="2657">
        <v>0.32500000000000001</v>
      </c>
      <c r="AG598" s="2648">
        <v>0.16</v>
      </c>
      <c r="AH598" s="2657">
        <v>0.245</v>
      </c>
      <c r="AI598" s="2647">
        <v>4603739365875</v>
      </c>
      <c r="AJ598" s="2648">
        <v>13.36</v>
      </c>
      <c r="AK598" s="2651" t="s">
        <v>2154</v>
      </c>
      <c r="AL598" s="2651" t="s">
        <v>2986</v>
      </c>
      <c r="AM598" s="2651"/>
      <c r="AN598" s="2652">
        <v>13.63</v>
      </c>
    </row>
    <row r="599" spans="1:40" ht="11.1" customHeight="1">
      <c r="A599" s="2646" t="s">
        <v>4978</v>
      </c>
      <c r="B599" s="2646" t="s">
        <v>4978</v>
      </c>
      <c r="C599" s="2646" t="s">
        <v>4831</v>
      </c>
      <c r="D599" s="2646" t="s">
        <v>4977</v>
      </c>
      <c r="E599" s="2647">
        <v>7307991000</v>
      </c>
      <c r="F599" s="2646" t="s">
        <v>2990</v>
      </c>
      <c r="G599" s="2646" t="s">
        <v>1036</v>
      </c>
      <c r="H599" s="2646" t="s">
        <v>3017</v>
      </c>
      <c r="I599" s="2646" t="s">
        <v>6540</v>
      </c>
      <c r="J599" s="2646"/>
      <c r="K599" s="2646" t="s">
        <v>6626</v>
      </c>
      <c r="L599" s="2657">
        <v>0.48599999999999999</v>
      </c>
      <c r="M599" s="2658">
        <v>6.3699999999999998E-4</v>
      </c>
      <c r="N599" s="2650"/>
      <c r="O599" s="2650"/>
      <c r="P599" s="2650"/>
      <c r="Q599" s="2656">
        <v>16</v>
      </c>
      <c r="R599" s="2650"/>
      <c r="S599" s="2650"/>
      <c r="T599" s="2646" t="s">
        <v>2987</v>
      </c>
      <c r="U599" s="2647">
        <v>4673739400180</v>
      </c>
      <c r="V599" s="2656">
        <v>4</v>
      </c>
      <c r="W599" s="2648">
        <v>1.99</v>
      </c>
      <c r="X599" s="2658">
        <v>2.5479999999999999E-3</v>
      </c>
      <c r="Y599" s="2650"/>
      <c r="Z599" s="2650"/>
      <c r="AA599" s="2650"/>
      <c r="AB599" s="2647">
        <v>4603739364342</v>
      </c>
      <c r="AC599" s="2656">
        <v>20</v>
      </c>
      <c r="AD599" s="2648">
        <v>9.7200000000000006</v>
      </c>
      <c r="AE599" s="2662">
        <v>1.274E-2</v>
      </c>
      <c r="AF599" s="2657">
        <v>0.32500000000000001</v>
      </c>
      <c r="AG599" s="2648">
        <v>0.16</v>
      </c>
      <c r="AH599" s="2657">
        <v>0.245</v>
      </c>
      <c r="AI599" s="2647">
        <v>4603739365882</v>
      </c>
      <c r="AJ599" s="2653">
        <v>22.5</v>
      </c>
      <c r="AK599" s="2651" t="s">
        <v>2154</v>
      </c>
      <c r="AL599" s="2651" t="s">
        <v>2986</v>
      </c>
      <c r="AM599" s="2651"/>
      <c r="AN599" s="2652">
        <v>22.95</v>
      </c>
    </row>
    <row r="600" spans="1:40" ht="11.1" customHeight="1">
      <c r="A600" s="2646" t="s">
        <v>4976</v>
      </c>
      <c r="B600" s="2646" t="s">
        <v>4976</v>
      </c>
      <c r="C600" s="2646" t="s">
        <v>4831</v>
      </c>
      <c r="D600" s="2646" t="s">
        <v>4963</v>
      </c>
      <c r="E600" s="2647">
        <v>7307991000</v>
      </c>
      <c r="F600" s="2646" t="s">
        <v>2990</v>
      </c>
      <c r="G600" s="2646" t="s">
        <v>1005</v>
      </c>
      <c r="H600" s="2646" t="s">
        <v>3017</v>
      </c>
      <c r="I600" s="2646" t="s">
        <v>6540</v>
      </c>
      <c r="J600" s="2646"/>
      <c r="K600" s="2646" t="s">
        <v>6626</v>
      </c>
      <c r="L600" s="2657">
        <v>6.5000000000000002E-2</v>
      </c>
      <c r="M600" s="2658">
        <v>7.1000000000000005E-5</v>
      </c>
      <c r="N600" s="2650"/>
      <c r="O600" s="2650"/>
      <c r="P600" s="2650"/>
      <c r="Q600" s="2656">
        <v>16</v>
      </c>
      <c r="R600" s="2650"/>
      <c r="S600" s="2650"/>
      <c r="T600" s="2646" t="s">
        <v>2987</v>
      </c>
      <c r="U600" s="2647">
        <v>4673739400197</v>
      </c>
      <c r="V600" s="2656">
        <v>20</v>
      </c>
      <c r="W600" s="2648">
        <v>1.33</v>
      </c>
      <c r="X600" s="2662">
        <v>1.42E-3</v>
      </c>
      <c r="Y600" s="2650"/>
      <c r="Z600" s="2650"/>
      <c r="AA600" s="2650"/>
      <c r="AB600" s="2647">
        <v>4603739364106</v>
      </c>
      <c r="AC600" s="2656">
        <v>180</v>
      </c>
      <c r="AD600" s="2653">
        <v>11.7</v>
      </c>
      <c r="AE600" s="2662">
        <v>1.278E-2</v>
      </c>
      <c r="AF600" s="2657">
        <v>0.32500000000000001</v>
      </c>
      <c r="AG600" s="2648">
        <v>0.16</v>
      </c>
      <c r="AH600" s="2657">
        <v>0.245</v>
      </c>
      <c r="AI600" s="2647">
        <v>4603739365646</v>
      </c>
      <c r="AJ600" s="2648">
        <v>4.5599999999999996</v>
      </c>
      <c r="AK600" s="2651" t="s">
        <v>2154</v>
      </c>
      <c r="AL600" s="2651" t="s">
        <v>2986</v>
      </c>
      <c r="AM600" s="2651"/>
      <c r="AN600" s="2652">
        <v>4.6500000000000004</v>
      </c>
    </row>
    <row r="601" spans="1:40" ht="11.1" customHeight="1">
      <c r="A601" s="2646" t="s">
        <v>4975</v>
      </c>
      <c r="B601" s="2646" t="s">
        <v>4975</v>
      </c>
      <c r="C601" s="2646" t="s">
        <v>4831</v>
      </c>
      <c r="D601" s="2646" t="s">
        <v>4963</v>
      </c>
      <c r="E601" s="2647">
        <v>7307991000</v>
      </c>
      <c r="F601" s="2646" t="s">
        <v>2990</v>
      </c>
      <c r="G601" s="2646" t="s">
        <v>1006</v>
      </c>
      <c r="H601" s="2646" t="s">
        <v>3017</v>
      </c>
      <c r="I601" s="2646" t="s">
        <v>6540</v>
      </c>
      <c r="J601" s="2646"/>
      <c r="K601" s="2646" t="s">
        <v>6626</v>
      </c>
      <c r="L601" s="2657">
        <v>0.10199999999999999</v>
      </c>
      <c r="M601" s="2658">
        <v>1.06E-4</v>
      </c>
      <c r="N601" s="2650"/>
      <c r="O601" s="2650"/>
      <c r="P601" s="2650"/>
      <c r="Q601" s="2656">
        <v>16</v>
      </c>
      <c r="R601" s="2650"/>
      <c r="S601" s="2650"/>
      <c r="T601" s="2646" t="s">
        <v>2987</v>
      </c>
      <c r="U601" s="2647">
        <v>4673739400203</v>
      </c>
      <c r="V601" s="2656">
        <v>20</v>
      </c>
      <c r="W601" s="2648">
        <v>2.08</v>
      </c>
      <c r="X601" s="2662">
        <v>2.1199999999999999E-3</v>
      </c>
      <c r="Y601" s="2650"/>
      <c r="Z601" s="2650"/>
      <c r="AA601" s="2650"/>
      <c r="AB601" s="2647">
        <v>4603739364113</v>
      </c>
      <c r="AC601" s="2656">
        <v>120</v>
      </c>
      <c r="AD601" s="2648">
        <v>12.24</v>
      </c>
      <c r="AE601" s="2662">
        <v>1.272E-2</v>
      </c>
      <c r="AF601" s="2657">
        <v>0.32500000000000001</v>
      </c>
      <c r="AG601" s="2648">
        <v>0.16</v>
      </c>
      <c r="AH601" s="2657">
        <v>0.245</v>
      </c>
      <c r="AI601" s="2647">
        <v>4603739365653</v>
      </c>
      <c r="AJ601" s="2648">
        <v>4.1500000000000004</v>
      </c>
      <c r="AK601" s="2651" t="s">
        <v>2154</v>
      </c>
      <c r="AL601" s="2651" t="s">
        <v>2986</v>
      </c>
      <c r="AM601" s="2651"/>
      <c r="AN601" s="2652">
        <v>4.2300000000000004</v>
      </c>
    </row>
    <row r="602" spans="1:40" ht="11.1" customHeight="1">
      <c r="A602" s="2646" t="s">
        <v>4974</v>
      </c>
      <c r="B602" s="2646" t="s">
        <v>4974</v>
      </c>
      <c r="C602" s="2646" t="s">
        <v>4831</v>
      </c>
      <c r="D602" s="2646" t="s">
        <v>4963</v>
      </c>
      <c r="E602" s="2647">
        <v>7307991000</v>
      </c>
      <c r="F602" s="2646" t="s">
        <v>2990</v>
      </c>
      <c r="G602" s="2646" t="s">
        <v>1007</v>
      </c>
      <c r="H602" s="2646" t="s">
        <v>3017</v>
      </c>
      <c r="I602" s="2646" t="s">
        <v>6540</v>
      </c>
      <c r="J602" s="2646"/>
      <c r="K602" s="2646" t="s">
        <v>6626</v>
      </c>
      <c r="L602" s="2657">
        <v>8.8999999999999996E-2</v>
      </c>
      <c r="M602" s="2658">
        <v>1.06E-4</v>
      </c>
      <c r="N602" s="2650"/>
      <c r="O602" s="2650"/>
      <c r="P602" s="2650"/>
      <c r="Q602" s="2656">
        <v>16</v>
      </c>
      <c r="R602" s="2650"/>
      <c r="S602" s="2650"/>
      <c r="T602" s="2646" t="s">
        <v>2987</v>
      </c>
      <c r="U602" s="2647">
        <v>4673739400210</v>
      </c>
      <c r="V602" s="2656">
        <v>10</v>
      </c>
      <c r="W602" s="2648">
        <v>0.92</v>
      </c>
      <c r="X602" s="2662">
        <v>1.06E-3</v>
      </c>
      <c r="Y602" s="2650"/>
      <c r="Z602" s="2650"/>
      <c r="AA602" s="2650"/>
      <c r="AB602" s="2647">
        <v>4603739364120</v>
      </c>
      <c r="AC602" s="2656">
        <v>120</v>
      </c>
      <c r="AD602" s="2648">
        <v>10.68</v>
      </c>
      <c r="AE602" s="2662">
        <v>1.272E-2</v>
      </c>
      <c r="AF602" s="2657">
        <v>0.32500000000000001</v>
      </c>
      <c r="AG602" s="2648">
        <v>0.16</v>
      </c>
      <c r="AH602" s="2657">
        <v>0.245</v>
      </c>
      <c r="AI602" s="2647">
        <v>4603739365660</v>
      </c>
      <c r="AJ602" s="2648">
        <v>4.95</v>
      </c>
      <c r="AK602" s="2651" t="s">
        <v>2154</v>
      </c>
      <c r="AL602" s="2651" t="s">
        <v>2986</v>
      </c>
      <c r="AM602" s="2651"/>
      <c r="AN602" s="2652">
        <v>5.05</v>
      </c>
    </row>
    <row r="603" spans="1:40" ht="11.1" customHeight="1">
      <c r="A603" s="2646" t="s">
        <v>4973</v>
      </c>
      <c r="B603" s="2646" t="s">
        <v>4973</v>
      </c>
      <c r="C603" s="2646" t="s">
        <v>4831</v>
      </c>
      <c r="D603" s="2646" t="s">
        <v>4963</v>
      </c>
      <c r="E603" s="2647">
        <v>7307991000</v>
      </c>
      <c r="F603" s="2646" t="s">
        <v>2990</v>
      </c>
      <c r="G603" s="2646" t="s">
        <v>1008</v>
      </c>
      <c r="H603" s="2646" t="s">
        <v>3017</v>
      </c>
      <c r="I603" s="2646" t="s">
        <v>6540</v>
      </c>
      <c r="J603" s="2646"/>
      <c r="K603" s="2646" t="s">
        <v>6626</v>
      </c>
      <c r="L603" s="2657">
        <v>8.3000000000000004E-2</v>
      </c>
      <c r="M603" s="2658">
        <v>1.06E-4</v>
      </c>
      <c r="N603" s="2650"/>
      <c r="O603" s="2650"/>
      <c r="P603" s="2650"/>
      <c r="Q603" s="2656">
        <v>16</v>
      </c>
      <c r="R603" s="2650"/>
      <c r="S603" s="2650"/>
      <c r="T603" s="2646" t="s">
        <v>2987</v>
      </c>
      <c r="U603" s="2647">
        <v>4673739400227</v>
      </c>
      <c r="V603" s="2656">
        <v>10</v>
      </c>
      <c r="W603" s="2648">
        <v>0.86</v>
      </c>
      <c r="X603" s="2662">
        <v>1.06E-3</v>
      </c>
      <c r="Y603" s="2650"/>
      <c r="Z603" s="2650"/>
      <c r="AA603" s="2650"/>
      <c r="AB603" s="2647">
        <v>4603739364137</v>
      </c>
      <c r="AC603" s="2656">
        <v>120</v>
      </c>
      <c r="AD603" s="2648">
        <v>9.9600000000000009</v>
      </c>
      <c r="AE603" s="2662">
        <v>1.272E-2</v>
      </c>
      <c r="AF603" s="2657">
        <v>0.32500000000000001</v>
      </c>
      <c r="AG603" s="2648">
        <v>0.16</v>
      </c>
      <c r="AH603" s="2657">
        <v>0.245</v>
      </c>
      <c r="AI603" s="2647">
        <v>4603739365677</v>
      </c>
      <c r="AJ603" s="2648">
        <v>5.41</v>
      </c>
      <c r="AK603" s="2651" t="s">
        <v>2154</v>
      </c>
      <c r="AL603" s="2651" t="s">
        <v>2986</v>
      </c>
      <c r="AM603" s="2651"/>
      <c r="AN603" s="2652">
        <v>5.52</v>
      </c>
    </row>
    <row r="604" spans="1:40" ht="11.1" customHeight="1">
      <c r="A604" s="2646" t="s">
        <v>4972</v>
      </c>
      <c r="B604" s="2646" t="s">
        <v>4972</v>
      </c>
      <c r="C604" s="2646" t="s">
        <v>4831</v>
      </c>
      <c r="D604" s="2646" t="s">
        <v>4963</v>
      </c>
      <c r="E604" s="2647">
        <v>7307991000</v>
      </c>
      <c r="F604" s="2646" t="s">
        <v>2990</v>
      </c>
      <c r="G604" s="2646" t="s">
        <v>1009</v>
      </c>
      <c r="H604" s="2646" t="s">
        <v>2988</v>
      </c>
      <c r="I604" s="2646" t="s">
        <v>6540</v>
      </c>
      <c r="J604" s="2646"/>
      <c r="K604" s="2646" t="s">
        <v>6626</v>
      </c>
      <c r="L604" s="2657">
        <v>8.8999999999999996E-2</v>
      </c>
      <c r="M604" s="2658">
        <v>1.3300000000000001E-4</v>
      </c>
      <c r="N604" s="2650"/>
      <c r="O604" s="2650"/>
      <c r="P604" s="2650"/>
      <c r="Q604" s="2656">
        <v>16</v>
      </c>
      <c r="R604" s="2650"/>
      <c r="S604" s="2650"/>
      <c r="T604" s="2646" t="s">
        <v>2987</v>
      </c>
      <c r="U604" s="2647">
        <v>4673739400234</v>
      </c>
      <c r="V604" s="2656">
        <v>10</v>
      </c>
      <c r="W604" s="2648">
        <v>0.92</v>
      </c>
      <c r="X604" s="2662">
        <v>1.33E-3</v>
      </c>
      <c r="Y604" s="2650"/>
      <c r="Z604" s="2650"/>
      <c r="AA604" s="2650"/>
      <c r="AB604" s="2647">
        <v>4603739364144</v>
      </c>
      <c r="AC604" s="2656">
        <v>120</v>
      </c>
      <c r="AD604" s="2648">
        <v>10.68</v>
      </c>
      <c r="AE604" s="2662">
        <v>1.5959999999999998E-2</v>
      </c>
      <c r="AF604" s="2657">
        <v>0.32500000000000001</v>
      </c>
      <c r="AG604" s="2653">
        <v>0.2</v>
      </c>
      <c r="AH604" s="2657">
        <v>0.245</v>
      </c>
      <c r="AI604" s="2647">
        <v>4603739365684</v>
      </c>
      <c r="AJ604" s="2648">
        <v>7.29</v>
      </c>
      <c r="AK604" s="2651" t="s">
        <v>2154</v>
      </c>
      <c r="AL604" s="2651" t="s">
        <v>2986</v>
      </c>
      <c r="AM604" s="2651"/>
      <c r="AN604" s="2652">
        <v>7.44</v>
      </c>
    </row>
    <row r="605" spans="1:40" ht="11.1" customHeight="1">
      <c r="A605" s="2646" t="s">
        <v>4971</v>
      </c>
      <c r="B605" s="2646" t="s">
        <v>4971</v>
      </c>
      <c r="C605" s="2646" t="s">
        <v>4831</v>
      </c>
      <c r="D605" s="2646" t="s">
        <v>4963</v>
      </c>
      <c r="E605" s="2647">
        <v>7307991000</v>
      </c>
      <c r="F605" s="2646" t="s">
        <v>2990</v>
      </c>
      <c r="G605" s="2646" t="s">
        <v>1011</v>
      </c>
      <c r="H605" s="2646" t="s">
        <v>3017</v>
      </c>
      <c r="I605" s="2646" t="s">
        <v>6540</v>
      </c>
      <c r="J605" s="2646"/>
      <c r="K605" s="2646" t="s">
        <v>6626</v>
      </c>
      <c r="L605" s="2657">
        <v>0.152</v>
      </c>
      <c r="M605" s="2658">
        <v>1.5899999999999999E-4</v>
      </c>
      <c r="N605" s="2650"/>
      <c r="O605" s="2650"/>
      <c r="P605" s="2650"/>
      <c r="Q605" s="2656">
        <v>16</v>
      </c>
      <c r="R605" s="2650"/>
      <c r="S605" s="2650"/>
      <c r="T605" s="2646" t="s">
        <v>2987</v>
      </c>
      <c r="U605" s="2647">
        <v>4673739400241</v>
      </c>
      <c r="V605" s="2656">
        <v>20</v>
      </c>
      <c r="W605" s="2653">
        <v>3.1</v>
      </c>
      <c r="X605" s="2662">
        <v>3.1800000000000001E-3</v>
      </c>
      <c r="Y605" s="2650"/>
      <c r="Z605" s="2650"/>
      <c r="AA605" s="2650"/>
      <c r="AB605" s="2647">
        <v>4603739364151</v>
      </c>
      <c r="AC605" s="2656">
        <v>80</v>
      </c>
      <c r="AD605" s="2648">
        <v>12.16</v>
      </c>
      <c r="AE605" s="2662">
        <v>1.272E-2</v>
      </c>
      <c r="AF605" s="2657">
        <v>0.32500000000000001</v>
      </c>
      <c r="AG605" s="2648">
        <v>0.16</v>
      </c>
      <c r="AH605" s="2657">
        <v>0.245</v>
      </c>
      <c r="AI605" s="2647">
        <v>4603739365691</v>
      </c>
      <c r="AJ605" s="2648">
        <v>7.84</v>
      </c>
      <c r="AK605" s="2651" t="s">
        <v>2154</v>
      </c>
      <c r="AL605" s="2651" t="s">
        <v>2986</v>
      </c>
      <c r="AM605" s="2651"/>
      <c r="AN605" s="2652">
        <v>8</v>
      </c>
    </row>
    <row r="606" spans="1:40" ht="11.1" customHeight="1">
      <c r="A606" s="2646" t="s">
        <v>4970</v>
      </c>
      <c r="B606" s="2646" t="s">
        <v>4970</v>
      </c>
      <c r="C606" s="2646" t="s">
        <v>4831</v>
      </c>
      <c r="D606" s="2646" t="s">
        <v>4963</v>
      </c>
      <c r="E606" s="2647">
        <v>7307991000</v>
      </c>
      <c r="F606" s="2646" t="s">
        <v>2990</v>
      </c>
      <c r="G606" s="2646" t="s">
        <v>1012</v>
      </c>
      <c r="H606" s="2646" t="s">
        <v>3017</v>
      </c>
      <c r="I606" s="2646" t="s">
        <v>6540</v>
      </c>
      <c r="J606" s="2646"/>
      <c r="K606" s="2646" t="s">
        <v>6626</v>
      </c>
      <c r="L606" s="2657">
        <v>0.109</v>
      </c>
      <c r="M606" s="2658">
        <v>2.5500000000000002E-4</v>
      </c>
      <c r="N606" s="2650"/>
      <c r="O606" s="2650"/>
      <c r="P606" s="2650"/>
      <c r="Q606" s="2656">
        <v>16</v>
      </c>
      <c r="R606" s="2650"/>
      <c r="S606" s="2650"/>
      <c r="T606" s="2646" t="s">
        <v>2987</v>
      </c>
      <c r="U606" s="2647">
        <v>4673739400258</v>
      </c>
      <c r="V606" s="2656">
        <v>10</v>
      </c>
      <c r="W606" s="2648">
        <v>1.1399999999999999</v>
      </c>
      <c r="X606" s="2662">
        <v>2.5500000000000002E-3</v>
      </c>
      <c r="Y606" s="2650"/>
      <c r="Z606" s="2650"/>
      <c r="AA606" s="2650"/>
      <c r="AB606" s="2647">
        <v>4603739364168</v>
      </c>
      <c r="AC606" s="2656">
        <v>50</v>
      </c>
      <c r="AD606" s="2648">
        <v>5.45</v>
      </c>
      <c r="AE606" s="2662">
        <v>1.2749999999999999E-2</v>
      </c>
      <c r="AF606" s="2657">
        <v>0.32500000000000001</v>
      </c>
      <c r="AG606" s="2648">
        <v>0.16</v>
      </c>
      <c r="AH606" s="2657">
        <v>0.245</v>
      </c>
      <c r="AI606" s="2647">
        <v>4603739365707</v>
      </c>
      <c r="AJ606" s="2648">
        <v>8.89</v>
      </c>
      <c r="AK606" s="2651" t="s">
        <v>2154</v>
      </c>
      <c r="AL606" s="2651" t="s">
        <v>2986</v>
      </c>
      <c r="AM606" s="2651"/>
      <c r="AN606" s="2652">
        <v>9.07</v>
      </c>
    </row>
    <row r="607" spans="1:40" ht="11.1" customHeight="1">
      <c r="A607" s="2646" t="s">
        <v>4969</v>
      </c>
      <c r="B607" s="2646" t="s">
        <v>4969</v>
      </c>
      <c r="C607" s="2646" t="s">
        <v>4831</v>
      </c>
      <c r="D607" s="2646" t="s">
        <v>4963</v>
      </c>
      <c r="E607" s="2647">
        <v>7307991000</v>
      </c>
      <c r="F607" s="2646" t="s">
        <v>2990</v>
      </c>
      <c r="G607" s="2646" t="s">
        <v>1010</v>
      </c>
      <c r="H607" s="2646" t="s">
        <v>3017</v>
      </c>
      <c r="I607" s="2646" t="s">
        <v>6540</v>
      </c>
      <c r="J607" s="2646"/>
      <c r="K607" s="2646" t="s">
        <v>6626</v>
      </c>
      <c r="L607" s="2648">
        <v>0.15</v>
      </c>
      <c r="M607" s="2658">
        <v>2.5500000000000002E-4</v>
      </c>
      <c r="N607" s="2650"/>
      <c r="O607" s="2650"/>
      <c r="P607" s="2650"/>
      <c r="Q607" s="2656">
        <v>16</v>
      </c>
      <c r="R607" s="2650"/>
      <c r="S607" s="2650"/>
      <c r="T607" s="2646" t="s">
        <v>2987</v>
      </c>
      <c r="U607" s="2647">
        <v>4673739400265</v>
      </c>
      <c r="V607" s="2656">
        <v>10</v>
      </c>
      <c r="W607" s="2648">
        <v>1.55</v>
      </c>
      <c r="X607" s="2662">
        <v>2.5500000000000002E-3</v>
      </c>
      <c r="Y607" s="2650"/>
      <c r="Z607" s="2650"/>
      <c r="AA607" s="2650"/>
      <c r="AB607" s="2647">
        <v>4603739364175</v>
      </c>
      <c r="AC607" s="2656">
        <v>50</v>
      </c>
      <c r="AD607" s="2653">
        <v>7.5</v>
      </c>
      <c r="AE607" s="2662">
        <v>1.2749999999999999E-2</v>
      </c>
      <c r="AF607" s="2657">
        <v>0.32500000000000001</v>
      </c>
      <c r="AG607" s="2648">
        <v>0.16</v>
      </c>
      <c r="AH607" s="2657">
        <v>0.245</v>
      </c>
      <c r="AI607" s="2647">
        <v>4603739365714</v>
      </c>
      <c r="AJ607" s="2648">
        <v>9.2799999999999994</v>
      </c>
      <c r="AK607" s="2651" t="s">
        <v>2154</v>
      </c>
      <c r="AL607" s="2651" t="s">
        <v>2986</v>
      </c>
      <c r="AM607" s="2651"/>
      <c r="AN607" s="2652">
        <v>9.4700000000000006</v>
      </c>
    </row>
    <row r="608" spans="1:40" ht="11.1" customHeight="1">
      <c r="A608" s="2646" t="s">
        <v>4968</v>
      </c>
      <c r="B608" s="2646" t="s">
        <v>4968</v>
      </c>
      <c r="C608" s="2646" t="s">
        <v>4831</v>
      </c>
      <c r="D608" s="2646" t="s">
        <v>4963</v>
      </c>
      <c r="E608" s="2647">
        <v>7307991000</v>
      </c>
      <c r="F608" s="2646" t="s">
        <v>2990</v>
      </c>
      <c r="G608" s="2646" t="s">
        <v>1015</v>
      </c>
      <c r="H608" s="2646" t="s">
        <v>3017</v>
      </c>
      <c r="I608" s="2646" t="s">
        <v>6540</v>
      </c>
      <c r="J608" s="2646"/>
      <c r="K608" s="2646" t="s">
        <v>6626</v>
      </c>
      <c r="L608" s="2657">
        <v>0.14099999999999999</v>
      </c>
      <c r="M608" s="2658">
        <v>2.5500000000000002E-4</v>
      </c>
      <c r="N608" s="2650"/>
      <c r="O608" s="2650"/>
      <c r="P608" s="2650"/>
      <c r="Q608" s="2656">
        <v>16</v>
      </c>
      <c r="R608" s="2650"/>
      <c r="S608" s="2650"/>
      <c r="T608" s="2646" t="s">
        <v>2987</v>
      </c>
      <c r="U608" s="2647">
        <v>4673739400272</v>
      </c>
      <c r="V608" s="2656">
        <v>10</v>
      </c>
      <c r="W608" s="2648">
        <v>1.46</v>
      </c>
      <c r="X608" s="2662">
        <v>2.5500000000000002E-3</v>
      </c>
      <c r="Y608" s="2650"/>
      <c r="Z608" s="2650"/>
      <c r="AA608" s="2650"/>
      <c r="AB608" s="2647">
        <v>4603739364182</v>
      </c>
      <c r="AC608" s="2656">
        <v>50</v>
      </c>
      <c r="AD608" s="2648">
        <v>7.05</v>
      </c>
      <c r="AE608" s="2662">
        <v>1.2749999999999999E-2</v>
      </c>
      <c r="AF608" s="2657">
        <v>0.32500000000000001</v>
      </c>
      <c r="AG608" s="2648">
        <v>0.16</v>
      </c>
      <c r="AH608" s="2657">
        <v>0.245</v>
      </c>
      <c r="AI608" s="2647">
        <v>4603739365721</v>
      </c>
      <c r="AJ608" s="2648">
        <v>10.95</v>
      </c>
      <c r="AK608" s="2651" t="s">
        <v>2154</v>
      </c>
      <c r="AL608" s="2651" t="s">
        <v>2986</v>
      </c>
      <c r="AM608" s="2651"/>
      <c r="AN608" s="2652">
        <v>11.17</v>
      </c>
    </row>
    <row r="609" spans="1:40" ht="11.1" customHeight="1">
      <c r="A609" s="2646" t="s">
        <v>4967</v>
      </c>
      <c r="B609" s="2646" t="s">
        <v>4967</v>
      </c>
      <c r="C609" s="2646" t="s">
        <v>4831</v>
      </c>
      <c r="D609" s="2646" t="s">
        <v>4963</v>
      </c>
      <c r="E609" s="2647">
        <v>7307991000</v>
      </c>
      <c r="F609" s="2646" t="s">
        <v>2990</v>
      </c>
      <c r="G609" s="2646" t="s">
        <v>1013</v>
      </c>
      <c r="H609" s="2646" t="s">
        <v>3017</v>
      </c>
      <c r="I609" s="2646" t="s">
        <v>6540</v>
      </c>
      <c r="J609" s="2646"/>
      <c r="K609" s="2646" t="s">
        <v>6626</v>
      </c>
      <c r="L609" s="2657">
        <v>0.156</v>
      </c>
      <c r="M609" s="2658">
        <v>2.5500000000000002E-4</v>
      </c>
      <c r="N609" s="2650"/>
      <c r="O609" s="2650"/>
      <c r="P609" s="2650"/>
      <c r="Q609" s="2656">
        <v>16</v>
      </c>
      <c r="R609" s="2650"/>
      <c r="S609" s="2650"/>
      <c r="T609" s="2646" t="s">
        <v>2987</v>
      </c>
      <c r="U609" s="2647">
        <v>4673739400289</v>
      </c>
      <c r="V609" s="2656">
        <v>5</v>
      </c>
      <c r="W609" s="2648">
        <v>0.81</v>
      </c>
      <c r="X609" s="2658">
        <v>1.2750000000000001E-3</v>
      </c>
      <c r="Y609" s="2650"/>
      <c r="Z609" s="2650"/>
      <c r="AA609" s="2650"/>
      <c r="AB609" s="2647">
        <v>4603739364199</v>
      </c>
      <c r="AC609" s="2656">
        <v>50</v>
      </c>
      <c r="AD609" s="2653">
        <v>7.8</v>
      </c>
      <c r="AE609" s="2662">
        <v>1.2749999999999999E-2</v>
      </c>
      <c r="AF609" s="2657">
        <v>0.32500000000000001</v>
      </c>
      <c r="AG609" s="2648">
        <v>0.16</v>
      </c>
      <c r="AH609" s="2657">
        <v>0.245</v>
      </c>
      <c r="AI609" s="2647">
        <v>4603739365738</v>
      </c>
      <c r="AJ609" s="2648">
        <v>8.77</v>
      </c>
      <c r="AK609" s="2651" t="s">
        <v>2154</v>
      </c>
      <c r="AL609" s="2651" t="s">
        <v>2986</v>
      </c>
      <c r="AM609" s="2651"/>
      <c r="AN609" s="2652">
        <v>8.9499999999999993</v>
      </c>
    </row>
    <row r="610" spans="1:40" ht="11.1" customHeight="1">
      <c r="A610" s="2646" t="s">
        <v>4966</v>
      </c>
      <c r="B610" s="2646" t="s">
        <v>4966</v>
      </c>
      <c r="C610" s="2646" t="s">
        <v>4831</v>
      </c>
      <c r="D610" s="2646" t="s">
        <v>4963</v>
      </c>
      <c r="E610" s="2647">
        <v>7307991000</v>
      </c>
      <c r="F610" s="2646" t="s">
        <v>2990</v>
      </c>
      <c r="G610" s="2646" t="s">
        <v>1014</v>
      </c>
      <c r="H610" s="2646" t="s">
        <v>2988</v>
      </c>
      <c r="I610" s="2646" t="s">
        <v>6540</v>
      </c>
      <c r="J610" s="2646"/>
      <c r="K610" s="2646" t="s">
        <v>6626</v>
      </c>
      <c r="L610" s="2657">
        <v>0.22900000000000001</v>
      </c>
      <c r="M610" s="2658">
        <v>3.19E-4</v>
      </c>
      <c r="N610" s="2650"/>
      <c r="O610" s="2650"/>
      <c r="P610" s="2650"/>
      <c r="Q610" s="2656">
        <v>16</v>
      </c>
      <c r="R610" s="2650"/>
      <c r="S610" s="2650"/>
      <c r="T610" s="2646" t="s">
        <v>2987</v>
      </c>
      <c r="U610" s="2647">
        <v>4673739400296</v>
      </c>
      <c r="V610" s="2656">
        <v>5</v>
      </c>
      <c r="W610" s="2648">
        <v>1.18</v>
      </c>
      <c r="X610" s="2658">
        <v>1.5950000000000001E-3</v>
      </c>
      <c r="Y610" s="2650"/>
      <c r="Z610" s="2650"/>
      <c r="AA610" s="2650"/>
      <c r="AB610" s="2647">
        <v>4603739364205</v>
      </c>
      <c r="AC610" s="2656">
        <v>50</v>
      </c>
      <c r="AD610" s="2648">
        <v>11.45</v>
      </c>
      <c r="AE610" s="2662">
        <v>1.5949999999999999E-2</v>
      </c>
      <c r="AF610" s="2657">
        <v>0.32500000000000001</v>
      </c>
      <c r="AG610" s="2653">
        <v>0.2</v>
      </c>
      <c r="AH610" s="2657">
        <v>0.245</v>
      </c>
      <c r="AI610" s="2647">
        <v>4603739365745</v>
      </c>
      <c r="AJ610" s="2648">
        <v>10.49</v>
      </c>
      <c r="AK610" s="2651" t="s">
        <v>2154</v>
      </c>
      <c r="AL610" s="2651" t="s">
        <v>2986</v>
      </c>
      <c r="AM610" s="2651"/>
      <c r="AN610" s="2652">
        <v>10.7</v>
      </c>
    </row>
    <row r="611" spans="1:40" ht="11.1" customHeight="1">
      <c r="A611" s="2646" t="s">
        <v>4965</v>
      </c>
      <c r="B611" s="2646" t="s">
        <v>4965</v>
      </c>
      <c r="C611" s="2646" t="s">
        <v>4831</v>
      </c>
      <c r="D611" s="2646" t="s">
        <v>4963</v>
      </c>
      <c r="E611" s="2647">
        <v>7307991000</v>
      </c>
      <c r="F611" s="2646" t="s">
        <v>2990</v>
      </c>
      <c r="G611" s="2646" t="s">
        <v>1016</v>
      </c>
      <c r="H611" s="2646" t="s">
        <v>3017</v>
      </c>
      <c r="I611" s="2646" t="s">
        <v>6540</v>
      </c>
      <c r="J611" s="2646"/>
      <c r="K611" s="2646" t="s">
        <v>6626</v>
      </c>
      <c r="L611" s="2657">
        <v>0.33500000000000002</v>
      </c>
      <c r="M611" s="2658">
        <v>6.3699999999999998E-4</v>
      </c>
      <c r="N611" s="2650"/>
      <c r="O611" s="2650"/>
      <c r="P611" s="2650"/>
      <c r="Q611" s="2656">
        <v>16</v>
      </c>
      <c r="R611" s="2650"/>
      <c r="S611" s="2650"/>
      <c r="T611" s="2646" t="s">
        <v>2987</v>
      </c>
      <c r="U611" s="2647">
        <v>4673739400302</v>
      </c>
      <c r="V611" s="2656">
        <v>4</v>
      </c>
      <c r="W611" s="2648">
        <v>1.39</v>
      </c>
      <c r="X611" s="2658">
        <v>2.5479999999999999E-3</v>
      </c>
      <c r="Y611" s="2650"/>
      <c r="Z611" s="2650"/>
      <c r="AA611" s="2650"/>
      <c r="AB611" s="2647">
        <v>4603739364212</v>
      </c>
      <c r="AC611" s="2656">
        <v>20</v>
      </c>
      <c r="AD611" s="2653">
        <v>6.7</v>
      </c>
      <c r="AE611" s="2662">
        <v>1.274E-2</v>
      </c>
      <c r="AF611" s="2657">
        <v>0.32500000000000001</v>
      </c>
      <c r="AG611" s="2648">
        <v>0.16</v>
      </c>
      <c r="AH611" s="2657">
        <v>0.245</v>
      </c>
      <c r="AI611" s="2647">
        <v>4603739365752</v>
      </c>
      <c r="AJ611" s="2648">
        <v>15.07</v>
      </c>
      <c r="AK611" s="2651" t="s">
        <v>2154</v>
      </c>
      <c r="AL611" s="2651" t="s">
        <v>2986</v>
      </c>
      <c r="AM611" s="2651"/>
      <c r="AN611" s="2652">
        <v>15.37</v>
      </c>
    </row>
    <row r="612" spans="1:40" ht="11.1" customHeight="1">
      <c r="A612" s="2646" t="s">
        <v>4964</v>
      </c>
      <c r="B612" s="2646" t="s">
        <v>4964</v>
      </c>
      <c r="C612" s="2646" t="s">
        <v>4831</v>
      </c>
      <c r="D612" s="2646" t="s">
        <v>4963</v>
      </c>
      <c r="E612" s="2647">
        <v>7307991000</v>
      </c>
      <c r="F612" s="2646" t="s">
        <v>2990</v>
      </c>
      <c r="G612" s="2646" t="s">
        <v>1017</v>
      </c>
      <c r="H612" s="2646" t="s">
        <v>3017</v>
      </c>
      <c r="I612" s="2646" t="s">
        <v>6540</v>
      </c>
      <c r="J612" s="2646"/>
      <c r="K612" s="2646" t="s">
        <v>6626</v>
      </c>
      <c r="L612" s="2648">
        <v>0.48</v>
      </c>
      <c r="M612" s="2658">
        <v>6.3699999999999998E-4</v>
      </c>
      <c r="N612" s="2650"/>
      <c r="O612" s="2650"/>
      <c r="P612" s="2650"/>
      <c r="Q612" s="2656">
        <v>16</v>
      </c>
      <c r="R612" s="2650"/>
      <c r="S612" s="2650"/>
      <c r="T612" s="2646" t="s">
        <v>2987</v>
      </c>
      <c r="U612" s="2647">
        <v>4673739400319</v>
      </c>
      <c r="V612" s="2656">
        <v>4</v>
      </c>
      <c r="W612" s="2648">
        <v>1.97</v>
      </c>
      <c r="X612" s="2658">
        <v>2.5479999999999999E-3</v>
      </c>
      <c r="Y612" s="2650"/>
      <c r="Z612" s="2650"/>
      <c r="AA612" s="2650"/>
      <c r="AB612" s="2647">
        <v>4603739364229</v>
      </c>
      <c r="AC612" s="2656">
        <v>20</v>
      </c>
      <c r="AD612" s="2653">
        <v>9.6</v>
      </c>
      <c r="AE612" s="2662">
        <v>1.274E-2</v>
      </c>
      <c r="AF612" s="2657">
        <v>0.32500000000000001</v>
      </c>
      <c r="AG612" s="2648">
        <v>0.16</v>
      </c>
      <c r="AH612" s="2657">
        <v>0.245</v>
      </c>
      <c r="AI612" s="2647">
        <v>4603739365769</v>
      </c>
      <c r="AJ612" s="2648">
        <v>17.48</v>
      </c>
      <c r="AK612" s="2651" t="s">
        <v>2154</v>
      </c>
      <c r="AL612" s="2651" t="s">
        <v>2986</v>
      </c>
      <c r="AM612" s="2651"/>
      <c r="AN612" s="2652">
        <v>17.829999999999998</v>
      </c>
    </row>
    <row r="613" spans="1:40" ht="11.1" customHeight="1">
      <c r="A613" s="2646" t="s">
        <v>4962</v>
      </c>
      <c r="B613" s="2646" t="s">
        <v>4962</v>
      </c>
      <c r="C613" s="2646" t="s">
        <v>4831</v>
      </c>
      <c r="D613" s="2646" t="s">
        <v>4953</v>
      </c>
      <c r="E613" s="2647">
        <v>7307998009</v>
      </c>
      <c r="F613" s="2646" t="s">
        <v>2990</v>
      </c>
      <c r="G613" s="2646" t="s">
        <v>1018</v>
      </c>
      <c r="H613" s="2646" t="s">
        <v>3017</v>
      </c>
      <c r="I613" s="2646" t="s">
        <v>6540</v>
      </c>
      <c r="J613" s="2646"/>
      <c r="K613" s="2646" t="s">
        <v>6626</v>
      </c>
      <c r="L613" s="2657">
        <v>3.5000000000000003E-2</v>
      </c>
      <c r="M613" s="2658">
        <v>6.3999999999999997E-5</v>
      </c>
      <c r="N613" s="2650"/>
      <c r="O613" s="2650"/>
      <c r="P613" s="2650"/>
      <c r="Q613" s="2656">
        <v>16</v>
      </c>
      <c r="R613" s="2656">
        <v>15</v>
      </c>
      <c r="S613" s="2650"/>
      <c r="T613" s="2646" t="s">
        <v>2987</v>
      </c>
      <c r="U613" s="2647">
        <v>4673739400326</v>
      </c>
      <c r="V613" s="2656">
        <v>20</v>
      </c>
      <c r="W613" s="2648">
        <v>0.73</v>
      </c>
      <c r="X613" s="2662">
        <v>1.2800000000000001E-3</v>
      </c>
      <c r="Y613" s="2650"/>
      <c r="Z613" s="2650"/>
      <c r="AA613" s="2650"/>
      <c r="AB613" s="2647">
        <v>4603739364359</v>
      </c>
      <c r="AC613" s="2656">
        <v>200</v>
      </c>
      <c r="AD613" s="2656">
        <v>7</v>
      </c>
      <c r="AE613" s="2649">
        <v>1.2800000000000001E-2</v>
      </c>
      <c r="AF613" s="2657">
        <v>0.32500000000000001</v>
      </c>
      <c r="AG613" s="2648">
        <v>0.16</v>
      </c>
      <c r="AH613" s="2657">
        <v>0.245</v>
      </c>
      <c r="AI613" s="2647">
        <v>4603739365899</v>
      </c>
      <c r="AJ613" s="2648">
        <v>1.74</v>
      </c>
      <c r="AK613" s="2651" t="s">
        <v>2154</v>
      </c>
      <c r="AL613" s="2651" t="s">
        <v>2986</v>
      </c>
      <c r="AM613" s="2651"/>
      <c r="AN613" s="2652">
        <v>1.77</v>
      </c>
    </row>
    <row r="614" spans="1:40" ht="11.1" customHeight="1">
      <c r="A614" s="2646" t="s">
        <v>4961</v>
      </c>
      <c r="B614" s="2646" t="s">
        <v>4961</v>
      </c>
      <c r="C614" s="2646" t="s">
        <v>4831</v>
      </c>
      <c r="D614" s="2646" t="s">
        <v>4953</v>
      </c>
      <c r="E614" s="2647">
        <v>7307998009</v>
      </c>
      <c r="F614" s="2646" t="s">
        <v>2990</v>
      </c>
      <c r="G614" s="2646" t="s">
        <v>1019</v>
      </c>
      <c r="H614" s="2646" t="s">
        <v>3017</v>
      </c>
      <c r="I614" s="2646" t="s">
        <v>6540</v>
      </c>
      <c r="J614" s="2646"/>
      <c r="K614" s="2646" t="s">
        <v>6626</v>
      </c>
      <c r="L614" s="2657">
        <v>4.1000000000000002E-2</v>
      </c>
      <c r="M614" s="2658">
        <v>6.3999999999999997E-5</v>
      </c>
      <c r="N614" s="2650"/>
      <c r="O614" s="2650"/>
      <c r="P614" s="2650"/>
      <c r="Q614" s="2656">
        <v>16</v>
      </c>
      <c r="R614" s="2656">
        <v>18</v>
      </c>
      <c r="S614" s="2650"/>
      <c r="T614" s="2646" t="s">
        <v>2987</v>
      </c>
      <c r="U614" s="2647">
        <v>4673739400333</v>
      </c>
      <c r="V614" s="2656">
        <v>20</v>
      </c>
      <c r="W614" s="2648">
        <v>0.85</v>
      </c>
      <c r="X614" s="2662">
        <v>1.2800000000000001E-3</v>
      </c>
      <c r="Y614" s="2650"/>
      <c r="Z614" s="2650"/>
      <c r="AA614" s="2650"/>
      <c r="AB614" s="2647">
        <v>4603739364366</v>
      </c>
      <c r="AC614" s="2656">
        <v>200</v>
      </c>
      <c r="AD614" s="2653">
        <v>8.1999999999999993</v>
      </c>
      <c r="AE614" s="2649">
        <v>1.2800000000000001E-2</v>
      </c>
      <c r="AF614" s="2657">
        <v>0.32500000000000001</v>
      </c>
      <c r="AG614" s="2648">
        <v>0.16</v>
      </c>
      <c r="AH614" s="2657">
        <v>0.245</v>
      </c>
      <c r="AI614" s="2647">
        <v>4603739365905</v>
      </c>
      <c r="AJ614" s="2648">
        <v>2.02</v>
      </c>
      <c r="AK614" s="2651" t="s">
        <v>2154</v>
      </c>
      <c r="AL614" s="2651" t="s">
        <v>2986</v>
      </c>
      <c r="AM614" s="2651"/>
      <c r="AN614" s="2652">
        <v>2.06</v>
      </c>
    </row>
    <row r="615" spans="1:40" ht="11.1" customHeight="1">
      <c r="A615" s="2646" t="s">
        <v>4960</v>
      </c>
      <c r="B615" s="2646" t="s">
        <v>4960</v>
      </c>
      <c r="C615" s="2646" t="s">
        <v>4831</v>
      </c>
      <c r="D615" s="2646" t="s">
        <v>4953</v>
      </c>
      <c r="E615" s="2647">
        <v>7307998009</v>
      </c>
      <c r="F615" s="2646" t="s">
        <v>2990</v>
      </c>
      <c r="G615" s="2646" t="s">
        <v>4959</v>
      </c>
      <c r="H615" s="2646" t="s">
        <v>3017</v>
      </c>
      <c r="I615" s="2646" t="s">
        <v>6540</v>
      </c>
      <c r="J615" s="2646"/>
      <c r="K615" s="2646" t="s">
        <v>6626</v>
      </c>
      <c r="L615" s="2657">
        <v>4.1000000000000002E-2</v>
      </c>
      <c r="M615" s="2658">
        <v>6.3999999999999997E-5</v>
      </c>
      <c r="N615" s="2657">
        <v>4.8000000000000001E-2</v>
      </c>
      <c r="O615" s="2649">
        <v>2.3199999999999998E-2</v>
      </c>
      <c r="P615" s="2649">
        <v>2.3199999999999998E-2</v>
      </c>
      <c r="Q615" s="2656">
        <v>16</v>
      </c>
      <c r="R615" s="2656">
        <v>18</v>
      </c>
      <c r="S615" s="2650"/>
      <c r="T615" s="2646" t="s">
        <v>2987</v>
      </c>
      <c r="U615" s="2647">
        <v>4673739419731</v>
      </c>
      <c r="V615" s="2656">
        <v>20</v>
      </c>
      <c r="W615" s="2648">
        <v>0.85</v>
      </c>
      <c r="X615" s="2662">
        <v>1.2800000000000001E-3</v>
      </c>
      <c r="Y615" s="2650"/>
      <c r="Z615" s="2650"/>
      <c r="AA615" s="2650"/>
      <c r="AB615" s="2647">
        <v>4673739419748</v>
      </c>
      <c r="AC615" s="2656">
        <v>200</v>
      </c>
      <c r="AD615" s="2653">
        <v>8.1999999999999993</v>
      </c>
      <c r="AE615" s="2649">
        <v>1.2800000000000001E-2</v>
      </c>
      <c r="AF615" s="2657">
        <v>0.32500000000000001</v>
      </c>
      <c r="AG615" s="2648">
        <v>0.16</v>
      </c>
      <c r="AH615" s="2657">
        <v>0.245</v>
      </c>
      <c r="AI615" s="2647">
        <v>4673739419755</v>
      </c>
      <c r="AJ615" s="2646"/>
      <c r="AK615" s="2651"/>
      <c r="AL615" s="2651" t="s">
        <v>2986</v>
      </c>
      <c r="AM615" s="2651"/>
      <c r="AN615" s="2651"/>
    </row>
    <row r="616" spans="1:40" ht="11.1" customHeight="1">
      <c r="A616" s="2646" t="s">
        <v>4958</v>
      </c>
      <c r="B616" s="2646" t="s">
        <v>4958</v>
      </c>
      <c r="C616" s="2646" t="s">
        <v>4831</v>
      </c>
      <c r="D616" s="2646" t="s">
        <v>4953</v>
      </c>
      <c r="E616" s="2647">
        <v>7307998009</v>
      </c>
      <c r="F616" s="2646" t="s">
        <v>2990</v>
      </c>
      <c r="G616" s="2646" t="s">
        <v>1020</v>
      </c>
      <c r="H616" s="2646" t="s">
        <v>3017</v>
      </c>
      <c r="I616" s="2646" t="s">
        <v>6540</v>
      </c>
      <c r="J616" s="2646"/>
      <c r="K616" s="2646" t="s">
        <v>6626</v>
      </c>
      <c r="L616" s="2657">
        <v>5.2999999999999999E-2</v>
      </c>
      <c r="M616" s="2658">
        <v>6.3999999999999997E-5</v>
      </c>
      <c r="N616" s="2650"/>
      <c r="O616" s="2650"/>
      <c r="P616" s="2650"/>
      <c r="Q616" s="2656">
        <v>16</v>
      </c>
      <c r="R616" s="2656">
        <v>22</v>
      </c>
      <c r="S616" s="2650"/>
      <c r="T616" s="2646" t="s">
        <v>2987</v>
      </c>
      <c r="U616" s="2647">
        <v>4673739400340</v>
      </c>
      <c r="V616" s="2656">
        <v>20</v>
      </c>
      <c r="W616" s="2648">
        <v>1.0900000000000001</v>
      </c>
      <c r="X616" s="2662">
        <v>1.2800000000000001E-3</v>
      </c>
      <c r="Y616" s="2650"/>
      <c r="Z616" s="2650"/>
      <c r="AA616" s="2650"/>
      <c r="AB616" s="2647">
        <v>4603739364373</v>
      </c>
      <c r="AC616" s="2656">
        <v>200</v>
      </c>
      <c r="AD616" s="2653">
        <v>10.6</v>
      </c>
      <c r="AE616" s="2649">
        <v>1.2800000000000001E-2</v>
      </c>
      <c r="AF616" s="2657">
        <v>0.32500000000000001</v>
      </c>
      <c r="AG616" s="2648">
        <v>0.16</v>
      </c>
      <c r="AH616" s="2657">
        <v>0.245</v>
      </c>
      <c r="AI616" s="2647">
        <v>4603739365912</v>
      </c>
      <c r="AJ616" s="2648">
        <v>2.61</v>
      </c>
      <c r="AK616" s="2651" t="s">
        <v>2154</v>
      </c>
      <c r="AL616" s="2651" t="s">
        <v>2986</v>
      </c>
      <c r="AM616" s="2651"/>
      <c r="AN616" s="2652">
        <v>2.66</v>
      </c>
    </row>
    <row r="617" spans="1:40" ht="11.1" customHeight="1">
      <c r="A617" s="2646" t="s">
        <v>4957</v>
      </c>
      <c r="B617" s="2646" t="s">
        <v>4957</v>
      </c>
      <c r="C617" s="2646" t="s">
        <v>4831</v>
      </c>
      <c r="D617" s="2646" t="s">
        <v>4953</v>
      </c>
      <c r="E617" s="2647">
        <v>7307998009</v>
      </c>
      <c r="F617" s="2646" t="s">
        <v>2990</v>
      </c>
      <c r="G617" s="2646" t="s">
        <v>1021</v>
      </c>
      <c r="H617" s="2646" t="s">
        <v>2988</v>
      </c>
      <c r="I617" s="2646" t="s">
        <v>6540</v>
      </c>
      <c r="J617" s="2646"/>
      <c r="K617" s="2646" t="s">
        <v>6626</v>
      </c>
      <c r="L617" s="2657">
        <v>6.9000000000000006E-2</v>
      </c>
      <c r="M617" s="2658">
        <v>1.27E-4</v>
      </c>
      <c r="N617" s="2650"/>
      <c r="O617" s="2650"/>
      <c r="P617" s="2650"/>
      <c r="Q617" s="2656">
        <v>16</v>
      </c>
      <c r="R617" s="2656">
        <v>28</v>
      </c>
      <c r="S617" s="2650"/>
      <c r="T617" s="2646" t="s">
        <v>2987</v>
      </c>
      <c r="U617" s="2647">
        <v>4673739400357</v>
      </c>
      <c r="V617" s="2656">
        <v>10</v>
      </c>
      <c r="W617" s="2648">
        <v>0.72</v>
      </c>
      <c r="X617" s="2662">
        <v>1.2700000000000001E-3</v>
      </c>
      <c r="Y617" s="2650"/>
      <c r="Z617" s="2650"/>
      <c r="AA617" s="2650"/>
      <c r="AB617" s="2647">
        <v>4603739364380</v>
      </c>
      <c r="AC617" s="2656">
        <v>100</v>
      </c>
      <c r="AD617" s="2653">
        <v>6.9</v>
      </c>
      <c r="AE617" s="2649">
        <v>1.2699999999999999E-2</v>
      </c>
      <c r="AF617" s="2657">
        <v>0.32500000000000001</v>
      </c>
      <c r="AG617" s="2648">
        <v>0.16</v>
      </c>
      <c r="AH617" s="2657">
        <v>0.245</v>
      </c>
      <c r="AI617" s="2647">
        <v>4603739365929</v>
      </c>
      <c r="AJ617" s="2648">
        <v>3.07</v>
      </c>
      <c r="AK617" s="2651" t="s">
        <v>2154</v>
      </c>
      <c r="AL617" s="2651" t="s">
        <v>2986</v>
      </c>
      <c r="AM617" s="2651"/>
      <c r="AN617" s="2652">
        <v>3.13</v>
      </c>
    </row>
    <row r="618" spans="1:40" ht="11.1" customHeight="1">
      <c r="A618" s="2646" t="s">
        <v>4956</v>
      </c>
      <c r="B618" s="2646" t="s">
        <v>4956</v>
      </c>
      <c r="C618" s="2646" t="s">
        <v>4831</v>
      </c>
      <c r="D618" s="2646" t="s">
        <v>4953</v>
      </c>
      <c r="E618" s="2647">
        <v>7307998009</v>
      </c>
      <c r="F618" s="2646" t="s">
        <v>2990</v>
      </c>
      <c r="G618" s="2646" t="s">
        <v>1022</v>
      </c>
      <c r="H618" s="2646" t="s">
        <v>3017</v>
      </c>
      <c r="I618" s="2646" t="s">
        <v>6540</v>
      </c>
      <c r="J618" s="2646"/>
      <c r="K618" s="2646" t="s">
        <v>6626</v>
      </c>
      <c r="L618" s="2657">
        <v>9.7000000000000003E-2</v>
      </c>
      <c r="M618" s="2658">
        <v>2.5500000000000002E-4</v>
      </c>
      <c r="N618" s="2650"/>
      <c r="O618" s="2650"/>
      <c r="P618" s="2650"/>
      <c r="Q618" s="2656">
        <v>16</v>
      </c>
      <c r="R618" s="2656">
        <v>35</v>
      </c>
      <c r="S618" s="2650"/>
      <c r="T618" s="2646" t="s">
        <v>2987</v>
      </c>
      <c r="U618" s="2647">
        <v>4673739400364</v>
      </c>
      <c r="V618" s="2656">
        <v>10</v>
      </c>
      <c r="W618" s="2648">
        <v>1.02</v>
      </c>
      <c r="X618" s="2662">
        <v>2.5500000000000002E-3</v>
      </c>
      <c r="Y618" s="2650"/>
      <c r="Z618" s="2650"/>
      <c r="AA618" s="2650"/>
      <c r="AB618" s="2647">
        <v>4603739364397</v>
      </c>
      <c r="AC618" s="2656">
        <v>50</v>
      </c>
      <c r="AD618" s="2648">
        <v>4.8499999999999996</v>
      </c>
      <c r="AE618" s="2662">
        <v>1.2749999999999999E-2</v>
      </c>
      <c r="AF618" s="2657">
        <v>0.32500000000000001</v>
      </c>
      <c r="AG618" s="2648">
        <v>0.16</v>
      </c>
      <c r="AH618" s="2657">
        <v>0.245</v>
      </c>
      <c r="AI618" s="2647">
        <v>4603739365936</v>
      </c>
      <c r="AJ618" s="2648">
        <v>4.8099999999999996</v>
      </c>
      <c r="AK618" s="2651" t="s">
        <v>2154</v>
      </c>
      <c r="AL618" s="2651" t="s">
        <v>2986</v>
      </c>
      <c r="AM618" s="2651"/>
      <c r="AN618" s="2652">
        <v>4.91</v>
      </c>
    </row>
    <row r="619" spans="1:40" ht="11.1" customHeight="1">
      <c r="A619" s="2646" t="s">
        <v>4955</v>
      </c>
      <c r="B619" s="2646" t="s">
        <v>4955</v>
      </c>
      <c r="C619" s="2646" t="s">
        <v>4831</v>
      </c>
      <c r="D619" s="2646" t="s">
        <v>4953</v>
      </c>
      <c r="E619" s="2647">
        <v>7307998009</v>
      </c>
      <c r="F619" s="2646" t="s">
        <v>2990</v>
      </c>
      <c r="G619" s="2646" t="s">
        <v>1023</v>
      </c>
      <c r="H619" s="2646" t="s">
        <v>3017</v>
      </c>
      <c r="I619" s="2646" t="s">
        <v>6540</v>
      </c>
      <c r="J619" s="2646"/>
      <c r="K619" s="2646" t="s">
        <v>6626</v>
      </c>
      <c r="L619" s="2657">
        <v>0.13500000000000001</v>
      </c>
      <c r="M619" s="2658">
        <v>3.19E-4</v>
      </c>
      <c r="N619" s="2650"/>
      <c r="O619" s="2650"/>
      <c r="P619" s="2650"/>
      <c r="Q619" s="2656">
        <v>16</v>
      </c>
      <c r="R619" s="2656">
        <v>42</v>
      </c>
      <c r="S619" s="2650"/>
      <c r="T619" s="2646" t="s">
        <v>2987</v>
      </c>
      <c r="U619" s="2647">
        <v>4673739400371</v>
      </c>
      <c r="V619" s="2656">
        <v>5</v>
      </c>
      <c r="W619" s="2648">
        <v>0.71</v>
      </c>
      <c r="X619" s="2658">
        <v>1.5950000000000001E-3</v>
      </c>
      <c r="Y619" s="2650"/>
      <c r="Z619" s="2650"/>
      <c r="AA619" s="2650"/>
      <c r="AB619" s="2647">
        <v>4603739364403</v>
      </c>
      <c r="AC619" s="2656">
        <v>50</v>
      </c>
      <c r="AD619" s="2648">
        <v>6.75</v>
      </c>
      <c r="AE619" s="2662">
        <v>1.5949999999999999E-2</v>
      </c>
      <c r="AF619" s="2657">
        <v>0.32500000000000001</v>
      </c>
      <c r="AG619" s="2653">
        <v>0.2</v>
      </c>
      <c r="AH619" s="2657">
        <v>0.245</v>
      </c>
      <c r="AI619" s="2647">
        <v>4603739365943</v>
      </c>
      <c r="AJ619" s="2648">
        <v>6.51</v>
      </c>
      <c r="AK619" s="2651" t="s">
        <v>2154</v>
      </c>
      <c r="AL619" s="2651" t="s">
        <v>2986</v>
      </c>
      <c r="AM619" s="2651"/>
      <c r="AN619" s="2652">
        <v>6.64</v>
      </c>
    </row>
    <row r="620" spans="1:40" ht="11.1" customHeight="1">
      <c r="A620" s="2646" t="s">
        <v>4954</v>
      </c>
      <c r="B620" s="2646" t="s">
        <v>4954</v>
      </c>
      <c r="C620" s="2646" t="s">
        <v>4831</v>
      </c>
      <c r="D620" s="2646" t="s">
        <v>4953</v>
      </c>
      <c r="E620" s="2647">
        <v>7307998009</v>
      </c>
      <c r="F620" s="2646" t="s">
        <v>2990</v>
      </c>
      <c r="G620" s="2646" t="s">
        <v>1024</v>
      </c>
      <c r="H620" s="2646" t="s">
        <v>3017</v>
      </c>
      <c r="I620" s="2646" t="s">
        <v>6540</v>
      </c>
      <c r="J620" s="2646"/>
      <c r="K620" s="2646" t="s">
        <v>6626</v>
      </c>
      <c r="L620" s="2648">
        <v>0.22</v>
      </c>
      <c r="M620" s="2658">
        <v>7.9600000000000005E-4</v>
      </c>
      <c r="N620" s="2650"/>
      <c r="O620" s="2650"/>
      <c r="P620" s="2650"/>
      <c r="Q620" s="2656">
        <v>16</v>
      </c>
      <c r="R620" s="2656">
        <v>54</v>
      </c>
      <c r="S620" s="2650"/>
      <c r="T620" s="2646" t="s">
        <v>2987</v>
      </c>
      <c r="U620" s="2647">
        <v>4673739400388</v>
      </c>
      <c r="V620" s="2656">
        <v>2</v>
      </c>
      <c r="W620" s="2648">
        <v>0.47</v>
      </c>
      <c r="X620" s="2658">
        <v>1.5920000000000001E-3</v>
      </c>
      <c r="Y620" s="2650"/>
      <c r="Z620" s="2650"/>
      <c r="AA620" s="2650"/>
      <c r="AB620" s="2647">
        <v>4603739364410</v>
      </c>
      <c r="AC620" s="2656">
        <v>20</v>
      </c>
      <c r="AD620" s="2653">
        <v>4.4000000000000004</v>
      </c>
      <c r="AE620" s="2662">
        <v>1.592E-2</v>
      </c>
      <c r="AF620" s="2657">
        <v>0.32500000000000001</v>
      </c>
      <c r="AG620" s="2648">
        <v>0.16</v>
      </c>
      <c r="AH620" s="2657">
        <v>0.245</v>
      </c>
      <c r="AI620" s="2647">
        <v>4603739365950</v>
      </c>
      <c r="AJ620" s="2648">
        <v>9.8699999999999992</v>
      </c>
      <c r="AK620" s="2651" t="s">
        <v>2154</v>
      </c>
      <c r="AL620" s="2651" t="s">
        <v>2986</v>
      </c>
      <c r="AM620" s="2651"/>
      <c r="AN620" s="2652">
        <v>10.07</v>
      </c>
    </row>
    <row r="621" spans="1:40" ht="11.1" customHeight="1">
      <c r="A621" s="2646" t="s">
        <v>4952</v>
      </c>
      <c r="B621" s="2646" t="s">
        <v>4952</v>
      </c>
      <c r="C621" s="2646" t="s">
        <v>4831</v>
      </c>
      <c r="D621" s="2646" t="s">
        <v>4948</v>
      </c>
      <c r="E621" s="2647">
        <v>7307998009</v>
      </c>
      <c r="F621" s="2646" t="s">
        <v>2990</v>
      </c>
      <c r="G621" s="2646" t="s">
        <v>1037</v>
      </c>
      <c r="H621" s="2646" t="s">
        <v>3017</v>
      </c>
      <c r="I621" s="2646" t="s">
        <v>6540</v>
      </c>
      <c r="J621" s="2646"/>
      <c r="K621" s="2646" t="s">
        <v>6626</v>
      </c>
      <c r="L621" s="2657">
        <v>5.3999999999999999E-2</v>
      </c>
      <c r="M621" s="2662">
        <v>8.0000000000000007E-5</v>
      </c>
      <c r="N621" s="2650"/>
      <c r="O621" s="2650"/>
      <c r="P621" s="2650"/>
      <c r="Q621" s="2656">
        <v>16</v>
      </c>
      <c r="R621" s="2650"/>
      <c r="S621" s="2650"/>
      <c r="T621" s="2646" t="s">
        <v>2987</v>
      </c>
      <c r="U621" s="2647">
        <v>4673739400395</v>
      </c>
      <c r="V621" s="2656">
        <v>10</v>
      </c>
      <c r="W621" s="2648">
        <v>0.56000000000000005</v>
      </c>
      <c r="X621" s="2649">
        <v>8.0000000000000004E-4</v>
      </c>
      <c r="Y621" s="2650"/>
      <c r="Z621" s="2650"/>
      <c r="AA621" s="2650"/>
      <c r="AB621" s="2647">
        <v>4603739364427</v>
      </c>
      <c r="AC621" s="2656">
        <v>200</v>
      </c>
      <c r="AD621" s="2653">
        <v>10.8</v>
      </c>
      <c r="AE621" s="2657">
        <v>1.6E-2</v>
      </c>
      <c r="AF621" s="2657">
        <v>0.32500000000000001</v>
      </c>
      <c r="AG621" s="2653">
        <v>0.2</v>
      </c>
      <c r="AH621" s="2657">
        <v>0.245</v>
      </c>
      <c r="AI621" s="2647">
        <v>4603739365967</v>
      </c>
      <c r="AJ621" s="2648">
        <v>1.97</v>
      </c>
      <c r="AK621" s="2651" t="s">
        <v>2154</v>
      </c>
      <c r="AL621" s="2651" t="s">
        <v>2986</v>
      </c>
      <c r="AM621" s="2651"/>
      <c r="AN621" s="2652">
        <v>2.0099999999999998</v>
      </c>
    </row>
    <row r="622" spans="1:40" ht="11.1" customHeight="1">
      <c r="A622" s="2646" t="s">
        <v>4951</v>
      </c>
      <c r="B622" s="2646" t="s">
        <v>4951</v>
      </c>
      <c r="C622" s="2646" t="s">
        <v>4831</v>
      </c>
      <c r="D622" s="2646" t="s">
        <v>4948</v>
      </c>
      <c r="E622" s="2647">
        <v>7307998009</v>
      </c>
      <c r="F622" s="2646" t="s">
        <v>2990</v>
      </c>
      <c r="G622" s="2646" t="s">
        <v>1038</v>
      </c>
      <c r="H622" s="2646" t="s">
        <v>3017</v>
      </c>
      <c r="I622" s="2646" t="s">
        <v>6540</v>
      </c>
      <c r="J622" s="2646"/>
      <c r="K622" s="2646" t="s">
        <v>6626</v>
      </c>
      <c r="L622" s="2657">
        <v>5.8999999999999997E-2</v>
      </c>
      <c r="M622" s="2662">
        <v>8.0000000000000007E-5</v>
      </c>
      <c r="N622" s="2650"/>
      <c r="O622" s="2650"/>
      <c r="P622" s="2650"/>
      <c r="Q622" s="2656">
        <v>16</v>
      </c>
      <c r="R622" s="2650"/>
      <c r="S622" s="2650"/>
      <c r="T622" s="2646" t="s">
        <v>2987</v>
      </c>
      <c r="U622" s="2647">
        <v>4673739400401</v>
      </c>
      <c r="V622" s="2656">
        <v>10</v>
      </c>
      <c r="W622" s="2648">
        <v>0.61</v>
      </c>
      <c r="X622" s="2649">
        <v>8.0000000000000004E-4</v>
      </c>
      <c r="Y622" s="2650"/>
      <c r="Z622" s="2650"/>
      <c r="AA622" s="2650"/>
      <c r="AB622" s="2647">
        <v>4603739364434</v>
      </c>
      <c r="AC622" s="2656">
        <v>200</v>
      </c>
      <c r="AD622" s="2653">
        <v>11.8</v>
      </c>
      <c r="AE622" s="2657">
        <v>1.6E-2</v>
      </c>
      <c r="AF622" s="2657">
        <v>0.32500000000000001</v>
      </c>
      <c r="AG622" s="2653">
        <v>0.2</v>
      </c>
      <c r="AH622" s="2657">
        <v>0.245</v>
      </c>
      <c r="AI622" s="2647">
        <v>4603739365974</v>
      </c>
      <c r="AJ622" s="2648">
        <v>2.31</v>
      </c>
      <c r="AK622" s="2651" t="s">
        <v>2154</v>
      </c>
      <c r="AL622" s="2651" t="s">
        <v>2986</v>
      </c>
      <c r="AM622" s="2651"/>
      <c r="AN622" s="2652">
        <v>2.36</v>
      </c>
    </row>
    <row r="623" spans="1:40" ht="11.1" customHeight="1">
      <c r="A623" s="2646" t="s">
        <v>4950</v>
      </c>
      <c r="B623" s="2646" t="s">
        <v>4950</v>
      </c>
      <c r="C623" s="2646" t="s">
        <v>4831</v>
      </c>
      <c r="D623" s="2646" t="s">
        <v>4948</v>
      </c>
      <c r="E623" s="2647">
        <v>7307998009</v>
      </c>
      <c r="F623" s="2646" t="s">
        <v>2990</v>
      </c>
      <c r="G623" s="2646" t="s">
        <v>1039</v>
      </c>
      <c r="H623" s="2646" t="s">
        <v>3017</v>
      </c>
      <c r="I623" s="2646" t="s">
        <v>6540</v>
      </c>
      <c r="J623" s="2646"/>
      <c r="K623" s="2646" t="s">
        <v>6626</v>
      </c>
      <c r="L623" s="2657">
        <v>7.1999999999999995E-2</v>
      </c>
      <c r="M623" s="2662">
        <v>8.0000000000000007E-5</v>
      </c>
      <c r="N623" s="2650"/>
      <c r="O623" s="2650"/>
      <c r="P623" s="2650"/>
      <c r="Q623" s="2656">
        <v>16</v>
      </c>
      <c r="R623" s="2650"/>
      <c r="S623" s="2650"/>
      <c r="T623" s="2646" t="s">
        <v>2987</v>
      </c>
      <c r="U623" s="2647">
        <v>4673739400418</v>
      </c>
      <c r="V623" s="2656">
        <v>10</v>
      </c>
      <c r="W623" s="2648">
        <v>0.74</v>
      </c>
      <c r="X623" s="2649">
        <v>8.0000000000000004E-4</v>
      </c>
      <c r="Y623" s="2650"/>
      <c r="Z623" s="2650"/>
      <c r="AA623" s="2650"/>
      <c r="AB623" s="2647">
        <v>4603739364441</v>
      </c>
      <c r="AC623" s="2656">
        <v>200</v>
      </c>
      <c r="AD623" s="2653">
        <v>14.4</v>
      </c>
      <c r="AE623" s="2657">
        <v>1.6E-2</v>
      </c>
      <c r="AF623" s="2657">
        <v>0.32500000000000001</v>
      </c>
      <c r="AG623" s="2653">
        <v>0.2</v>
      </c>
      <c r="AH623" s="2657">
        <v>0.245</v>
      </c>
      <c r="AI623" s="2647">
        <v>4603739365981</v>
      </c>
      <c r="AJ623" s="2648">
        <v>3.62</v>
      </c>
      <c r="AK623" s="2651" t="s">
        <v>2154</v>
      </c>
      <c r="AL623" s="2651" t="s">
        <v>2986</v>
      </c>
      <c r="AM623" s="2651"/>
      <c r="AN623" s="2652">
        <v>3.69</v>
      </c>
    </row>
    <row r="624" spans="1:40" ht="11.1" customHeight="1">
      <c r="A624" s="2646" t="s">
        <v>4949</v>
      </c>
      <c r="B624" s="2646" t="s">
        <v>4949</v>
      </c>
      <c r="C624" s="2646" t="s">
        <v>4831</v>
      </c>
      <c r="D624" s="2646" t="s">
        <v>4948</v>
      </c>
      <c r="E624" s="2647">
        <v>7307998009</v>
      </c>
      <c r="F624" s="2646" t="s">
        <v>2990</v>
      </c>
      <c r="G624" s="2646" t="s">
        <v>1040</v>
      </c>
      <c r="H624" s="2646" t="s">
        <v>3017</v>
      </c>
      <c r="I624" s="2646" t="s">
        <v>6540</v>
      </c>
      <c r="J624" s="2646"/>
      <c r="K624" s="2646" t="s">
        <v>6626</v>
      </c>
      <c r="L624" s="2657">
        <v>9.9000000000000005E-2</v>
      </c>
      <c r="M624" s="2658">
        <v>1.06E-4</v>
      </c>
      <c r="N624" s="2650"/>
      <c r="O624" s="2650"/>
      <c r="P624" s="2650"/>
      <c r="Q624" s="2656">
        <v>16</v>
      </c>
      <c r="R624" s="2650"/>
      <c r="S624" s="2650"/>
      <c r="T624" s="2646" t="s">
        <v>2987</v>
      </c>
      <c r="U624" s="2647">
        <v>4673739400425</v>
      </c>
      <c r="V624" s="2656">
        <v>5</v>
      </c>
      <c r="W624" s="2648">
        <v>0.51</v>
      </c>
      <c r="X624" s="2662">
        <v>5.2999999999999998E-4</v>
      </c>
      <c r="Y624" s="2650"/>
      <c r="Z624" s="2650"/>
      <c r="AA624" s="2650"/>
      <c r="AB624" s="2647">
        <v>4603739364458</v>
      </c>
      <c r="AC624" s="2656">
        <v>150</v>
      </c>
      <c r="AD624" s="2648">
        <v>14.85</v>
      </c>
      <c r="AE624" s="2649">
        <v>1.5900000000000001E-2</v>
      </c>
      <c r="AF624" s="2657">
        <v>0.32500000000000001</v>
      </c>
      <c r="AG624" s="2653">
        <v>0.2</v>
      </c>
      <c r="AH624" s="2657">
        <v>0.245</v>
      </c>
      <c r="AI624" s="2647">
        <v>4603739365998</v>
      </c>
      <c r="AJ624" s="2648">
        <v>3.46</v>
      </c>
      <c r="AK624" s="2651" t="s">
        <v>2154</v>
      </c>
      <c r="AL624" s="2651" t="s">
        <v>2986</v>
      </c>
      <c r="AM624" s="2651"/>
      <c r="AN624" s="2652">
        <v>3.53</v>
      </c>
    </row>
    <row r="625" spans="1:40" ht="11.1" customHeight="1">
      <c r="A625" s="2646" t="s">
        <v>4947</v>
      </c>
      <c r="B625" s="2646" t="s">
        <v>4947</v>
      </c>
      <c r="C625" s="2646" t="s">
        <v>4831</v>
      </c>
      <c r="D625" s="2646" t="s">
        <v>4935</v>
      </c>
      <c r="E625" s="2647">
        <v>7307998009</v>
      </c>
      <c r="F625" s="2646" t="s">
        <v>2990</v>
      </c>
      <c r="G625" s="2646" t="s">
        <v>1041</v>
      </c>
      <c r="H625" s="2646" t="s">
        <v>3017</v>
      </c>
      <c r="I625" s="2646" t="s">
        <v>6540</v>
      </c>
      <c r="J625" s="2646"/>
      <c r="K625" s="2646" t="s">
        <v>6626</v>
      </c>
      <c r="L625" s="2657">
        <v>4.2000000000000003E-2</v>
      </c>
      <c r="M625" s="2662">
        <v>8.0000000000000007E-5</v>
      </c>
      <c r="N625" s="2650"/>
      <c r="O625" s="2650"/>
      <c r="P625" s="2650"/>
      <c r="Q625" s="2656">
        <v>16</v>
      </c>
      <c r="R625" s="2650"/>
      <c r="S625" s="2650"/>
      <c r="T625" s="2646" t="s">
        <v>2987</v>
      </c>
      <c r="U625" s="2647">
        <v>4673739400432</v>
      </c>
      <c r="V625" s="2656">
        <v>20</v>
      </c>
      <c r="W625" s="2648">
        <v>0.87</v>
      </c>
      <c r="X625" s="2649">
        <v>1.6000000000000001E-3</v>
      </c>
      <c r="Y625" s="2650"/>
      <c r="Z625" s="2650"/>
      <c r="AA625" s="2650"/>
      <c r="AB625" s="2647">
        <v>4603739364823</v>
      </c>
      <c r="AC625" s="2656">
        <v>200</v>
      </c>
      <c r="AD625" s="2653">
        <v>8.4</v>
      </c>
      <c r="AE625" s="2657">
        <v>1.6E-2</v>
      </c>
      <c r="AF625" s="2657">
        <v>0.32500000000000001</v>
      </c>
      <c r="AG625" s="2653">
        <v>0.2</v>
      </c>
      <c r="AH625" s="2657">
        <v>0.245</v>
      </c>
      <c r="AI625" s="2647">
        <v>4603739366360</v>
      </c>
      <c r="AJ625" s="2648">
        <v>1.88</v>
      </c>
      <c r="AK625" s="2651" t="s">
        <v>2154</v>
      </c>
      <c r="AL625" s="2651" t="s">
        <v>2986</v>
      </c>
      <c r="AM625" s="2651"/>
      <c r="AN625" s="2652">
        <v>1.92</v>
      </c>
    </row>
    <row r="626" spans="1:40" ht="11.1" customHeight="1">
      <c r="A626" s="2646" t="s">
        <v>4946</v>
      </c>
      <c r="B626" s="2646" t="s">
        <v>4946</v>
      </c>
      <c r="C626" s="2646" t="s">
        <v>4831</v>
      </c>
      <c r="D626" s="2646" t="s">
        <v>4935</v>
      </c>
      <c r="E626" s="2647">
        <v>7307998009</v>
      </c>
      <c r="F626" s="2646" t="s">
        <v>2990</v>
      </c>
      <c r="G626" s="2646" t="s">
        <v>1042</v>
      </c>
      <c r="H626" s="2646" t="s">
        <v>3017</v>
      </c>
      <c r="I626" s="2646" t="s">
        <v>6540</v>
      </c>
      <c r="J626" s="2646"/>
      <c r="K626" s="2646" t="s">
        <v>6626</v>
      </c>
      <c r="L626" s="2657">
        <v>5.5E-2</v>
      </c>
      <c r="M626" s="2649">
        <v>1E-4</v>
      </c>
      <c r="N626" s="2650"/>
      <c r="O626" s="2650"/>
      <c r="P626" s="2650"/>
      <c r="Q626" s="2656">
        <v>16</v>
      </c>
      <c r="R626" s="2650"/>
      <c r="S626" s="2650"/>
      <c r="T626" s="2646" t="s">
        <v>2987</v>
      </c>
      <c r="U626" s="2647">
        <v>4673739400449</v>
      </c>
      <c r="V626" s="2656">
        <v>20</v>
      </c>
      <c r="W626" s="2648">
        <v>1.1399999999999999</v>
      </c>
      <c r="X626" s="2657">
        <v>2E-3</v>
      </c>
      <c r="Y626" s="2650"/>
      <c r="Z626" s="2650"/>
      <c r="AA626" s="2650"/>
      <c r="AB626" s="2647">
        <v>4603739364830</v>
      </c>
      <c r="AC626" s="2656">
        <v>160</v>
      </c>
      <c r="AD626" s="2653">
        <v>8.8000000000000007</v>
      </c>
      <c r="AE626" s="2657">
        <v>1.6E-2</v>
      </c>
      <c r="AF626" s="2657">
        <v>0.32500000000000001</v>
      </c>
      <c r="AG626" s="2653">
        <v>0.2</v>
      </c>
      <c r="AH626" s="2657">
        <v>0.245</v>
      </c>
      <c r="AI626" s="2647">
        <v>4603739366377</v>
      </c>
      <c r="AJ626" s="2648">
        <v>2.4300000000000002</v>
      </c>
      <c r="AK626" s="2651" t="s">
        <v>2154</v>
      </c>
      <c r="AL626" s="2651" t="s">
        <v>2986</v>
      </c>
      <c r="AM626" s="2651"/>
      <c r="AN626" s="2652">
        <v>2.48</v>
      </c>
    </row>
    <row r="627" spans="1:40" ht="11.1" customHeight="1">
      <c r="A627" s="2646" t="s">
        <v>4945</v>
      </c>
      <c r="B627" s="2646" t="s">
        <v>4945</v>
      </c>
      <c r="C627" s="2646" t="s">
        <v>4831</v>
      </c>
      <c r="D627" s="2646" t="s">
        <v>4935</v>
      </c>
      <c r="E627" s="2647">
        <v>7307998009</v>
      </c>
      <c r="F627" s="2646" t="s">
        <v>2990</v>
      </c>
      <c r="G627" s="2646" t="s">
        <v>1043</v>
      </c>
      <c r="H627" s="2646" t="s">
        <v>3017</v>
      </c>
      <c r="I627" s="2646" t="s">
        <v>6540</v>
      </c>
      <c r="J627" s="2646"/>
      <c r="K627" s="2646" t="s">
        <v>6626</v>
      </c>
      <c r="L627" s="2657">
        <v>5.6000000000000001E-2</v>
      </c>
      <c r="M627" s="2649">
        <v>1E-4</v>
      </c>
      <c r="N627" s="2650"/>
      <c r="O627" s="2650"/>
      <c r="P627" s="2650"/>
      <c r="Q627" s="2656">
        <v>16</v>
      </c>
      <c r="R627" s="2650"/>
      <c r="S627" s="2650"/>
      <c r="T627" s="2646" t="s">
        <v>2987</v>
      </c>
      <c r="U627" s="2647">
        <v>4673739400456</v>
      </c>
      <c r="V627" s="2656">
        <v>20</v>
      </c>
      <c r="W627" s="2648">
        <v>1.1599999999999999</v>
      </c>
      <c r="X627" s="2657">
        <v>2E-3</v>
      </c>
      <c r="Y627" s="2650"/>
      <c r="Z627" s="2650"/>
      <c r="AA627" s="2650"/>
      <c r="AB627" s="2647">
        <v>4603739364847</v>
      </c>
      <c r="AC627" s="2656">
        <v>160</v>
      </c>
      <c r="AD627" s="2648">
        <v>8.9600000000000009</v>
      </c>
      <c r="AE627" s="2657">
        <v>1.6E-2</v>
      </c>
      <c r="AF627" s="2657">
        <v>0.32500000000000001</v>
      </c>
      <c r="AG627" s="2653">
        <v>0.2</v>
      </c>
      <c r="AH627" s="2657">
        <v>0.245</v>
      </c>
      <c r="AI627" s="2647">
        <v>4603739366384</v>
      </c>
      <c r="AJ627" s="2648">
        <v>3.96</v>
      </c>
      <c r="AK627" s="2651" t="s">
        <v>2154</v>
      </c>
      <c r="AL627" s="2651" t="s">
        <v>2986</v>
      </c>
      <c r="AM627" s="2651"/>
      <c r="AN627" s="2652">
        <v>4.04</v>
      </c>
    </row>
    <row r="628" spans="1:40" ht="11.1" customHeight="1">
      <c r="A628" s="2646" t="s">
        <v>4944</v>
      </c>
      <c r="B628" s="2646" t="s">
        <v>4944</v>
      </c>
      <c r="C628" s="2646" t="s">
        <v>4831</v>
      </c>
      <c r="D628" s="2646" t="s">
        <v>4935</v>
      </c>
      <c r="E628" s="2647">
        <v>7307998009</v>
      </c>
      <c r="F628" s="2646" t="s">
        <v>2990</v>
      </c>
      <c r="G628" s="2646" t="s">
        <v>1044</v>
      </c>
      <c r="H628" s="2646" t="s">
        <v>3017</v>
      </c>
      <c r="I628" s="2646" t="s">
        <v>6540</v>
      </c>
      <c r="J628" s="2646"/>
      <c r="K628" s="2646" t="s">
        <v>6626</v>
      </c>
      <c r="L628" s="2657">
        <v>6.9000000000000006E-2</v>
      </c>
      <c r="M628" s="2658">
        <v>1.5899999999999999E-4</v>
      </c>
      <c r="N628" s="2650"/>
      <c r="O628" s="2650"/>
      <c r="P628" s="2650"/>
      <c r="Q628" s="2656">
        <v>16</v>
      </c>
      <c r="R628" s="2650"/>
      <c r="S628" s="2650"/>
      <c r="T628" s="2646" t="s">
        <v>2987</v>
      </c>
      <c r="U628" s="2647">
        <v>4673739400463</v>
      </c>
      <c r="V628" s="2656">
        <v>20</v>
      </c>
      <c r="W628" s="2648">
        <v>1.43</v>
      </c>
      <c r="X628" s="2662">
        <v>3.1800000000000001E-3</v>
      </c>
      <c r="Y628" s="2650"/>
      <c r="Z628" s="2650"/>
      <c r="AA628" s="2650"/>
      <c r="AB628" s="2647">
        <v>4603739364854</v>
      </c>
      <c r="AC628" s="2656">
        <v>100</v>
      </c>
      <c r="AD628" s="2653">
        <v>6.9</v>
      </c>
      <c r="AE628" s="2649">
        <v>1.5900000000000001E-2</v>
      </c>
      <c r="AF628" s="2657">
        <v>0.32500000000000001</v>
      </c>
      <c r="AG628" s="2653">
        <v>0.2</v>
      </c>
      <c r="AH628" s="2657">
        <v>0.245</v>
      </c>
      <c r="AI628" s="2647">
        <v>4603739366391</v>
      </c>
      <c r="AJ628" s="2648">
        <v>3.07</v>
      </c>
      <c r="AK628" s="2651" t="s">
        <v>2154</v>
      </c>
      <c r="AL628" s="2651" t="s">
        <v>2986</v>
      </c>
      <c r="AM628" s="2651"/>
      <c r="AN628" s="2652">
        <v>3.13</v>
      </c>
    </row>
    <row r="629" spans="1:40" ht="11.1" customHeight="1">
      <c r="A629" s="2646" t="s">
        <v>4943</v>
      </c>
      <c r="B629" s="2646" t="s">
        <v>4943</v>
      </c>
      <c r="C629" s="2646" t="s">
        <v>4831</v>
      </c>
      <c r="D629" s="2646" t="s">
        <v>4935</v>
      </c>
      <c r="E629" s="2647">
        <v>7307998009</v>
      </c>
      <c r="F629" s="2646" t="s">
        <v>2990</v>
      </c>
      <c r="G629" s="2646" t="s">
        <v>1045</v>
      </c>
      <c r="H629" s="2646" t="s">
        <v>3017</v>
      </c>
      <c r="I629" s="2646" t="s">
        <v>6540</v>
      </c>
      <c r="J629" s="2646"/>
      <c r="K629" s="2646" t="s">
        <v>6626</v>
      </c>
      <c r="L629" s="2657">
        <v>7.2999999999999995E-2</v>
      </c>
      <c r="M629" s="2658">
        <v>1.5899999999999999E-4</v>
      </c>
      <c r="N629" s="2650"/>
      <c r="O629" s="2650"/>
      <c r="P629" s="2650"/>
      <c r="Q629" s="2656">
        <v>16</v>
      </c>
      <c r="R629" s="2650"/>
      <c r="S629" s="2650"/>
      <c r="T629" s="2646" t="s">
        <v>2987</v>
      </c>
      <c r="U629" s="2647">
        <v>4673739400470</v>
      </c>
      <c r="V629" s="2656">
        <v>10</v>
      </c>
      <c r="W629" s="2648">
        <v>0.76</v>
      </c>
      <c r="X629" s="2662">
        <v>1.5900000000000001E-3</v>
      </c>
      <c r="Y629" s="2650"/>
      <c r="Z629" s="2650"/>
      <c r="AA629" s="2650"/>
      <c r="AB629" s="2647">
        <v>4603739364861</v>
      </c>
      <c r="AC629" s="2656">
        <v>100</v>
      </c>
      <c r="AD629" s="2653">
        <v>7.3</v>
      </c>
      <c r="AE629" s="2649">
        <v>1.5900000000000001E-2</v>
      </c>
      <c r="AF629" s="2657">
        <v>0.32500000000000001</v>
      </c>
      <c r="AG629" s="2653">
        <v>0.2</v>
      </c>
      <c r="AH629" s="2657">
        <v>0.245</v>
      </c>
      <c r="AI629" s="2647">
        <v>4603739366407</v>
      </c>
      <c r="AJ629" s="2648">
        <v>3.34</v>
      </c>
      <c r="AK629" s="2651" t="s">
        <v>2154</v>
      </c>
      <c r="AL629" s="2651" t="s">
        <v>2986</v>
      </c>
      <c r="AM629" s="2651"/>
      <c r="AN629" s="2652">
        <v>3.41</v>
      </c>
    </row>
    <row r="630" spans="1:40" ht="11.1" customHeight="1">
      <c r="A630" s="2646" t="s">
        <v>4942</v>
      </c>
      <c r="B630" s="2646" t="s">
        <v>4942</v>
      </c>
      <c r="C630" s="2646" t="s">
        <v>4831</v>
      </c>
      <c r="D630" s="2646" t="s">
        <v>4935</v>
      </c>
      <c r="E630" s="2647">
        <v>7307998009</v>
      </c>
      <c r="F630" s="2646" t="s">
        <v>2990</v>
      </c>
      <c r="G630" s="2646" t="s">
        <v>1046</v>
      </c>
      <c r="H630" s="2646" t="s">
        <v>3017</v>
      </c>
      <c r="I630" s="2646" t="s">
        <v>6540</v>
      </c>
      <c r="J630" s="2646"/>
      <c r="K630" s="2646" t="s">
        <v>6626</v>
      </c>
      <c r="L630" s="2648">
        <v>0.09</v>
      </c>
      <c r="M630" s="2658">
        <v>2.12E-4</v>
      </c>
      <c r="N630" s="2650"/>
      <c r="O630" s="2650"/>
      <c r="P630" s="2650"/>
      <c r="Q630" s="2656">
        <v>16</v>
      </c>
      <c r="R630" s="2650"/>
      <c r="S630" s="2650"/>
      <c r="T630" s="2646" t="s">
        <v>2987</v>
      </c>
      <c r="U630" s="2647">
        <v>4673739400487</v>
      </c>
      <c r="V630" s="2656">
        <v>10</v>
      </c>
      <c r="W630" s="2648">
        <v>0.94</v>
      </c>
      <c r="X630" s="2662">
        <v>2.1199999999999999E-3</v>
      </c>
      <c r="Y630" s="2650"/>
      <c r="Z630" s="2650"/>
      <c r="AA630" s="2650"/>
      <c r="AB630" s="2647">
        <v>4603739364878</v>
      </c>
      <c r="AC630" s="2656">
        <v>60</v>
      </c>
      <c r="AD630" s="2653">
        <v>5.4</v>
      </c>
      <c r="AE630" s="2662">
        <v>1.272E-2</v>
      </c>
      <c r="AF630" s="2657">
        <v>0.32500000000000001</v>
      </c>
      <c r="AG630" s="2648">
        <v>0.16</v>
      </c>
      <c r="AH630" s="2657">
        <v>0.245</v>
      </c>
      <c r="AI630" s="2647">
        <v>4603739366414</v>
      </c>
      <c r="AJ630" s="2648">
        <v>4.05</v>
      </c>
      <c r="AK630" s="2651" t="s">
        <v>2154</v>
      </c>
      <c r="AL630" s="2651" t="s">
        <v>2986</v>
      </c>
      <c r="AM630" s="2651"/>
      <c r="AN630" s="2652">
        <v>4.13</v>
      </c>
    </row>
    <row r="631" spans="1:40" ht="11.1" customHeight="1">
      <c r="A631" s="2646" t="s">
        <v>4941</v>
      </c>
      <c r="B631" s="2646" t="s">
        <v>4941</v>
      </c>
      <c r="C631" s="2646" t="s">
        <v>4831</v>
      </c>
      <c r="D631" s="2646" t="s">
        <v>4935</v>
      </c>
      <c r="E631" s="2647">
        <v>7307998009</v>
      </c>
      <c r="F631" s="2646" t="s">
        <v>2990</v>
      </c>
      <c r="G631" s="2646" t="s">
        <v>1047</v>
      </c>
      <c r="H631" s="2646" t="s">
        <v>3017</v>
      </c>
      <c r="I631" s="2646" t="s">
        <v>6540</v>
      </c>
      <c r="J631" s="2646"/>
      <c r="K631" s="2646" t="s">
        <v>6626</v>
      </c>
      <c r="L631" s="2657">
        <v>0.10100000000000001</v>
      </c>
      <c r="M631" s="2658">
        <v>2.12E-4</v>
      </c>
      <c r="N631" s="2650"/>
      <c r="O631" s="2650"/>
      <c r="P631" s="2650"/>
      <c r="Q631" s="2656">
        <v>16</v>
      </c>
      <c r="R631" s="2650"/>
      <c r="S631" s="2650"/>
      <c r="T631" s="2646" t="s">
        <v>2987</v>
      </c>
      <c r="U631" s="2647">
        <v>4673739400494</v>
      </c>
      <c r="V631" s="2656">
        <v>10</v>
      </c>
      <c r="W631" s="2648">
        <v>1.05</v>
      </c>
      <c r="X631" s="2662">
        <v>2.1199999999999999E-3</v>
      </c>
      <c r="Y631" s="2650"/>
      <c r="Z631" s="2650"/>
      <c r="AA631" s="2650"/>
      <c r="AB631" s="2647">
        <v>4603739364885</v>
      </c>
      <c r="AC631" s="2656">
        <v>60</v>
      </c>
      <c r="AD631" s="2648">
        <v>6.06</v>
      </c>
      <c r="AE631" s="2662">
        <v>1.272E-2</v>
      </c>
      <c r="AF631" s="2657">
        <v>0.32500000000000001</v>
      </c>
      <c r="AG631" s="2648">
        <v>0.16</v>
      </c>
      <c r="AH631" s="2657">
        <v>0.245</v>
      </c>
      <c r="AI631" s="2647">
        <v>4603739366421</v>
      </c>
      <c r="AJ631" s="2648">
        <v>4.6500000000000004</v>
      </c>
      <c r="AK631" s="2651" t="s">
        <v>2154</v>
      </c>
      <c r="AL631" s="2651" t="s">
        <v>2986</v>
      </c>
      <c r="AM631" s="2651"/>
      <c r="AN631" s="2652">
        <v>4.74</v>
      </c>
    </row>
    <row r="632" spans="1:40" ht="11.1" customHeight="1">
      <c r="A632" s="2646" t="s">
        <v>4940</v>
      </c>
      <c r="B632" s="2646" t="s">
        <v>4940</v>
      </c>
      <c r="C632" s="2646" t="s">
        <v>4831</v>
      </c>
      <c r="D632" s="2646" t="s">
        <v>4935</v>
      </c>
      <c r="E632" s="2647">
        <v>7307998009</v>
      </c>
      <c r="F632" s="2646" t="s">
        <v>2990</v>
      </c>
      <c r="G632" s="2646" t="s">
        <v>1048</v>
      </c>
      <c r="H632" s="2646" t="s">
        <v>3017</v>
      </c>
      <c r="I632" s="2646" t="s">
        <v>6540</v>
      </c>
      <c r="J632" s="2646"/>
      <c r="K632" s="2646" t="s">
        <v>6626</v>
      </c>
      <c r="L632" s="2657">
        <v>0.10299999999999999</v>
      </c>
      <c r="M632" s="2658">
        <v>2.12E-4</v>
      </c>
      <c r="N632" s="2650"/>
      <c r="O632" s="2650"/>
      <c r="P632" s="2650"/>
      <c r="Q632" s="2656">
        <v>16</v>
      </c>
      <c r="R632" s="2650"/>
      <c r="S632" s="2650"/>
      <c r="T632" s="2646" t="s">
        <v>2987</v>
      </c>
      <c r="U632" s="2647">
        <v>4673739400500</v>
      </c>
      <c r="V632" s="2656">
        <v>10</v>
      </c>
      <c r="W632" s="2648">
        <v>1.07</v>
      </c>
      <c r="X632" s="2662">
        <v>2.1199999999999999E-3</v>
      </c>
      <c r="Y632" s="2650"/>
      <c r="Z632" s="2650"/>
      <c r="AA632" s="2650"/>
      <c r="AB632" s="2647">
        <v>4603739364892</v>
      </c>
      <c r="AC632" s="2656">
        <v>60</v>
      </c>
      <c r="AD632" s="2648">
        <v>6.18</v>
      </c>
      <c r="AE632" s="2662">
        <v>1.272E-2</v>
      </c>
      <c r="AF632" s="2657">
        <v>0.32500000000000001</v>
      </c>
      <c r="AG632" s="2648">
        <v>0.16</v>
      </c>
      <c r="AH632" s="2657">
        <v>0.245</v>
      </c>
      <c r="AI632" s="2647">
        <v>4603739366438</v>
      </c>
      <c r="AJ632" s="2648">
        <v>4.58</v>
      </c>
      <c r="AK632" s="2651" t="s">
        <v>2154</v>
      </c>
      <c r="AL632" s="2651" t="s">
        <v>2986</v>
      </c>
      <c r="AM632" s="2651"/>
      <c r="AN632" s="2652">
        <v>4.67</v>
      </c>
    </row>
    <row r="633" spans="1:40" ht="11.1" customHeight="1">
      <c r="A633" s="2646" t="s">
        <v>4939</v>
      </c>
      <c r="B633" s="2646" t="s">
        <v>4939</v>
      </c>
      <c r="C633" s="2646" t="s">
        <v>4831</v>
      </c>
      <c r="D633" s="2646" t="s">
        <v>4935</v>
      </c>
      <c r="E633" s="2647">
        <v>7307998009</v>
      </c>
      <c r="F633" s="2646" t="s">
        <v>2990</v>
      </c>
      <c r="G633" s="2646" t="s">
        <v>1049</v>
      </c>
      <c r="H633" s="2646" t="s">
        <v>3017</v>
      </c>
      <c r="I633" s="2646" t="s">
        <v>6540</v>
      </c>
      <c r="J633" s="2646"/>
      <c r="K633" s="2646" t="s">
        <v>6626</v>
      </c>
      <c r="L633" s="2657">
        <v>0.13700000000000001</v>
      </c>
      <c r="M633" s="2658">
        <v>2.5500000000000002E-4</v>
      </c>
      <c r="N633" s="2650"/>
      <c r="O633" s="2650"/>
      <c r="P633" s="2650"/>
      <c r="Q633" s="2656">
        <v>16</v>
      </c>
      <c r="R633" s="2650"/>
      <c r="S633" s="2650"/>
      <c r="T633" s="2646" t="s">
        <v>2987</v>
      </c>
      <c r="U633" s="2647">
        <v>4673739400517</v>
      </c>
      <c r="V633" s="2656">
        <v>4</v>
      </c>
      <c r="W633" s="2648">
        <v>0.56999999999999995</v>
      </c>
      <c r="X633" s="2662">
        <v>1.0200000000000001E-3</v>
      </c>
      <c r="Y633" s="2650"/>
      <c r="Z633" s="2650"/>
      <c r="AA633" s="2650"/>
      <c r="AB633" s="2647">
        <v>4603739364908</v>
      </c>
      <c r="AC633" s="2656">
        <v>100</v>
      </c>
      <c r="AD633" s="2653">
        <v>13.7</v>
      </c>
      <c r="AE633" s="2649">
        <v>2.5499999999999998E-2</v>
      </c>
      <c r="AF633" s="2657">
        <v>0.32500000000000001</v>
      </c>
      <c r="AG633" s="2648">
        <v>0.32</v>
      </c>
      <c r="AH633" s="2657">
        <v>0.245</v>
      </c>
      <c r="AI633" s="2647">
        <v>4603739366445</v>
      </c>
      <c r="AJ633" s="2648">
        <v>5.89</v>
      </c>
      <c r="AK633" s="2651" t="s">
        <v>2154</v>
      </c>
      <c r="AL633" s="2651" t="s">
        <v>2986</v>
      </c>
      <c r="AM633" s="2651"/>
      <c r="AN633" s="2652">
        <v>6.01</v>
      </c>
    </row>
    <row r="634" spans="1:40" ht="11.1" customHeight="1">
      <c r="A634" s="2646" t="s">
        <v>4938</v>
      </c>
      <c r="B634" s="2646" t="s">
        <v>4938</v>
      </c>
      <c r="C634" s="2646" t="s">
        <v>4831</v>
      </c>
      <c r="D634" s="2646" t="s">
        <v>4935</v>
      </c>
      <c r="E634" s="2647">
        <v>7307998009</v>
      </c>
      <c r="F634" s="2646" t="s">
        <v>2990</v>
      </c>
      <c r="G634" s="2646" t="s">
        <v>1050</v>
      </c>
      <c r="H634" s="2646" t="s">
        <v>3017</v>
      </c>
      <c r="I634" s="2646" t="s">
        <v>6540</v>
      </c>
      <c r="J634" s="2646"/>
      <c r="K634" s="2646" t="s">
        <v>6626</v>
      </c>
      <c r="L634" s="2657">
        <v>0.16200000000000001</v>
      </c>
      <c r="M634" s="2658">
        <v>3.3199999999999999E-4</v>
      </c>
      <c r="N634" s="2650"/>
      <c r="O634" s="2650"/>
      <c r="P634" s="2650"/>
      <c r="Q634" s="2656">
        <v>16</v>
      </c>
      <c r="R634" s="2650"/>
      <c r="S634" s="2650"/>
      <c r="T634" s="2646" t="s">
        <v>2987</v>
      </c>
      <c r="U634" s="2647">
        <v>4673739400524</v>
      </c>
      <c r="V634" s="2656">
        <v>4</v>
      </c>
      <c r="W634" s="2648">
        <v>0.67</v>
      </c>
      <c r="X634" s="2658">
        <v>1.328E-3</v>
      </c>
      <c r="Y634" s="2650"/>
      <c r="Z634" s="2650"/>
      <c r="AA634" s="2650"/>
      <c r="AB634" s="2647">
        <v>4603739364915</v>
      </c>
      <c r="AC634" s="2656">
        <v>48</v>
      </c>
      <c r="AD634" s="2657">
        <v>7.7759999999999998</v>
      </c>
      <c r="AE634" s="2658">
        <v>1.5935999999999999E-2</v>
      </c>
      <c r="AF634" s="2657">
        <v>0.32500000000000001</v>
      </c>
      <c r="AG634" s="2653">
        <v>0.2</v>
      </c>
      <c r="AH634" s="2657">
        <v>0.245</v>
      </c>
      <c r="AI634" s="2647">
        <v>4603739366452</v>
      </c>
      <c r="AJ634" s="2648">
        <v>8.11</v>
      </c>
      <c r="AK634" s="2651" t="s">
        <v>2154</v>
      </c>
      <c r="AL634" s="2651" t="s">
        <v>2986</v>
      </c>
      <c r="AM634" s="2651"/>
      <c r="AN634" s="2652">
        <v>8.27</v>
      </c>
    </row>
    <row r="635" spans="1:40" ht="11.1" customHeight="1">
      <c r="A635" s="2646" t="s">
        <v>4937</v>
      </c>
      <c r="B635" s="2646" t="s">
        <v>4937</v>
      </c>
      <c r="C635" s="2646" t="s">
        <v>4831</v>
      </c>
      <c r="D635" s="2646" t="s">
        <v>4935</v>
      </c>
      <c r="E635" s="2647">
        <v>7307998009</v>
      </c>
      <c r="F635" s="2646" t="s">
        <v>2990</v>
      </c>
      <c r="G635" s="2646" t="s">
        <v>1051</v>
      </c>
      <c r="H635" s="2646" t="s">
        <v>3017</v>
      </c>
      <c r="I635" s="2646" t="s">
        <v>6540</v>
      </c>
      <c r="J635" s="2646"/>
      <c r="K635" s="2646" t="s">
        <v>6626</v>
      </c>
      <c r="L635" s="2657">
        <v>0.16500000000000001</v>
      </c>
      <c r="M635" s="2658">
        <v>3.3199999999999999E-4</v>
      </c>
      <c r="N635" s="2650"/>
      <c r="O635" s="2650"/>
      <c r="P635" s="2650"/>
      <c r="Q635" s="2656">
        <v>16</v>
      </c>
      <c r="R635" s="2650"/>
      <c r="S635" s="2650"/>
      <c r="T635" s="2646" t="s">
        <v>2987</v>
      </c>
      <c r="U635" s="2647">
        <v>4673739400531</v>
      </c>
      <c r="V635" s="2656">
        <v>4</v>
      </c>
      <c r="W635" s="2648">
        <v>0.69</v>
      </c>
      <c r="X635" s="2658">
        <v>1.328E-3</v>
      </c>
      <c r="Y635" s="2650"/>
      <c r="Z635" s="2650"/>
      <c r="AA635" s="2650"/>
      <c r="AB635" s="2647">
        <v>4603739364922</v>
      </c>
      <c r="AC635" s="2656">
        <v>48</v>
      </c>
      <c r="AD635" s="2648">
        <v>7.92</v>
      </c>
      <c r="AE635" s="2658">
        <v>1.5935999999999999E-2</v>
      </c>
      <c r="AF635" s="2657">
        <v>0.32500000000000001</v>
      </c>
      <c r="AG635" s="2653">
        <v>0.2</v>
      </c>
      <c r="AH635" s="2657">
        <v>0.245</v>
      </c>
      <c r="AI635" s="2647">
        <v>4603739366469</v>
      </c>
      <c r="AJ635" s="2648">
        <v>9.0500000000000007</v>
      </c>
      <c r="AK635" s="2651" t="s">
        <v>2154</v>
      </c>
      <c r="AL635" s="2651" t="s">
        <v>2986</v>
      </c>
      <c r="AM635" s="2651"/>
      <c r="AN635" s="2652">
        <v>9.23</v>
      </c>
    </row>
    <row r="636" spans="1:40" ht="11.1" customHeight="1">
      <c r="A636" s="2646" t="s">
        <v>4936</v>
      </c>
      <c r="B636" s="2646" t="s">
        <v>4936</v>
      </c>
      <c r="C636" s="2646" t="s">
        <v>4831</v>
      </c>
      <c r="D636" s="2646" t="s">
        <v>4935</v>
      </c>
      <c r="E636" s="2647">
        <v>7307998009</v>
      </c>
      <c r="F636" s="2646" t="s">
        <v>2990</v>
      </c>
      <c r="G636" s="2646" t="s">
        <v>1052</v>
      </c>
      <c r="H636" s="2646" t="s">
        <v>3017</v>
      </c>
      <c r="I636" s="2646" t="s">
        <v>6540</v>
      </c>
      <c r="J636" s="2646"/>
      <c r="K636" s="2646" t="s">
        <v>6626</v>
      </c>
      <c r="L636" s="2657">
        <v>0.183</v>
      </c>
      <c r="M636" s="2658">
        <v>3.3199999999999999E-4</v>
      </c>
      <c r="N636" s="2650"/>
      <c r="O636" s="2650"/>
      <c r="P636" s="2650"/>
      <c r="Q636" s="2656">
        <v>16</v>
      </c>
      <c r="R636" s="2650"/>
      <c r="S636" s="2650"/>
      <c r="T636" s="2646" t="s">
        <v>2987</v>
      </c>
      <c r="U636" s="2647">
        <v>4673739400548</v>
      </c>
      <c r="V636" s="2656">
        <v>4</v>
      </c>
      <c r="W636" s="2648">
        <v>0.76</v>
      </c>
      <c r="X636" s="2658">
        <v>1.328E-3</v>
      </c>
      <c r="Y636" s="2650"/>
      <c r="Z636" s="2650"/>
      <c r="AA636" s="2650"/>
      <c r="AB636" s="2647">
        <v>4603739364939</v>
      </c>
      <c r="AC636" s="2656">
        <v>48</v>
      </c>
      <c r="AD636" s="2657">
        <v>8.7840000000000007</v>
      </c>
      <c r="AE636" s="2658">
        <v>1.5935999999999999E-2</v>
      </c>
      <c r="AF636" s="2657">
        <v>0.32500000000000001</v>
      </c>
      <c r="AG636" s="2653">
        <v>0.2</v>
      </c>
      <c r="AH636" s="2657">
        <v>0.245</v>
      </c>
      <c r="AI636" s="2647">
        <v>4603739366476</v>
      </c>
      <c r="AJ636" s="2648">
        <v>10.31</v>
      </c>
      <c r="AK636" s="2651" t="s">
        <v>2154</v>
      </c>
      <c r="AL636" s="2651" t="s">
        <v>2986</v>
      </c>
      <c r="AM636" s="2651"/>
      <c r="AN636" s="2652">
        <v>10.52</v>
      </c>
    </row>
    <row r="637" spans="1:40" ht="11.1" customHeight="1">
      <c r="A637" s="2646" t="s">
        <v>4934</v>
      </c>
      <c r="B637" s="2646" t="s">
        <v>4934</v>
      </c>
      <c r="C637" s="2646" t="s">
        <v>4831</v>
      </c>
      <c r="D637" s="2646" t="s">
        <v>4932</v>
      </c>
      <c r="E637" s="2647">
        <v>7307991000</v>
      </c>
      <c r="F637" s="2646" t="s">
        <v>2990</v>
      </c>
      <c r="G637" s="2646" t="s">
        <v>1053</v>
      </c>
      <c r="H637" s="2646" t="s">
        <v>3017</v>
      </c>
      <c r="I637" s="2646" t="s">
        <v>6540</v>
      </c>
      <c r="J637" s="2646"/>
      <c r="K637" s="2646" t="s">
        <v>6626</v>
      </c>
      <c r="L637" s="2657">
        <v>8.1000000000000003E-2</v>
      </c>
      <c r="M637" s="2658">
        <v>8.5000000000000006E-5</v>
      </c>
      <c r="N637" s="2650"/>
      <c r="O637" s="2650"/>
      <c r="P637" s="2650"/>
      <c r="Q637" s="2656">
        <v>16</v>
      </c>
      <c r="R637" s="2650"/>
      <c r="S637" s="2650"/>
      <c r="T637" s="2646" t="s">
        <v>2987</v>
      </c>
      <c r="U637" s="2647">
        <v>4673739400555</v>
      </c>
      <c r="V637" s="2656">
        <v>10</v>
      </c>
      <c r="W637" s="2648">
        <v>0.83</v>
      </c>
      <c r="X637" s="2662">
        <v>8.4999999999999995E-4</v>
      </c>
      <c r="Y637" s="2650"/>
      <c r="Z637" s="2650"/>
      <c r="AA637" s="2650"/>
      <c r="AB637" s="2647">
        <v>4603739364083</v>
      </c>
      <c r="AC637" s="2656">
        <v>150</v>
      </c>
      <c r="AD637" s="2648">
        <v>12.15</v>
      </c>
      <c r="AE637" s="2662">
        <v>1.2749999999999999E-2</v>
      </c>
      <c r="AF637" s="2657">
        <v>0.32500000000000001</v>
      </c>
      <c r="AG637" s="2648">
        <v>0.16</v>
      </c>
      <c r="AH637" s="2657">
        <v>0.245</v>
      </c>
      <c r="AI637" s="2647">
        <v>4603739365622</v>
      </c>
      <c r="AJ637" s="2648">
        <v>4.33</v>
      </c>
      <c r="AK637" s="2651" t="s">
        <v>2154</v>
      </c>
      <c r="AL637" s="2651" t="s">
        <v>2986</v>
      </c>
      <c r="AM637" s="2651"/>
      <c r="AN637" s="2652">
        <v>4.42</v>
      </c>
    </row>
    <row r="638" spans="1:40" ht="11.1" customHeight="1">
      <c r="A638" s="2646" t="s">
        <v>4933</v>
      </c>
      <c r="B638" s="2646" t="s">
        <v>4933</v>
      </c>
      <c r="C638" s="2646" t="s">
        <v>4831</v>
      </c>
      <c r="D638" s="2646" t="s">
        <v>4932</v>
      </c>
      <c r="E638" s="2647">
        <v>7307991000</v>
      </c>
      <c r="F638" s="2646" t="s">
        <v>2990</v>
      </c>
      <c r="G638" s="2646" t="s">
        <v>1054</v>
      </c>
      <c r="H638" s="2646" t="s">
        <v>3017</v>
      </c>
      <c r="I638" s="2646" t="s">
        <v>6540</v>
      </c>
      <c r="J638" s="2646"/>
      <c r="K638" s="2646" t="s">
        <v>6626</v>
      </c>
      <c r="L638" s="2648">
        <v>0.09</v>
      </c>
      <c r="M638" s="2658">
        <v>8.5000000000000006E-5</v>
      </c>
      <c r="N638" s="2650"/>
      <c r="O638" s="2650"/>
      <c r="P638" s="2650"/>
      <c r="Q638" s="2656">
        <v>16</v>
      </c>
      <c r="R638" s="2650"/>
      <c r="S638" s="2650"/>
      <c r="T638" s="2646" t="s">
        <v>2987</v>
      </c>
      <c r="U638" s="2647">
        <v>4673739400562</v>
      </c>
      <c r="V638" s="2656">
        <v>10</v>
      </c>
      <c r="W638" s="2648">
        <v>0.92</v>
      </c>
      <c r="X638" s="2662">
        <v>8.4999999999999995E-4</v>
      </c>
      <c r="Y638" s="2650"/>
      <c r="Z638" s="2650"/>
      <c r="AA638" s="2650"/>
      <c r="AB638" s="2647">
        <v>4603739364090</v>
      </c>
      <c r="AC638" s="2656">
        <v>150</v>
      </c>
      <c r="AD638" s="2653">
        <v>13.5</v>
      </c>
      <c r="AE638" s="2662">
        <v>1.2749999999999999E-2</v>
      </c>
      <c r="AF638" s="2657">
        <v>0.32500000000000001</v>
      </c>
      <c r="AG638" s="2648">
        <v>0.16</v>
      </c>
      <c r="AH638" s="2657">
        <v>0.245</v>
      </c>
      <c r="AI638" s="2647">
        <v>4603739365639</v>
      </c>
      <c r="AJ638" s="2648">
        <v>4.28</v>
      </c>
      <c r="AK638" s="2651" t="s">
        <v>2154</v>
      </c>
      <c r="AL638" s="2651" t="s">
        <v>2986</v>
      </c>
      <c r="AM638" s="2651"/>
      <c r="AN638" s="2652">
        <v>4.37</v>
      </c>
    </row>
    <row r="639" spans="1:40" ht="11.1" customHeight="1">
      <c r="A639" s="2646" t="s">
        <v>4931</v>
      </c>
      <c r="B639" s="2646" t="s">
        <v>4931</v>
      </c>
      <c r="C639" s="2646" t="s">
        <v>4831</v>
      </c>
      <c r="D639" s="2646" t="s">
        <v>4921</v>
      </c>
      <c r="E639" s="2647">
        <v>7307991000</v>
      </c>
      <c r="F639" s="2646" t="s">
        <v>2990</v>
      </c>
      <c r="G639" s="2646" t="s">
        <v>1059</v>
      </c>
      <c r="H639" s="2646" t="s">
        <v>3017</v>
      </c>
      <c r="I639" s="2646" t="s">
        <v>6540</v>
      </c>
      <c r="J639" s="2646"/>
      <c r="K639" s="2646" t="s">
        <v>6626</v>
      </c>
      <c r="L639" s="2657">
        <v>0.14799999999999999</v>
      </c>
      <c r="M639" s="2658">
        <v>1.27E-4</v>
      </c>
      <c r="N639" s="2650"/>
      <c r="O639" s="2650"/>
      <c r="P639" s="2650"/>
      <c r="Q639" s="2656">
        <v>16</v>
      </c>
      <c r="R639" s="2650"/>
      <c r="S639" s="2650"/>
      <c r="T639" s="2646" t="s">
        <v>2987</v>
      </c>
      <c r="U639" s="2647">
        <v>4673739400579</v>
      </c>
      <c r="V639" s="2656">
        <v>2</v>
      </c>
      <c r="W639" s="2648">
        <v>0.31</v>
      </c>
      <c r="X639" s="2658">
        <v>2.5399999999999999E-4</v>
      </c>
      <c r="Y639" s="2650"/>
      <c r="Z639" s="2650"/>
      <c r="AA639" s="2650"/>
      <c r="AB639" s="2647">
        <v>4603739364946</v>
      </c>
      <c r="AC639" s="2656">
        <v>100</v>
      </c>
      <c r="AD639" s="2653">
        <v>14.8</v>
      </c>
      <c r="AE639" s="2649">
        <v>1.2699999999999999E-2</v>
      </c>
      <c r="AF639" s="2657">
        <v>0.32500000000000001</v>
      </c>
      <c r="AG639" s="2648">
        <v>0.16</v>
      </c>
      <c r="AH639" s="2657">
        <v>0.245</v>
      </c>
      <c r="AI639" s="2647">
        <v>4603739366483</v>
      </c>
      <c r="AJ639" s="2648">
        <v>5.84</v>
      </c>
      <c r="AK639" s="2651" t="s">
        <v>2154</v>
      </c>
      <c r="AL639" s="2651" t="s">
        <v>2986</v>
      </c>
      <c r="AM639" s="2651"/>
      <c r="AN639" s="2652">
        <v>5.96</v>
      </c>
    </row>
    <row r="640" spans="1:40" ht="11.1" customHeight="1">
      <c r="A640" s="2646" t="s">
        <v>4930</v>
      </c>
      <c r="B640" s="2646" t="s">
        <v>4930</v>
      </c>
      <c r="C640" s="2646" t="s">
        <v>4831</v>
      </c>
      <c r="D640" s="2646" t="s">
        <v>4921</v>
      </c>
      <c r="E640" s="2647">
        <v>7307991000</v>
      </c>
      <c r="F640" s="2646" t="s">
        <v>2990</v>
      </c>
      <c r="G640" s="2646" t="s">
        <v>1060</v>
      </c>
      <c r="H640" s="2646" t="s">
        <v>3017</v>
      </c>
      <c r="I640" s="2646" t="s">
        <v>6540</v>
      </c>
      <c r="J640" s="2646"/>
      <c r="K640" s="2646" t="s">
        <v>6626</v>
      </c>
      <c r="L640" s="2657">
        <v>0.154</v>
      </c>
      <c r="M640" s="2658">
        <v>1.4200000000000001E-4</v>
      </c>
      <c r="N640" s="2650"/>
      <c r="O640" s="2650"/>
      <c r="P640" s="2650"/>
      <c r="Q640" s="2656">
        <v>16</v>
      </c>
      <c r="R640" s="2650"/>
      <c r="S640" s="2650"/>
      <c r="T640" s="2646" t="s">
        <v>2987</v>
      </c>
      <c r="U640" s="2647">
        <v>4673739400586</v>
      </c>
      <c r="V640" s="2656">
        <v>2</v>
      </c>
      <c r="W640" s="2648">
        <v>0.32</v>
      </c>
      <c r="X640" s="2658">
        <v>2.8400000000000002E-4</v>
      </c>
      <c r="Y640" s="2650"/>
      <c r="Z640" s="2650"/>
      <c r="AA640" s="2650"/>
      <c r="AB640" s="2647">
        <v>4603739364953</v>
      </c>
      <c r="AC640" s="2656">
        <v>90</v>
      </c>
      <c r="AD640" s="2648">
        <v>13.86</v>
      </c>
      <c r="AE640" s="2662">
        <v>1.278E-2</v>
      </c>
      <c r="AF640" s="2657">
        <v>0.32500000000000001</v>
      </c>
      <c r="AG640" s="2648">
        <v>0.16</v>
      </c>
      <c r="AH640" s="2657">
        <v>0.245</v>
      </c>
      <c r="AI640" s="2647">
        <v>4603739366490</v>
      </c>
      <c r="AJ640" s="2648">
        <v>4.83</v>
      </c>
      <c r="AK640" s="2651" t="s">
        <v>2154</v>
      </c>
      <c r="AL640" s="2651" t="s">
        <v>2986</v>
      </c>
      <c r="AM640" s="2651"/>
      <c r="AN640" s="2652">
        <v>4.93</v>
      </c>
    </row>
    <row r="641" spans="1:40" ht="11.1" customHeight="1">
      <c r="A641" s="2646" t="s">
        <v>4929</v>
      </c>
      <c r="B641" s="2646" t="s">
        <v>4929</v>
      </c>
      <c r="C641" s="2646" t="s">
        <v>4831</v>
      </c>
      <c r="D641" s="2646" t="s">
        <v>4921</v>
      </c>
      <c r="E641" s="2647">
        <v>7307991000</v>
      </c>
      <c r="F641" s="2646" t="s">
        <v>2990</v>
      </c>
      <c r="G641" s="2646" t="s">
        <v>1061</v>
      </c>
      <c r="H641" s="2646" t="s">
        <v>3017</v>
      </c>
      <c r="I641" s="2646" t="s">
        <v>6540</v>
      </c>
      <c r="J641" s="2646"/>
      <c r="K641" s="2646" t="s">
        <v>6626</v>
      </c>
      <c r="L641" s="2657">
        <v>0.22800000000000001</v>
      </c>
      <c r="M641" s="2658">
        <v>2.12E-4</v>
      </c>
      <c r="N641" s="2650"/>
      <c r="O641" s="2650"/>
      <c r="P641" s="2650"/>
      <c r="Q641" s="2656">
        <v>16</v>
      </c>
      <c r="R641" s="2650"/>
      <c r="S641" s="2650"/>
      <c r="T641" s="2646" t="s">
        <v>2987</v>
      </c>
      <c r="U641" s="2647">
        <v>4673739400593</v>
      </c>
      <c r="V641" s="2656">
        <v>2</v>
      </c>
      <c r="W641" s="2648">
        <v>0.47</v>
      </c>
      <c r="X641" s="2658">
        <v>4.2400000000000001E-4</v>
      </c>
      <c r="Y641" s="2650"/>
      <c r="Z641" s="2650"/>
      <c r="AA641" s="2650"/>
      <c r="AB641" s="2647">
        <v>4603739364960</v>
      </c>
      <c r="AC641" s="2656">
        <v>60</v>
      </c>
      <c r="AD641" s="2648">
        <v>13.68</v>
      </c>
      <c r="AE641" s="2662">
        <v>1.272E-2</v>
      </c>
      <c r="AF641" s="2657">
        <v>0.32500000000000001</v>
      </c>
      <c r="AG641" s="2648">
        <v>0.16</v>
      </c>
      <c r="AH641" s="2657">
        <v>0.245</v>
      </c>
      <c r="AI641" s="2647">
        <v>4603739366506</v>
      </c>
      <c r="AJ641" s="2653">
        <v>6.6</v>
      </c>
      <c r="AK641" s="2651" t="s">
        <v>2154</v>
      </c>
      <c r="AL641" s="2651" t="s">
        <v>2986</v>
      </c>
      <c r="AM641" s="2651"/>
      <c r="AN641" s="2652">
        <v>6.73</v>
      </c>
    </row>
    <row r="642" spans="1:40" ht="11.1" customHeight="1">
      <c r="A642" s="2646" t="s">
        <v>4928</v>
      </c>
      <c r="B642" s="2646" t="s">
        <v>4928</v>
      </c>
      <c r="C642" s="2646" t="s">
        <v>4831</v>
      </c>
      <c r="D642" s="2646" t="s">
        <v>4921</v>
      </c>
      <c r="E642" s="2647">
        <v>7307991000</v>
      </c>
      <c r="F642" s="2646" t="s">
        <v>2990</v>
      </c>
      <c r="G642" s="2646" t="s">
        <v>1062</v>
      </c>
      <c r="H642" s="2646" t="s">
        <v>3017</v>
      </c>
      <c r="I642" s="2646" t="s">
        <v>6540</v>
      </c>
      <c r="J642" s="2646"/>
      <c r="K642" s="2646" t="s">
        <v>6626</v>
      </c>
      <c r="L642" s="2657">
        <v>0.30099999999999999</v>
      </c>
      <c r="M642" s="2658">
        <v>2.6499999999999999E-4</v>
      </c>
      <c r="N642" s="2650"/>
      <c r="O642" s="2650"/>
      <c r="P642" s="2650"/>
      <c r="Q642" s="2656">
        <v>16</v>
      </c>
      <c r="R642" s="2650"/>
      <c r="S642" s="2650"/>
      <c r="T642" s="2646" t="s">
        <v>2987</v>
      </c>
      <c r="U642" s="2647">
        <v>4673739400609</v>
      </c>
      <c r="V642" s="2656">
        <v>2</v>
      </c>
      <c r="W642" s="2648">
        <v>0.62</v>
      </c>
      <c r="X642" s="2662">
        <v>5.2999999999999998E-4</v>
      </c>
      <c r="Y642" s="2650"/>
      <c r="Z642" s="2650"/>
      <c r="AA642" s="2650"/>
      <c r="AB642" s="2647">
        <v>4603739364977</v>
      </c>
      <c r="AC642" s="2656">
        <v>48</v>
      </c>
      <c r="AD642" s="2657">
        <v>14.448</v>
      </c>
      <c r="AE642" s="2662">
        <v>1.272E-2</v>
      </c>
      <c r="AF642" s="2657">
        <v>0.32500000000000001</v>
      </c>
      <c r="AG642" s="2648">
        <v>0.16</v>
      </c>
      <c r="AH642" s="2657">
        <v>0.245</v>
      </c>
      <c r="AI642" s="2647">
        <v>4603739366513</v>
      </c>
      <c r="AJ642" s="2648">
        <v>11.43</v>
      </c>
      <c r="AK642" s="2651" t="s">
        <v>2154</v>
      </c>
      <c r="AL642" s="2651" t="s">
        <v>2986</v>
      </c>
      <c r="AM642" s="2651"/>
      <c r="AN642" s="2652">
        <v>11.66</v>
      </c>
    </row>
    <row r="643" spans="1:40" ht="11.1" customHeight="1">
      <c r="A643" s="2646" t="s">
        <v>4927</v>
      </c>
      <c r="B643" s="2646" t="s">
        <v>4927</v>
      </c>
      <c r="C643" s="2646" t="s">
        <v>4831</v>
      </c>
      <c r="D643" s="2646" t="s">
        <v>4921</v>
      </c>
      <c r="E643" s="2647">
        <v>7307991000</v>
      </c>
      <c r="F643" s="2646" t="s">
        <v>2990</v>
      </c>
      <c r="G643" s="2646" t="s">
        <v>1063</v>
      </c>
      <c r="H643" s="2646" t="s">
        <v>3017</v>
      </c>
      <c r="I643" s="2646" t="s">
        <v>6540</v>
      </c>
      <c r="J643" s="2646"/>
      <c r="K643" s="2646" t="s">
        <v>6626</v>
      </c>
      <c r="L643" s="2657">
        <v>0.46300000000000002</v>
      </c>
      <c r="M643" s="2658">
        <v>4.2499999999999998E-4</v>
      </c>
      <c r="N643" s="2650"/>
      <c r="O643" s="2650"/>
      <c r="P643" s="2650"/>
      <c r="Q643" s="2656">
        <v>16</v>
      </c>
      <c r="R643" s="2650"/>
      <c r="S643" s="2650"/>
      <c r="T643" s="2646" t="s">
        <v>2987</v>
      </c>
      <c r="U643" s="2647">
        <v>4673739400616</v>
      </c>
      <c r="V643" s="2656">
        <v>2</v>
      </c>
      <c r="W643" s="2648">
        <v>0.95</v>
      </c>
      <c r="X643" s="2662">
        <v>8.4999999999999995E-4</v>
      </c>
      <c r="Y643" s="2650"/>
      <c r="Z643" s="2650"/>
      <c r="AA643" s="2650"/>
      <c r="AB643" s="2647">
        <v>4603739364984</v>
      </c>
      <c r="AC643" s="2656">
        <v>30</v>
      </c>
      <c r="AD643" s="2648">
        <v>13.89</v>
      </c>
      <c r="AE643" s="2662">
        <v>1.2749999999999999E-2</v>
      </c>
      <c r="AF643" s="2657">
        <v>0.32500000000000001</v>
      </c>
      <c r="AG643" s="2648">
        <v>0.16</v>
      </c>
      <c r="AH643" s="2657">
        <v>0.245</v>
      </c>
      <c r="AI643" s="2647">
        <v>4603739366520</v>
      </c>
      <c r="AJ643" s="2648">
        <v>18.12</v>
      </c>
      <c r="AK643" s="2651" t="s">
        <v>2154</v>
      </c>
      <c r="AL643" s="2651" t="s">
        <v>2986</v>
      </c>
      <c r="AM643" s="2651"/>
      <c r="AN643" s="2652">
        <v>18.48</v>
      </c>
    </row>
    <row r="644" spans="1:40" ht="11.1" customHeight="1">
      <c r="A644" s="2646" t="s">
        <v>4926</v>
      </c>
      <c r="B644" s="2646" t="s">
        <v>4926</v>
      </c>
      <c r="C644" s="2646" t="s">
        <v>4831</v>
      </c>
      <c r="D644" s="2646" t="s">
        <v>4921</v>
      </c>
      <c r="E644" s="2647">
        <v>7307991000</v>
      </c>
      <c r="F644" s="2646" t="s">
        <v>2990</v>
      </c>
      <c r="G644" s="2646" t="s">
        <v>1064</v>
      </c>
      <c r="H644" s="2646" t="s">
        <v>3017</v>
      </c>
      <c r="I644" s="2646" t="s">
        <v>6540</v>
      </c>
      <c r="J644" s="2646"/>
      <c r="K644" s="2646" t="s">
        <v>6626</v>
      </c>
      <c r="L644" s="2657">
        <v>0.68300000000000005</v>
      </c>
      <c r="M644" s="2658">
        <v>6.3699999999999998E-4</v>
      </c>
      <c r="N644" s="2650"/>
      <c r="O644" s="2650"/>
      <c r="P644" s="2650"/>
      <c r="Q644" s="2656">
        <v>16</v>
      </c>
      <c r="R644" s="2650"/>
      <c r="S644" s="2650"/>
      <c r="T644" s="2646" t="s">
        <v>2987</v>
      </c>
      <c r="U644" s="2647">
        <v>4673739400623</v>
      </c>
      <c r="V644" s="2656">
        <v>2</v>
      </c>
      <c r="W644" s="2653">
        <v>1.4</v>
      </c>
      <c r="X644" s="2658">
        <v>1.274E-3</v>
      </c>
      <c r="Y644" s="2650"/>
      <c r="Z644" s="2650"/>
      <c r="AA644" s="2650"/>
      <c r="AB644" s="2647">
        <v>4603739364991</v>
      </c>
      <c r="AC644" s="2656">
        <v>20</v>
      </c>
      <c r="AD644" s="2648">
        <v>13.66</v>
      </c>
      <c r="AE644" s="2662">
        <v>1.274E-2</v>
      </c>
      <c r="AF644" s="2657">
        <v>0.32500000000000001</v>
      </c>
      <c r="AG644" s="2648">
        <v>0.16</v>
      </c>
      <c r="AH644" s="2657">
        <v>0.245</v>
      </c>
      <c r="AI644" s="2647">
        <v>4603739366537</v>
      </c>
      <c r="AJ644" s="2648">
        <v>30.45</v>
      </c>
      <c r="AK644" s="2651" t="s">
        <v>2154</v>
      </c>
      <c r="AL644" s="2651" t="s">
        <v>2986</v>
      </c>
      <c r="AM644" s="2651"/>
      <c r="AN644" s="2652">
        <v>31.06</v>
      </c>
    </row>
    <row r="645" spans="1:40" ht="11.1" customHeight="1">
      <c r="A645" s="2646" t="s">
        <v>4925</v>
      </c>
      <c r="B645" s="2646" t="s">
        <v>4925</v>
      </c>
      <c r="C645" s="2646" t="s">
        <v>4831</v>
      </c>
      <c r="D645" s="2646" t="s">
        <v>4921</v>
      </c>
      <c r="E645" s="2647">
        <v>7307991000</v>
      </c>
      <c r="F645" s="2646" t="s">
        <v>2990</v>
      </c>
      <c r="G645" s="2646" t="s">
        <v>1065</v>
      </c>
      <c r="H645" s="2646" t="s">
        <v>3017</v>
      </c>
      <c r="I645" s="2646" t="s">
        <v>6540</v>
      </c>
      <c r="J645" s="2646"/>
      <c r="K645" s="2646" t="s">
        <v>6626</v>
      </c>
      <c r="L645" s="2657">
        <v>1.028</v>
      </c>
      <c r="M645" s="2658">
        <v>1.274E-3</v>
      </c>
      <c r="N645" s="2650"/>
      <c r="O645" s="2650"/>
      <c r="P645" s="2650"/>
      <c r="Q645" s="2656">
        <v>16</v>
      </c>
      <c r="R645" s="2650"/>
      <c r="S645" s="2650"/>
      <c r="T645" s="2646" t="s">
        <v>2987</v>
      </c>
      <c r="U645" s="2647">
        <v>4673739400630</v>
      </c>
      <c r="V645" s="2656">
        <v>2</v>
      </c>
      <c r="W645" s="2648">
        <v>2.11</v>
      </c>
      <c r="X645" s="2658">
        <v>2.5479999999999999E-3</v>
      </c>
      <c r="Y645" s="2650"/>
      <c r="Z645" s="2650"/>
      <c r="AA645" s="2650"/>
      <c r="AB645" s="2647">
        <v>4603739365004</v>
      </c>
      <c r="AC645" s="2656">
        <v>10</v>
      </c>
      <c r="AD645" s="2648">
        <v>10.28</v>
      </c>
      <c r="AE645" s="2662">
        <v>1.274E-2</v>
      </c>
      <c r="AF645" s="2657">
        <v>0.32500000000000001</v>
      </c>
      <c r="AG645" s="2648">
        <v>0.16</v>
      </c>
      <c r="AH645" s="2657">
        <v>0.245</v>
      </c>
      <c r="AI645" s="2647">
        <v>4603739366544</v>
      </c>
      <c r="AJ645" s="2648">
        <v>48.11</v>
      </c>
      <c r="AK645" s="2651" t="s">
        <v>2154</v>
      </c>
      <c r="AL645" s="2651" t="s">
        <v>2986</v>
      </c>
      <c r="AM645" s="2651"/>
      <c r="AN645" s="2652">
        <v>49.07</v>
      </c>
    </row>
    <row r="646" spans="1:40" ht="11.1" customHeight="1">
      <c r="A646" s="2646" t="s">
        <v>4924</v>
      </c>
      <c r="B646" s="2646" t="s">
        <v>4924</v>
      </c>
      <c r="C646" s="2646" t="s">
        <v>4831</v>
      </c>
      <c r="D646" s="2646" t="s">
        <v>4921</v>
      </c>
      <c r="E646" s="2647">
        <v>7307991000</v>
      </c>
      <c r="F646" s="2646" t="s">
        <v>2990</v>
      </c>
      <c r="G646" s="2646" t="s">
        <v>1056</v>
      </c>
      <c r="H646" s="2646" t="s">
        <v>3017</v>
      </c>
      <c r="I646" s="2646" t="s">
        <v>6540</v>
      </c>
      <c r="J646" s="2646"/>
      <c r="K646" s="2646" t="s">
        <v>6626</v>
      </c>
      <c r="L646" s="2657">
        <v>0.23799999999999999</v>
      </c>
      <c r="M646" s="2658">
        <v>2.12E-4</v>
      </c>
      <c r="N646" s="2650"/>
      <c r="O646" s="2650"/>
      <c r="P646" s="2650"/>
      <c r="Q646" s="2656">
        <v>16</v>
      </c>
      <c r="R646" s="2650"/>
      <c r="S646" s="2650"/>
      <c r="T646" s="2646" t="s">
        <v>2987</v>
      </c>
      <c r="U646" s="2647">
        <v>4673739400647</v>
      </c>
      <c r="V646" s="2656">
        <v>2</v>
      </c>
      <c r="W646" s="2648">
        <v>0.49</v>
      </c>
      <c r="X646" s="2658">
        <v>4.2400000000000001E-4</v>
      </c>
      <c r="Y646" s="2650"/>
      <c r="Z646" s="2650"/>
      <c r="AA646" s="2650"/>
      <c r="AB646" s="2647">
        <v>4603739365011</v>
      </c>
      <c r="AC646" s="2656">
        <v>60</v>
      </c>
      <c r="AD646" s="2648">
        <v>14.28</v>
      </c>
      <c r="AE646" s="2662">
        <v>1.272E-2</v>
      </c>
      <c r="AF646" s="2657">
        <v>0.32500000000000001</v>
      </c>
      <c r="AG646" s="2648">
        <v>0.16</v>
      </c>
      <c r="AH646" s="2657">
        <v>0.245</v>
      </c>
      <c r="AI646" s="2647">
        <v>4603739366551</v>
      </c>
      <c r="AJ646" s="2648">
        <v>24.63</v>
      </c>
      <c r="AK646" s="2651" t="s">
        <v>2154</v>
      </c>
      <c r="AL646" s="2651" t="s">
        <v>2986</v>
      </c>
      <c r="AM646" s="2651"/>
      <c r="AN646" s="2652">
        <v>25.12</v>
      </c>
    </row>
    <row r="647" spans="1:40" ht="11.1" customHeight="1">
      <c r="A647" s="2646" t="s">
        <v>4923</v>
      </c>
      <c r="B647" s="2646" t="s">
        <v>4923</v>
      </c>
      <c r="C647" s="2646" t="s">
        <v>4831</v>
      </c>
      <c r="D647" s="2646" t="s">
        <v>4921</v>
      </c>
      <c r="E647" s="2647">
        <v>7307991000</v>
      </c>
      <c r="F647" s="2646" t="s">
        <v>2990</v>
      </c>
      <c r="G647" s="2646" t="s">
        <v>1057</v>
      </c>
      <c r="H647" s="2646" t="s">
        <v>3017</v>
      </c>
      <c r="I647" s="2646" t="s">
        <v>6540</v>
      </c>
      <c r="J647" s="2646"/>
      <c r="K647" s="2646" t="s">
        <v>6626</v>
      </c>
      <c r="L647" s="2657">
        <v>0.252</v>
      </c>
      <c r="M647" s="2658">
        <v>4.2499999999999998E-4</v>
      </c>
      <c r="N647" s="2650"/>
      <c r="O647" s="2650"/>
      <c r="P647" s="2650"/>
      <c r="Q647" s="2656">
        <v>16</v>
      </c>
      <c r="R647" s="2650"/>
      <c r="S647" s="2650"/>
      <c r="T647" s="2646" t="s">
        <v>2987</v>
      </c>
      <c r="U647" s="2647">
        <v>4673739400654</v>
      </c>
      <c r="V647" s="2656">
        <v>2</v>
      </c>
      <c r="W647" s="2648">
        <v>0.53</v>
      </c>
      <c r="X647" s="2662">
        <v>8.4999999999999995E-4</v>
      </c>
      <c r="Y647" s="2650"/>
      <c r="Z647" s="2650"/>
      <c r="AA647" s="2650"/>
      <c r="AB647" s="2647">
        <v>4603739365028</v>
      </c>
      <c r="AC647" s="2656">
        <v>30</v>
      </c>
      <c r="AD647" s="2648">
        <v>7.56</v>
      </c>
      <c r="AE647" s="2662">
        <v>1.2749999999999999E-2</v>
      </c>
      <c r="AF647" s="2657">
        <v>0.32500000000000001</v>
      </c>
      <c r="AG647" s="2648">
        <v>0.16</v>
      </c>
      <c r="AH647" s="2657">
        <v>0.245</v>
      </c>
      <c r="AI647" s="2647">
        <v>4603739366568</v>
      </c>
      <c r="AJ647" s="2648">
        <v>31.27</v>
      </c>
      <c r="AK647" s="2651" t="s">
        <v>2154</v>
      </c>
      <c r="AL647" s="2651" t="s">
        <v>2986</v>
      </c>
      <c r="AM647" s="2651"/>
      <c r="AN647" s="2652">
        <v>31.9</v>
      </c>
    </row>
    <row r="648" spans="1:40" ht="11.1" customHeight="1">
      <c r="A648" s="2646" t="s">
        <v>4922</v>
      </c>
      <c r="B648" s="2646" t="s">
        <v>4922</v>
      </c>
      <c r="C648" s="2646" t="s">
        <v>4831</v>
      </c>
      <c r="D648" s="2646" t="s">
        <v>4921</v>
      </c>
      <c r="E648" s="2647">
        <v>7307991000</v>
      </c>
      <c r="F648" s="2646" t="s">
        <v>2990</v>
      </c>
      <c r="G648" s="2646" t="s">
        <v>1058</v>
      </c>
      <c r="H648" s="2646" t="s">
        <v>3017</v>
      </c>
      <c r="I648" s="2646" t="s">
        <v>6540</v>
      </c>
      <c r="J648" s="2646"/>
      <c r="K648" s="2646" t="s">
        <v>6626</v>
      </c>
      <c r="L648" s="2657">
        <v>0.58099999999999996</v>
      </c>
      <c r="M648" s="2658">
        <v>6.3699999999999998E-4</v>
      </c>
      <c r="N648" s="2650"/>
      <c r="O648" s="2650"/>
      <c r="P648" s="2650"/>
      <c r="Q648" s="2656">
        <v>16</v>
      </c>
      <c r="R648" s="2650"/>
      <c r="S648" s="2650"/>
      <c r="T648" s="2646" t="s">
        <v>2987</v>
      </c>
      <c r="U648" s="2647">
        <v>4673739400661</v>
      </c>
      <c r="V648" s="2656">
        <v>2</v>
      </c>
      <c r="W648" s="2648">
        <v>1.19</v>
      </c>
      <c r="X648" s="2658">
        <v>1.274E-3</v>
      </c>
      <c r="Y648" s="2650"/>
      <c r="Z648" s="2650"/>
      <c r="AA648" s="2650"/>
      <c r="AB648" s="2647">
        <v>4603739365035</v>
      </c>
      <c r="AC648" s="2656">
        <v>20</v>
      </c>
      <c r="AD648" s="2648">
        <v>11.62</v>
      </c>
      <c r="AE648" s="2662">
        <v>1.274E-2</v>
      </c>
      <c r="AF648" s="2657">
        <v>0.32500000000000001</v>
      </c>
      <c r="AG648" s="2648">
        <v>0.16</v>
      </c>
      <c r="AH648" s="2657">
        <v>0.245</v>
      </c>
      <c r="AI648" s="2647">
        <v>4603739366575</v>
      </c>
      <c r="AJ648" s="2648">
        <v>70.040000000000006</v>
      </c>
      <c r="AK648" s="2651" t="s">
        <v>2154</v>
      </c>
      <c r="AL648" s="2651" t="s">
        <v>2986</v>
      </c>
      <c r="AM648" s="2651"/>
      <c r="AN648" s="2652">
        <v>71.44</v>
      </c>
    </row>
    <row r="649" spans="1:40" ht="11.1" customHeight="1">
      <c r="A649" s="2646" t="s">
        <v>4920</v>
      </c>
      <c r="B649" s="2646" t="s">
        <v>4920</v>
      </c>
      <c r="C649" s="2646" t="s">
        <v>4831</v>
      </c>
      <c r="D649" s="2646" t="s">
        <v>4913</v>
      </c>
      <c r="E649" s="2647">
        <v>7307998009</v>
      </c>
      <c r="F649" s="2646" t="s">
        <v>2990</v>
      </c>
      <c r="G649" s="2646" t="s">
        <v>982</v>
      </c>
      <c r="H649" s="2646" t="s">
        <v>3017</v>
      </c>
      <c r="I649" s="2646" t="s">
        <v>6540</v>
      </c>
      <c r="J649" s="2646"/>
      <c r="K649" s="2646" t="s">
        <v>6626</v>
      </c>
      <c r="L649" s="2657">
        <v>5.3999999999999999E-2</v>
      </c>
      <c r="M649" s="2662">
        <v>8.0000000000000007E-5</v>
      </c>
      <c r="N649" s="2650"/>
      <c r="O649" s="2650"/>
      <c r="P649" s="2650"/>
      <c r="Q649" s="2656">
        <v>16</v>
      </c>
      <c r="R649" s="2656">
        <v>15</v>
      </c>
      <c r="S649" s="2650"/>
      <c r="T649" s="2646" t="s">
        <v>2987</v>
      </c>
      <c r="U649" s="2647">
        <v>4673739400678</v>
      </c>
      <c r="V649" s="2656">
        <v>20</v>
      </c>
      <c r="W649" s="2648">
        <v>1.1100000000000001</v>
      </c>
      <c r="X649" s="2649">
        <v>1.6000000000000001E-3</v>
      </c>
      <c r="Y649" s="2650"/>
      <c r="Z649" s="2650"/>
      <c r="AA649" s="2650"/>
      <c r="AB649" s="2647">
        <v>4603739363710</v>
      </c>
      <c r="AC649" s="2656">
        <v>200</v>
      </c>
      <c r="AD649" s="2653">
        <v>10.8</v>
      </c>
      <c r="AE649" s="2657">
        <v>1.6E-2</v>
      </c>
      <c r="AF649" s="2657">
        <v>0.32500000000000001</v>
      </c>
      <c r="AG649" s="2653">
        <v>0.2</v>
      </c>
      <c r="AH649" s="2657">
        <v>0.245</v>
      </c>
      <c r="AI649" s="2647">
        <v>4603739365257</v>
      </c>
      <c r="AJ649" s="2648">
        <v>2.61</v>
      </c>
      <c r="AK649" s="2651" t="s">
        <v>2154</v>
      </c>
      <c r="AL649" s="2651" t="s">
        <v>2986</v>
      </c>
      <c r="AM649" s="2651"/>
      <c r="AN649" s="2652">
        <v>2.66</v>
      </c>
    </row>
    <row r="650" spans="1:40" ht="11.1" customHeight="1">
      <c r="A650" s="2646" t="s">
        <v>4919</v>
      </c>
      <c r="B650" s="2646" t="s">
        <v>4919</v>
      </c>
      <c r="C650" s="2646" t="s">
        <v>4831</v>
      </c>
      <c r="D650" s="2646" t="s">
        <v>4913</v>
      </c>
      <c r="E650" s="2647">
        <v>7307998009</v>
      </c>
      <c r="F650" s="2646" t="s">
        <v>2990</v>
      </c>
      <c r="G650" s="2646" t="s">
        <v>983</v>
      </c>
      <c r="H650" s="2646" t="s">
        <v>3017</v>
      </c>
      <c r="I650" s="2646" t="s">
        <v>6540</v>
      </c>
      <c r="J650" s="2646"/>
      <c r="K650" s="2646" t="s">
        <v>6626</v>
      </c>
      <c r="L650" s="2657">
        <v>6.7000000000000004E-2</v>
      </c>
      <c r="M650" s="2658">
        <v>1.06E-4</v>
      </c>
      <c r="N650" s="2650"/>
      <c r="O650" s="2650"/>
      <c r="P650" s="2650"/>
      <c r="Q650" s="2656">
        <v>16</v>
      </c>
      <c r="R650" s="2656">
        <v>18</v>
      </c>
      <c r="S650" s="2650"/>
      <c r="T650" s="2646" t="s">
        <v>2987</v>
      </c>
      <c r="U650" s="2647">
        <v>4673739400685</v>
      </c>
      <c r="V650" s="2656">
        <v>10</v>
      </c>
      <c r="W650" s="2648">
        <v>0.69</v>
      </c>
      <c r="X650" s="2662">
        <v>1.06E-3</v>
      </c>
      <c r="Y650" s="2650"/>
      <c r="Z650" s="2650"/>
      <c r="AA650" s="2650"/>
      <c r="AB650" s="2647">
        <v>4603739363727</v>
      </c>
      <c r="AC650" s="2656">
        <v>150</v>
      </c>
      <c r="AD650" s="2648">
        <v>10.050000000000001</v>
      </c>
      <c r="AE650" s="2649">
        <v>1.5900000000000001E-2</v>
      </c>
      <c r="AF650" s="2657">
        <v>0.32500000000000001</v>
      </c>
      <c r="AG650" s="2653">
        <v>0.2</v>
      </c>
      <c r="AH650" s="2657">
        <v>0.245</v>
      </c>
      <c r="AI650" s="2647">
        <v>4603739365264</v>
      </c>
      <c r="AJ650" s="2648">
        <v>3.37</v>
      </c>
      <c r="AK650" s="2651" t="s">
        <v>2154</v>
      </c>
      <c r="AL650" s="2651" t="s">
        <v>2986</v>
      </c>
      <c r="AM650" s="2651"/>
      <c r="AN650" s="2652">
        <v>3.44</v>
      </c>
    </row>
    <row r="651" spans="1:40" ht="11.1" customHeight="1">
      <c r="A651" s="2646" t="s">
        <v>4918</v>
      </c>
      <c r="B651" s="2646" t="s">
        <v>4918</v>
      </c>
      <c r="C651" s="2646" t="s">
        <v>4831</v>
      </c>
      <c r="D651" s="2646" t="s">
        <v>4913</v>
      </c>
      <c r="E651" s="2647">
        <v>7307998009</v>
      </c>
      <c r="F651" s="2646" t="s">
        <v>2990</v>
      </c>
      <c r="G651" s="2646" t="s">
        <v>984</v>
      </c>
      <c r="H651" s="2646" t="s">
        <v>3017</v>
      </c>
      <c r="I651" s="2646" t="s">
        <v>6540</v>
      </c>
      <c r="J651" s="2646"/>
      <c r="K651" s="2646" t="s">
        <v>6626</v>
      </c>
      <c r="L651" s="2657">
        <v>8.6999999999999994E-2</v>
      </c>
      <c r="M651" s="2658">
        <v>1.27E-4</v>
      </c>
      <c r="N651" s="2650"/>
      <c r="O651" s="2650"/>
      <c r="P651" s="2650"/>
      <c r="Q651" s="2656">
        <v>16</v>
      </c>
      <c r="R651" s="2656">
        <v>22</v>
      </c>
      <c r="S651" s="2650"/>
      <c r="T651" s="2646" t="s">
        <v>2987</v>
      </c>
      <c r="U651" s="2647">
        <v>4673739400692</v>
      </c>
      <c r="V651" s="2656">
        <v>10</v>
      </c>
      <c r="W651" s="2648">
        <v>0.89</v>
      </c>
      <c r="X651" s="2662">
        <v>1.2700000000000001E-3</v>
      </c>
      <c r="Y651" s="2650"/>
      <c r="Z651" s="2650"/>
      <c r="AA651" s="2650"/>
      <c r="AB651" s="2647">
        <v>4603739363734</v>
      </c>
      <c r="AC651" s="2656">
        <v>150</v>
      </c>
      <c r="AD651" s="2648">
        <v>13.05</v>
      </c>
      <c r="AE651" s="2662">
        <v>1.9050000000000001E-2</v>
      </c>
      <c r="AF651" s="2657">
        <v>0.32500000000000001</v>
      </c>
      <c r="AG651" s="2648">
        <v>0.24</v>
      </c>
      <c r="AH651" s="2657">
        <v>0.245</v>
      </c>
      <c r="AI651" s="2647">
        <v>4603739365271</v>
      </c>
      <c r="AJ651" s="2648">
        <v>4.1900000000000004</v>
      </c>
      <c r="AK651" s="2651" t="s">
        <v>2154</v>
      </c>
      <c r="AL651" s="2651" t="s">
        <v>2986</v>
      </c>
      <c r="AM651" s="2651"/>
      <c r="AN651" s="2652">
        <v>4.2699999999999996</v>
      </c>
    </row>
    <row r="652" spans="1:40" ht="11.1" customHeight="1">
      <c r="A652" s="2646" t="s">
        <v>4917</v>
      </c>
      <c r="B652" s="2646" t="s">
        <v>4917</v>
      </c>
      <c r="C652" s="2646" t="s">
        <v>4831</v>
      </c>
      <c r="D652" s="2646" t="s">
        <v>4913</v>
      </c>
      <c r="E652" s="2647">
        <v>7307998009</v>
      </c>
      <c r="F652" s="2646" t="s">
        <v>2990</v>
      </c>
      <c r="G652" s="2646" t="s">
        <v>985</v>
      </c>
      <c r="H652" s="2646" t="s">
        <v>2988</v>
      </c>
      <c r="I652" s="2646" t="s">
        <v>6540</v>
      </c>
      <c r="J652" s="2646"/>
      <c r="K652" s="2646" t="s">
        <v>6626</v>
      </c>
      <c r="L652" s="2657">
        <v>0.122</v>
      </c>
      <c r="M652" s="2658">
        <v>2.3900000000000001E-4</v>
      </c>
      <c r="N652" s="2650"/>
      <c r="O652" s="2650"/>
      <c r="P652" s="2650"/>
      <c r="Q652" s="2656">
        <v>16</v>
      </c>
      <c r="R652" s="2656">
        <v>28</v>
      </c>
      <c r="S652" s="2650"/>
      <c r="T652" s="2646" t="s">
        <v>2987</v>
      </c>
      <c r="U652" s="2647">
        <v>4673739400708</v>
      </c>
      <c r="V652" s="2656">
        <v>10</v>
      </c>
      <c r="W652" s="2648">
        <v>1.26</v>
      </c>
      <c r="X652" s="2662">
        <v>2.3900000000000002E-3</v>
      </c>
      <c r="Y652" s="2650"/>
      <c r="Z652" s="2650"/>
      <c r="AA652" s="2650"/>
      <c r="AB652" s="2647">
        <v>4603739363741</v>
      </c>
      <c r="AC652" s="2656">
        <v>80</v>
      </c>
      <c r="AD652" s="2648">
        <v>9.76</v>
      </c>
      <c r="AE652" s="2662">
        <v>1.9120000000000002E-2</v>
      </c>
      <c r="AF652" s="2657">
        <v>0.32500000000000001</v>
      </c>
      <c r="AG652" s="2648">
        <v>0.24</v>
      </c>
      <c r="AH652" s="2657">
        <v>0.245</v>
      </c>
      <c r="AI652" s="2647">
        <v>4603739365288</v>
      </c>
      <c r="AJ652" s="2653">
        <v>5.5</v>
      </c>
      <c r="AK652" s="2651" t="s">
        <v>2154</v>
      </c>
      <c r="AL652" s="2651" t="s">
        <v>2986</v>
      </c>
      <c r="AM652" s="2651"/>
      <c r="AN652" s="2652">
        <v>5.61</v>
      </c>
    </row>
    <row r="653" spans="1:40" ht="11.1" customHeight="1">
      <c r="A653" s="2646" t="s">
        <v>4916</v>
      </c>
      <c r="B653" s="2646" t="s">
        <v>4916</v>
      </c>
      <c r="C653" s="2646" t="s">
        <v>4831</v>
      </c>
      <c r="D653" s="2646" t="s">
        <v>4913</v>
      </c>
      <c r="E653" s="2647">
        <v>7307998009</v>
      </c>
      <c r="F653" s="2646" t="s">
        <v>2990</v>
      </c>
      <c r="G653" s="2646" t="s">
        <v>986</v>
      </c>
      <c r="H653" s="2646" t="s">
        <v>3017</v>
      </c>
      <c r="I653" s="2646" t="s">
        <v>6540</v>
      </c>
      <c r="J653" s="2646"/>
      <c r="K653" s="2646" t="s">
        <v>6626</v>
      </c>
      <c r="L653" s="2657">
        <v>0.17799999999999999</v>
      </c>
      <c r="M653" s="2658">
        <v>3.8200000000000002E-4</v>
      </c>
      <c r="N653" s="2650"/>
      <c r="O653" s="2650"/>
      <c r="P653" s="2650"/>
      <c r="Q653" s="2656">
        <v>16</v>
      </c>
      <c r="R653" s="2656">
        <v>35</v>
      </c>
      <c r="S653" s="2650"/>
      <c r="T653" s="2646" t="s">
        <v>2987</v>
      </c>
      <c r="U653" s="2647">
        <v>4673739400715</v>
      </c>
      <c r="V653" s="2656">
        <v>5</v>
      </c>
      <c r="W653" s="2648">
        <v>0.92</v>
      </c>
      <c r="X653" s="2662">
        <v>1.91E-3</v>
      </c>
      <c r="Y653" s="2650"/>
      <c r="Z653" s="2650"/>
      <c r="AA653" s="2650"/>
      <c r="AB653" s="2647">
        <v>4603739363758</v>
      </c>
      <c r="AC653" s="2656">
        <v>50</v>
      </c>
      <c r="AD653" s="2653">
        <v>8.9</v>
      </c>
      <c r="AE653" s="2649">
        <v>1.9099999999999999E-2</v>
      </c>
      <c r="AF653" s="2657">
        <v>0.32500000000000001</v>
      </c>
      <c r="AG653" s="2648">
        <v>0.24</v>
      </c>
      <c r="AH653" s="2657">
        <v>0.245</v>
      </c>
      <c r="AI653" s="2647">
        <v>4603739365295</v>
      </c>
      <c r="AJ653" s="2648">
        <v>8.64</v>
      </c>
      <c r="AK653" s="2651" t="s">
        <v>2154</v>
      </c>
      <c r="AL653" s="2651" t="s">
        <v>2986</v>
      </c>
      <c r="AM653" s="2651"/>
      <c r="AN653" s="2652">
        <v>8.81</v>
      </c>
    </row>
    <row r="654" spans="1:40" ht="11.1" customHeight="1">
      <c r="A654" s="2646" t="s">
        <v>4915</v>
      </c>
      <c r="B654" s="2646" t="s">
        <v>4915</v>
      </c>
      <c r="C654" s="2646" t="s">
        <v>4831</v>
      </c>
      <c r="D654" s="2646" t="s">
        <v>4913</v>
      </c>
      <c r="E654" s="2647">
        <v>7307998009</v>
      </c>
      <c r="F654" s="2646" t="s">
        <v>2990</v>
      </c>
      <c r="G654" s="2646" t="s">
        <v>987</v>
      </c>
      <c r="H654" s="2646" t="s">
        <v>2988</v>
      </c>
      <c r="I654" s="2646" t="s">
        <v>6540</v>
      </c>
      <c r="J654" s="2646"/>
      <c r="K654" s="2646" t="s">
        <v>6626</v>
      </c>
      <c r="L654" s="2648">
        <v>0.25</v>
      </c>
      <c r="M654" s="2658">
        <v>8.4900000000000004E-4</v>
      </c>
      <c r="N654" s="2650"/>
      <c r="O654" s="2650"/>
      <c r="P654" s="2650"/>
      <c r="Q654" s="2656">
        <v>16</v>
      </c>
      <c r="R654" s="2656">
        <v>42</v>
      </c>
      <c r="S654" s="2650"/>
      <c r="T654" s="2646" t="s">
        <v>2987</v>
      </c>
      <c r="U654" s="2647">
        <v>4673739400722</v>
      </c>
      <c r="V654" s="2656">
        <v>5</v>
      </c>
      <c r="W654" s="2648">
        <v>1.29</v>
      </c>
      <c r="X654" s="2658">
        <v>4.2449999999999996E-3</v>
      </c>
      <c r="Y654" s="2650"/>
      <c r="Z654" s="2650"/>
      <c r="AA654" s="2650"/>
      <c r="AB654" s="2647">
        <v>4603739363765</v>
      </c>
      <c r="AC654" s="2656">
        <v>30</v>
      </c>
      <c r="AD654" s="2653">
        <v>7.5</v>
      </c>
      <c r="AE654" s="2662">
        <v>2.547E-2</v>
      </c>
      <c r="AF654" s="2657">
        <v>0.32500000000000001</v>
      </c>
      <c r="AG654" s="2648">
        <v>0.32</v>
      </c>
      <c r="AH654" s="2657">
        <v>0.245</v>
      </c>
      <c r="AI654" s="2647">
        <v>4603739365301</v>
      </c>
      <c r="AJ654" s="2648">
        <v>12.62</v>
      </c>
      <c r="AK654" s="2651" t="s">
        <v>2154</v>
      </c>
      <c r="AL654" s="2651" t="s">
        <v>2986</v>
      </c>
      <c r="AM654" s="2651"/>
      <c r="AN654" s="2652">
        <v>12.87</v>
      </c>
    </row>
    <row r="655" spans="1:40" ht="11.1" customHeight="1">
      <c r="A655" s="2646" t="s">
        <v>4914</v>
      </c>
      <c r="B655" s="2646" t="s">
        <v>4914</v>
      </c>
      <c r="C655" s="2646" t="s">
        <v>4831</v>
      </c>
      <c r="D655" s="2646" t="s">
        <v>4913</v>
      </c>
      <c r="E655" s="2647">
        <v>7307998009</v>
      </c>
      <c r="F655" s="2646" t="s">
        <v>2990</v>
      </c>
      <c r="G655" s="2646" t="s">
        <v>988</v>
      </c>
      <c r="H655" s="2646" t="s">
        <v>3017</v>
      </c>
      <c r="I655" s="2646" t="s">
        <v>6540</v>
      </c>
      <c r="J655" s="2646"/>
      <c r="K655" s="2646" t="s">
        <v>6626</v>
      </c>
      <c r="L655" s="2657">
        <v>0.40300000000000002</v>
      </c>
      <c r="M655" s="2658">
        <v>1.354E-3</v>
      </c>
      <c r="N655" s="2650"/>
      <c r="O655" s="2650"/>
      <c r="P655" s="2650"/>
      <c r="Q655" s="2656">
        <v>16</v>
      </c>
      <c r="R655" s="2656">
        <v>54</v>
      </c>
      <c r="S655" s="2650"/>
      <c r="T655" s="2646" t="s">
        <v>2987</v>
      </c>
      <c r="U655" s="2647">
        <v>4673739400739</v>
      </c>
      <c r="V655" s="2656">
        <v>2</v>
      </c>
      <c r="W655" s="2648">
        <v>0.84</v>
      </c>
      <c r="X655" s="2658">
        <v>2.7079999999999999E-3</v>
      </c>
      <c r="Y655" s="2650"/>
      <c r="Z655" s="2650"/>
      <c r="AA655" s="2650"/>
      <c r="AB655" s="2647">
        <v>4603739363772</v>
      </c>
      <c r="AC655" s="2656">
        <v>20</v>
      </c>
      <c r="AD655" s="2648">
        <v>8.06</v>
      </c>
      <c r="AE655" s="2662">
        <v>2.708E-2</v>
      </c>
      <c r="AF655" s="2657">
        <v>0.32500000000000001</v>
      </c>
      <c r="AG655" s="2648">
        <v>0.34</v>
      </c>
      <c r="AH655" s="2657">
        <v>0.245</v>
      </c>
      <c r="AI655" s="2647">
        <v>4603739365318</v>
      </c>
      <c r="AJ655" s="2653">
        <v>20.5</v>
      </c>
      <c r="AK655" s="2651" t="s">
        <v>2154</v>
      </c>
      <c r="AL655" s="2651" t="s">
        <v>2986</v>
      </c>
      <c r="AM655" s="2651"/>
      <c r="AN655" s="2652">
        <v>20.91</v>
      </c>
    </row>
    <row r="656" spans="1:40" ht="11.1" customHeight="1">
      <c r="A656" s="2646" t="s">
        <v>4912</v>
      </c>
      <c r="B656" s="2646" t="s">
        <v>4912</v>
      </c>
      <c r="C656" s="2646" t="s">
        <v>4831</v>
      </c>
      <c r="D656" s="2646" t="s">
        <v>4905</v>
      </c>
      <c r="E656" s="2647">
        <v>7307998009</v>
      </c>
      <c r="F656" s="2646" t="s">
        <v>2990</v>
      </c>
      <c r="G656" s="2646" t="s">
        <v>968</v>
      </c>
      <c r="H656" s="2646" t="s">
        <v>3017</v>
      </c>
      <c r="I656" s="2646" t="s">
        <v>6540</v>
      </c>
      <c r="J656" s="2646"/>
      <c r="K656" s="2646" t="s">
        <v>6626</v>
      </c>
      <c r="L656" s="2648">
        <v>0.05</v>
      </c>
      <c r="M656" s="2658">
        <v>6.3999999999999997E-5</v>
      </c>
      <c r="N656" s="2650"/>
      <c r="O656" s="2650"/>
      <c r="P656" s="2650"/>
      <c r="Q656" s="2656">
        <v>16</v>
      </c>
      <c r="R656" s="2656">
        <v>15</v>
      </c>
      <c r="S656" s="2650"/>
      <c r="T656" s="2646" t="s">
        <v>2987</v>
      </c>
      <c r="U656" s="2647">
        <v>4673739400746</v>
      </c>
      <c r="V656" s="2656">
        <v>20</v>
      </c>
      <c r="W656" s="2648">
        <v>1.03</v>
      </c>
      <c r="X656" s="2662">
        <v>1.2800000000000001E-3</v>
      </c>
      <c r="Y656" s="2650"/>
      <c r="Z656" s="2650"/>
      <c r="AA656" s="2650"/>
      <c r="AB656" s="2647">
        <v>4603739363789</v>
      </c>
      <c r="AC656" s="2656">
        <v>200</v>
      </c>
      <c r="AD656" s="2656">
        <v>10</v>
      </c>
      <c r="AE656" s="2649">
        <v>1.2800000000000001E-2</v>
      </c>
      <c r="AF656" s="2657">
        <v>0.32500000000000001</v>
      </c>
      <c r="AG656" s="2648">
        <v>0.16</v>
      </c>
      <c r="AH656" s="2657">
        <v>0.245</v>
      </c>
      <c r="AI656" s="2647">
        <v>4603739365325</v>
      </c>
      <c r="AJ656" s="2648">
        <v>2.59</v>
      </c>
      <c r="AK656" s="2651" t="s">
        <v>2154</v>
      </c>
      <c r="AL656" s="2651" t="s">
        <v>2986</v>
      </c>
      <c r="AM656" s="2651"/>
      <c r="AN656" s="2652">
        <v>2.64</v>
      </c>
    </row>
    <row r="657" spans="1:40" ht="11.1" customHeight="1">
      <c r="A657" s="2646" t="s">
        <v>4911</v>
      </c>
      <c r="B657" s="2646" t="s">
        <v>4911</v>
      </c>
      <c r="C657" s="2646" t="s">
        <v>4831</v>
      </c>
      <c r="D657" s="2646" t="s">
        <v>4905</v>
      </c>
      <c r="E657" s="2647">
        <v>7307998009</v>
      </c>
      <c r="F657" s="2646" t="s">
        <v>2990</v>
      </c>
      <c r="G657" s="2646" t="s">
        <v>969</v>
      </c>
      <c r="H657" s="2646" t="s">
        <v>3017</v>
      </c>
      <c r="I657" s="2646" t="s">
        <v>6540</v>
      </c>
      <c r="J657" s="2646"/>
      <c r="K657" s="2646" t="s">
        <v>6626</v>
      </c>
      <c r="L657" s="2657">
        <v>5.5E-2</v>
      </c>
      <c r="M657" s="2658">
        <v>1.06E-4</v>
      </c>
      <c r="N657" s="2650"/>
      <c r="O657" s="2650"/>
      <c r="P657" s="2650"/>
      <c r="Q657" s="2656">
        <v>16</v>
      </c>
      <c r="R657" s="2656">
        <v>18</v>
      </c>
      <c r="S657" s="2650"/>
      <c r="T657" s="2646" t="s">
        <v>2987</v>
      </c>
      <c r="U657" s="2647">
        <v>4673739400753</v>
      </c>
      <c r="V657" s="2656">
        <v>10</v>
      </c>
      <c r="W657" s="2648">
        <v>1.1200000000000001</v>
      </c>
      <c r="X657" s="2662">
        <v>1.06E-3</v>
      </c>
      <c r="Y657" s="2650"/>
      <c r="Z657" s="2650"/>
      <c r="AA657" s="2650"/>
      <c r="AB657" s="2647">
        <v>4603739363796</v>
      </c>
      <c r="AC657" s="2656">
        <v>150</v>
      </c>
      <c r="AD657" s="2648">
        <v>8.25</v>
      </c>
      <c r="AE657" s="2649">
        <v>1.5900000000000001E-2</v>
      </c>
      <c r="AF657" s="2657">
        <v>0.32500000000000001</v>
      </c>
      <c r="AG657" s="2653">
        <v>0.2</v>
      </c>
      <c r="AH657" s="2657">
        <v>0.245</v>
      </c>
      <c r="AI657" s="2647">
        <v>4603739365332</v>
      </c>
      <c r="AJ657" s="2648">
        <v>2.96</v>
      </c>
      <c r="AK657" s="2651" t="s">
        <v>2154</v>
      </c>
      <c r="AL657" s="2651" t="s">
        <v>2986</v>
      </c>
      <c r="AM657" s="2651"/>
      <c r="AN657" s="2652">
        <v>3.02</v>
      </c>
    </row>
    <row r="658" spans="1:40" ht="11.1" customHeight="1">
      <c r="A658" s="2646" t="s">
        <v>4910</v>
      </c>
      <c r="B658" s="2646" t="s">
        <v>4910</v>
      </c>
      <c r="C658" s="2646" t="s">
        <v>4831</v>
      </c>
      <c r="D658" s="2646" t="s">
        <v>4905</v>
      </c>
      <c r="E658" s="2647">
        <v>7307998009</v>
      </c>
      <c r="F658" s="2646" t="s">
        <v>2990</v>
      </c>
      <c r="G658" s="2646" t="s">
        <v>970</v>
      </c>
      <c r="H658" s="2646" t="s">
        <v>3017</v>
      </c>
      <c r="I658" s="2646" t="s">
        <v>6540</v>
      </c>
      <c r="J658" s="2646"/>
      <c r="K658" s="2646" t="s">
        <v>6626</v>
      </c>
      <c r="L658" s="2657">
        <v>7.6999999999999999E-2</v>
      </c>
      <c r="M658" s="2658">
        <v>1.27E-4</v>
      </c>
      <c r="N658" s="2650"/>
      <c r="O658" s="2650"/>
      <c r="P658" s="2650"/>
      <c r="Q658" s="2656">
        <v>16</v>
      </c>
      <c r="R658" s="2656">
        <v>22</v>
      </c>
      <c r="S658" s="2650"/>
      <c r="T658" s="2646" t="s">
        <v>2987</v>
      </c>
      <c r="U658" s="2647">
        <v>4673739400760</v>
      </c>
      <c r="V658" s="2656">
        <v>10</v>
      </c>
      <c r="W658" s="2648">
        <v>0.79</v>
      </c>
      <c r="X658" s="2662">
        <v>1.2700000000000001E-3</v>
      </c>
      <c r="Y658" s="2650"/>
      <c r="Z658" s="2650"/>
      <c r="AA658" s="2650"/>
      <c r="AB658" s="2647">
        <v>4603739363802</v>
      </c>
      <c r="AC658" s="2656">
        <v>150</v>
      </c>
      <c r="AD658" s="2648">
        <v>11.55</v>
      </c>
      <c r="AE658" s="2662">
        <v>1.9050000000000001E-2</v>
      </c>
      <c r="AF658" s="2657">
        <v>0.32500000000000001</v>
      </c>
      <c r="AG658" s="2648">
        <v>0.24</v>
      </c>
      <c r="AH658" s="2657">
        <v>0.245</v>
      </c>
      <c r="AI658" s="2647">
        <v>4603739365349</v>
      </c>
      <c r="AJ658" s="2648">
        <v>4.3099999999999996</v>
      </c>
      <c r="AK658" s="2651" t="s">
        <v>2154</v>
      </c>
      <c r="AL658" s="2651" t="s">
        <v>2986</v>
      </c>
      <c r="AM658" s="2651"/>
      <c r="AN658" s="2652">
        <v>4.4000000000000004</v>
      </c>
    </row>
    <row r="659" spans="1:40" ht="11.1" customHeight="1">
      <c r="A659" s="2646" t="s">
        <v>4909</v>
      </c>
      <c r="B659" s="2646" t="s">
        <v>4909</v>
      </c>
      <c r="C659" s="2646" t="s">
        <v>4831</v>
      </c>
      <c r="D659" s="2646" t="s">
        <v>4905</v>
      </c>
      <c r="E659" s="2647">
        <v>7307998009</v>
      </c>
      <c r="F659" s="2646" t="s">
        <v>2990</v>
      </c>
      <c r="G659" s="2646" t="s">
        <v>971</v>
      </c>
      <c r="H659" s="2646" t="s">
        <v>3017</v>
      </c>
      <c r="I659" s="2646" t="s">
        <v>6540</v>
      </c>
      <c r="J659" s="2646"/>
      <c r="K659" s="2646" t="s">
        <v>6626</v>
      </c>
      <c r="L659" s="2657">
        <v>0.106</v>
      </c>
      <c r="M659" s="2658">
        <v>2.3900000000000001E-4</v>
      </c>
      <c r="N659" s="2650"/>
      <c r="O659" s="2650"/>
      <c r="P659" s="2650"/>
      <c r="Q659" s="2656">
        <v>16</v>
      </c>
      <c r="R659" s="2656">
        <v>28</v>
      </c>
      <c r="S659" s="2650"/>
      <c r="T659" s="2646" t="s">
        <v>2987</v>
      </c>
      <c r="U659" s="2647">
        <v>4673739400777</v>
      </c>
      <c r="V659" s="2656">
        <v>10</v>
      </c>
      <c r="W659" s="2653">
        <v>1.1000000000000001</v>
      </c>
      <c r="X659" s="2662">
        <v>2.3900000000000002E-3</v>
      </c>
      <c r="Y659" s="2650"/>
      <c r="Z659" s="2650"/>
      <c r="AA659" s="2650"/>
      <c r="AB659" s="2647">
        <v>4603739363819</v>
      </c>
      <c r="AC659" s="2656">
        <v>80</v>
      </c>
      <c r="AD659" s="2648">
        <v>8.48</v>
      </c>
      <c r="AE659" s="2662">
        <v>1.9120000000000002E-2</v>
      </c>
      <c r="AF659" s="2657">
        <v>0.32500000000000001</v>
      </c>
      <c r="AG659" s="2648">
        <v>0.24</v>
      </c>
      <c r="AH659" s="2657">
        <v>0.245</v>
      </c>
      <c r="AI659" s="2647">
        <v>4603739365356</v>
      </c>
      <c r="AJ659" s="2648">
        <v>5.22</v>
      </c>
      <c r="AK659" s="2651" t="s">
        <v>2154</v>
      </c>
      <c r="AL659" s="2651" t="s">
        <v>2986</v>
      </c>
      <c r="AM659" s="2651"/>
      <c r="AN659" s="2652">
        <v>5.32</v>
      </c>
    </row>
    <row r="660" spans="1:40" ht="11.1" customHeight="1">
      <c r="A660" s="2646" t="s">
        <v>4908</v>
      </c>
      <c r="B660" s="2646" t="s">
        <v>4908</v>
      </c>
      <c r="C660" s="2646" t="s">
        <v>4831</v>
      </c>
      <c r="D660" s="2646" t="s">
        <v>4905</v>
      </c>
      <c r="E660" s="2647">
        <v>7307998009</v>
      </c>
      <c r="F660" s="2646" t="s">
        <v>2990</v>
      </c>
      <c r="G660" s="2646" t="s">
        <v>972</v>
      </c>
      <c r="H660" s="2646" t="s">
        <v>3017</v>
      </c>
      <c r="I660" s="2646" t="s">
        <v>6540</v>
      </c>
      <c r="J660" s="2646"/>
      <c r="K660" s="2646" t="s">
        <v>6626</v>
      </c>
      <c r="L660" s="2657">
        <v>0.153</v>
      </c>
      <c r="M660" s="2658">
        <v>3.19E-4</v>
      </c>
      <c r="N660" s="2650"/>
      <c r="O660" s="2650"/>
      <c r="P660" s="2650"/>
      <c r="Q660" s="2656">
        <v>16</v>
      </c>
      <c r="R660" s="2656">
        <v>35</v>
      </c>
      <c r="S660" s="2650"/>
      <c r="T660" s="2646" t="s">
        <v>2987</v>
      </c>
      <c r="U660" s="2647">
        <v>4673739400784</v>
      </c>
      <c r="V660" s="2656">
        <v>5</v>
      </c>
      <c r="W660" s="2653">
        <v>0.8</v>
      </c>
      <c r="X660" s="2658">
        <v>1.5950000000000001E-3</v>
      </c>
      <c r="Y660" s="2650"/>
      <c r="Z660" s="2650"/>
      <c r="AA660" s="2650"/>
      <c r="AB660" s="2647">
        <v>4603739363826</v>
      </c>
      <c r="AC660" s="2656">
        <v>50</v>
      </c>
      <c r="AD660" s="2648">
        <v>7.65</v>
      </c>
      <c r="AE660" s="2662">
        <v>1.5949999999999999E-2</v>
      </c>
      <c r="AF660" s="2657">
        <v>0.32500000000000001</v>
      </c>
      <c r="AG660" s="2653">
        <v>0.2</v>
      </c>
      <c r="AH660" s="2657">
        <v>0.245</v>
      </c>
      <c r="AI660" s="2647">
        <v>4603739365363</v>
      </c>
      <c r="AJ660" s="2648">
        <v>7.17</v>
      </c>
      <c r="AK660" s="2651" t="s">
        <v>2154</v>
      </c>
      <c r="AL660" s="2651" t="s">
        <v>2986</v>
      </c>
      <c r="AM660" s="2651"/>
      <c r="AN660" s="2652">
        <v>7.31</v>
      </c>
    </row>
    <row r="661" spans="1:40" ht="11.1" customHeight="1">
      <c r="A661" s="2646" t="s">
        <v>4907</v>
      </c>
      <c r="B661" s="2646" t="s">
        <v>4907</v>
      </c>
      <c r="C661" s="2646" t="s">
        <v>4831</v>
      </c>
      <c r="D661" s="2646" t="s">
        <v>4905</v>
      </c>
      <c r="E661" s="2647">
        <v>7307998009</v>
      </c>
      <c r="F661" s="2646" t="s">
        <v>2990</v>
      </c>
      <c r="G661" s="2646" t="s">
        <v>973</v>
      </c>
      <c r="H661" s="2646" t="s">
        <v>3017</v>
      </c>
      <c r="I661" s="2646" t="s">
        <v>6540</v>
      </c>
      <c r="J661" s="2646"/>
      <c r="K661" s="2646" t="s">
        <v>6626</v>
      </c>
      <c r="L661" s="2657">
        <v>0.22800000000000001</v>
      </c>
      <c r="M661" s="2658">
        <v>5.31E-4</v>
      </c>
      <c r="N661" s="2650"/>
      <c r="O661" s="2650"/>
      <c r="P661" s="2650"/>
      <c r="Q661" s="2656">
        <v>16</v>
      </c>
      <c r="R661" s="2656">
        <v>42</v>
      </c>
      <c r="S661" s="2650"/>
      <c r="T661" s="2646" t="s">
        <v>2987</v>
      </c>
      <c r="U661" s="2647">
        <v>4673739400791</v>
      </c>
      <c r="V661" s="2656">
        <v>5</v>
      </c>
      <c r="W661" s="2648">
        <v>1.18</v>
      </c>
      <c r="X661" s="2658">
        <v>2.6549999999999998E-3</v>
      </c>
      <c r="Y661" s="2650"/>
      <c r="Z661" s="2650"/>
      <c r="AA661" s="2650"/>
      <c r="AB661" s="2647">
        <v>4603739363833</v>
      </c>
      <c r="AC661" s="2656">
        <v>30</v>
      </c>
      <c r="AD661" s="2648">
        <v>6.84</v>
      </c>
      <c r="AE661" s="2662">
        <v>1.593E-2</v>
      </c>
      <c r="AF661" s="2657">
        <v>0.32500000000000001</v>
      </c>
      <c r="AG661" s="2653">
        <v>0.2</v>
      </c>
      <c r="AH661" s="2657">
        <v>0.245</v>
      </c>
      <c r="AI661" s="2647">
        <v>4603739365370</v>
      </c>
      <c r="AJ661" s="2648">
        <v>10.17</v>
      </c>
      <c r="AK661" s="2651" t="s">
        <v>2154</v>
      </c>
      <c r="AL661" s="2651" t="s">
        <v>2986</v>
      </c>
      <c r="AM661" s="2651"/>
      <c r="AN661" s="2652">
        <v>10.37</v>
      </c>
    </row>
    <row r="662" spans="1:40" ht="11.1" customHeight="1">
      <c r="A662" s="2646" t="s">
        <v>4906</v>
      </c>
      <c r="B662" s="2646" t="s">
        <v>4906</v>
      </c>
      <c r="C662" s="2646" t="s">
        <v>4831</v>
      </c>
      <c r="D662" s="2646" t="s">
        <v>4905</v>
      </c>
      <c r="E662" s="2647">
        <v>7307998009</v>
      </c>
      <c r="F662" s="2646" t="s">
        <v>2990</v>
      </c>
      <c r="G662" s="2646" t="s">
        <v>974</v>
      </c>
      <c r="H662" s="2646" t="s">
        <v>3017</v>
      </c>
      <c r="I662" s="2646" t="s">
        <v>6540</v>
      </c>
      <c r="J662" s="2646"/>
      <c r="K662" s="2646" t="s">
        <v>6626</v>
      </c>
      <c r="L662" s="2657">
        <v>0.34499999999999997</v>
      </c>
      <c r="M662" s="2658">
        <v>9.5600000000000004E-4</v>
      </c>
      <c r="N662" s="2650"/>
      <c r="O662" s="2650"/>
      <c r="P662" s="2650"/>
      <c r="Q662" s="2656">
        <v>16</v>
      </c>
      <c r="R662" s="2656">
        <v>54</v>
      </c>
      <c r="S662" s="2650"/>
      <c r="T662" s="2646" t="s">
        <v>2987</v>
      </c>
      <c r="U662" s="2647">
        <v>4673739400807</v>
      </c>
      <c r="V662" s="2656">
        <v>2</v>
      </c>
      <c r="W662" s="2648">
        <v>0.72</v>
      </c>
      <c r="X662" s="2658">
        <v>1.9120000000000001E-3</v>
      </c>
      <c r="Y662" s="2650"/>
      <c r="Z662" s="2650"/>
      <c r="AA662" s="2650"/>
      <c r="AB662" s="2647">
        <v>4603739363840</v>
      </c>
      <c r="AC662" s="2656">
        <v>20</v>
      </c>
      <c r="AD662" s="2653">
        <v>6.9</v>
      </c>
      <c r="AE662" s="2662">
        <v>1.9120000000000002E-2</v>
      </c>
      <c r="AF662" s="2657">
        <v>0.32500000000000001</v>
      </c>
      <c r="AG662" s="2648">
        <v>0.24</v>
      </c>
      <c r="AH662" s="2657">
        <v>0.245</v>
      </c>
      <c r="AI662" s="2647">
        <v>4603739365387</v>
      </c>
      <c r="AJ662" s="2653">
        <v>15.4</v>
      </c>
      <c r="AK662" s="2651" t="s">
        <v>2154</v>
      </c>
      <c r="AL662" s="2651" t="s">
        <v>2986</v>
      </c>
      <c r="AM662" s="2651"/>
      <c r="AN662" s="2652">
        <v>15.71</v>
      </c>
    </row>
    <row r="663" spans="1:40" ht="11.1" customHeight="1">
      <c r="A663" s="2646" t="s">
        <v>4904</v>
      </c>
      <c r="B663" s="2646" t="s">
        <v>4904</v>
      </c>
      <c r="C663" s="2646" t="s">
        <v>4831</v>
      </c>
      <c r="D663" s="2646" t="s">
        <v>4897</v>
      </c>
      <c r="E663" s="2647">
        <v>7307998009</v>
      </c>
      <c r="F663" s="2646" t="s">
        <v>2990</v>
      </c>
      <c r="G663" s="2646" t="s">
        <v>989</v>
      </c>
      <c r="H663" s="2646" t="s">
        <v>3017</v>
      </c>
      <c r="I663" s="2646" t="s">
        <v>6540</v>
      </c>
      <c r="J663" s="2646"/>
      <c r="K663" s="2646" t="s">
        <v>6626</v>
      </c>
      <c r="L663" s="2657">
        <v>5.6000000000000001E-2</v>
      </c>
      <c r="M663" s="2658">
        <v>6.3999999999999997E-5</v>
      </c>
      <c r="N663" s="2650"/>
      <c r="O663" s="2650"/>
      <c r="P663" s="2650"/>
      <c r="Q663" s="2656">
        <v>16</v>
      </c>
      <c r="R663" s="2656">
        <v>15</v>
      </c>
      <c r="S663" s="2650"/>
      <c r="T663" s="2646" t="s">
        <v>2987</v>
      </c>
      <c r="U663" s="2647">
        <v>4673739400814</v>
      </c>
      <c r="V663" s="2656">
        <v>20</v>
      </c>
      <c r="W663" s="2648">
        <v>1.1499999999999999</v>
      </c>
      <c r="X663" s="2662">
        <v>1.2800000000000001E-3</v>
      </c>
      <c r="Y663" s="2650"/>
      <c r="Z663" s="2650"/>
      <c r="AA663" s="2650"/>
      <c r="AB663" s="2647">
        <v>4603739363949</v>
      </c>
      <c r="AC663" s="2656">
        <v>200</v>
      </c>
      <c r="AD663" s="2653">
        <v>11.2</v>
      </c>
      <c r="AE663" s="2649">
        <v>1.2800000000000001E-2</v>
      </c>
      <c r="AF663" s="2657">
        <v>0.32500000000000001</v>
      </c>
      <c r="AG663" s="2648">
        <v>0.16</v>
      </c>
      <c r="AH663" s="2657">
        <v>0.245</v>
      </c>
      <c r="AI663" s="2647">
        <v>4603739365486</v>
      </c>
      <c r="AJ663" s="2648">
        <v>2.82</v>
      </c>
      <c r="AK663" s="2651" t="s">
        <v>2154</v>
      </c>
      <c r="AL663" s="2651" t="s">
        <v>2986</v>
      </c>
      <c r="AM663" s="2651"/>
      <c r="AN663" s="2652">
        <v>2.88</v>
      </c>
    </row>
    <row r="664" spans="1:40" ht="11.1" customHeight="1">
      <c r="A664" s="2646" t="s">
        <v>4903</v>
      </c>
      <c r="B664" s="2646" t="s">
        <v>4903</v>
      </c>
      <c r="C664" s="2646" t="s">
        <v>4831</v>
      </c>
      <c r="D664" s="2646" t="s">
        <v>4897</v>
      </c>
      <c r="E664" s="2647">
        <v>7307998009</v>
      </c>
      <c r="F664" s="2646" t="s">
        <v>2990</v>
      </c>
      <c r="G664" s="2646" t="s">
        <v>990</v>
      </c>
      <c r="H664" s="2646" t="s">
        <v>3017</v>
      </c>
      <c r="I664" s="2646" t="s">
        <v>6540</v>
      </c>
      <c r="J664" s="2646"/>
      <c r="K664" s="2646" t="s">
        <v>6626</v>
      </c>
      <c r="L664" s="2657">
        <v>6.8000000000000005E-2</v>
      </c>
      <c r="M664" s="2658">
        <v>1.06E-4</v>
      </c>
      <c r="N664" s="2650"/>
      <c r="O664" s="2650"/>
      <c r="P664" s="2650"/>
      <c r="Q664" s="2656">
        <v>16</v>
      </c>
      <c r="R664" s="2656">
        <v>18</v>
      </c>
      <c r="S664" s="2650"/>
      <c r="T664" s="2646" t="s">
        <v>2987</v>
      </c>
      <c r="U664" s="2647">
        <v>4673739400821</v>
      </c>
      <c r="V664" s="2656">
        <v>10</v>
      </c>
      <c r="W664" s="2653">
        <v>0.7</v>
      </c>
      <c r="X664" s="2662">
        <v>1.06E-3</v>
      </c>
      <c r="Y664" s="2650"/>
      <c r="Z664" s="2650"/>
      <c r="AA664" s="2650"/>
      <c r="AB664" s="2647">
        <v>4603739363956</v>
      </c>
      <c r="AC664" s="2656">
        <v>150</v>
      </c>
      <c r="AD664" s="2653">
        <v>10.199999999999999</v>
      </c>
      <c r="AE664" s="2649">
        <v>1.5900000000000001E-2</v>
      </c>
      <c r="AF664" s="2657">
        <v>0.32500000000000001</v>
      </c>
      <c r="AG664" s="2653">
        <v>0.2</v>
      </c>
      <c r="AH664" s="2657">
        <v>0.245</v>
      </c>
      <c r="AI664" s="2647">
        <v>4603739365493</v>
      </c>
      <c r="AJ664" s="2648">
        <v>3.44</v>
      </c>
      <c r="AK664" s="2651" t="s">
        <v>2154</v>
      </c>
      <c r="AL664" s="2651" t="s">
        <v>2986</v>
      </c>
      <c r="AM664" s="2651"/>
      <c r="AN664" s="2652">
        <v>3.51</v>
      </c>
    </row>
    <row r="665" spans="1:40" ht="11.1" customHeight="1">
      <c r="A665" s="2646" t="s">
        <v>4902</v>
      </c>
      <c r="B665" s="2646" t="s">
        <v>4902</v>
      </c>
      <c r="C665" s="2646" t="s">
        <v>4831</v>
      </c>
      <c r="D665" s="2646" t="s">
        <v>4897</v>
      </c>
      <c r="E665" s="2647">
        <v>7307998009</v>
      </c>
      <c r="F665" s="2646" t="s">
        <v>2990</v>
      </c>
      <c r="G665" s="2646" t="s">
        <v>991</v>
      </c>
      <c r="H665" s="2646" t="s">
        <v>3017</v>
      </c>
      <c r="I665" s="2646" t="s">
        <v>6540</v>
      </c>
      <c r="J665" s="2646"/>
      <c r="K665" s="2646" t="s">
        <v>6626</v>
      </c>
      <c r="L665" s="2657">
        <v>8.6999999999999994E-2</v>
      </c>
      <c r="M665" s="2658">
        <v>1.9100000000000001E-4</v>
      </c>
      <c r="N665" s="2650"/>
      <c r="O665" s="2650"/>
      <c r="P665" s="2650"/>
      <c r="Q665" s="2656">
        <v>16</v>
      </c>
      <c r="R665" s="2656">
        <v>22</v>
      </c>
      <c r="S665" s="2650"/>
      <c r="T665" s="2646" t="s">
        <v>2987</v>
      </c>
      <c r="U665" s="2647">
        <v>4673739400838</v>
      </c>
      <c r="V665" s="2656">
        <v>10</v>
      </c>
      <c r="W665" s="2653">
        <v>0.9</v>
      </c>
      <c r="X665" s="2662">
        <v>1.91E-3</v>
      </c>
      <c r="Y665" s="2650"/>
      <c r="Z665" s="2650"/>
      <c r="AA665" s="2650"/>
      <c r="AB665" s="2647">
        <v>4603739363963</v>
      </c>
      <c r="AC665" s="2656">
        <v>100</v>
      </c>
      <c r="AD665" s="2653">
        <v>8.6999999999999993</v>
      </c>
      <c r="AE665" s="2649">
        <v>1.9099999999999999E-2</v>
      </c>
      <c r="AF665" s="2657">
        <v>0.32500000000000001</v>
      </c>
      <c r="AG665" s="2648">
        <v>0.24</v>
      </c>
      <c r="AH665" s="2657">
        <v>0.245</v>
      </c>
      <c r="AI665" s="2647">
        <v>4603739365509</v>
      </c>
      <c r="AJ665" s="2648">
        <v>4.67</v>
      </c>
      <c r="AK665" s="2651" t="s">
        <v>2154</v>
      </c>
      <c r="AL665" s="2651" t="s">
        <v>2986</v>
      </c>
      <c r="AM665" s="2651"/>
      <c r="AN665" s="2652">
        <v>4.76</v>
      </c>
    </row>
    <row r="666" spans="1:40" ht="11.1" customHeight="1">
      <c r="A666" s="2646" t="s">
        <v>4901</v>
      </c>
      <c r="B666" s="2646" t="s">
        <v>4901</v>
      </c>
      <c r="C666" s="2646" t="s">
        <v>4831</v>
      </c>
      <c r="D666" s="2646" t="s">
        <v>4897</v>
      </c>
      <c r="E666" s="2647">
        <v>7307998009</v>
      </c>
      <c r="F666" s="2646" t="s">
        <v>2990</v>
      </c>
      <c r="G666" s="2646" t="s">
        <v>992</v>
      </c>
      <c r="H666" s="2646" t="s">
        <v>2988</v>
      </c>
      <c r="I666" s="2646" t="s">
        <v>6540</v>
      </c>
      <c r="J666" s="2646"/>
      <c r="K666" s="2646" t="s">
        <v>6626</v>
      </c>
      <c r="L666" s="2657">
        <v>0.126</v>
      </c>
      <c r="M666" s="2658">
        <v>2.5500000000000002E-4</v>
      </c>
      <c r="N666" s="2650"/>
      <c r="O666" s="2650"/>
      <c r="P666" s="2650"/>
      <c r="Q666" s="2656">
        <v>16</v>
      </c>
      <c r="R666" s="2656">
        <v>28</v>
      </c>
      <c r="S666" s="2650"/>
      <c r="T666" s="2646" t="s">
        <v>2987</v>
      </c>
      <c r="U666" s="2647">
        <v>4673739400845</v>
      </c>
      <c r="V666" s="2656">
        <v>10</v>
      </c>
      <c r="W666" s="2648">
        <v>1.29</v>
      </c>
      <c r="X666" s="2662">
        <v>2.5500000000000002E-3</v>
      </c>
      <c r="Y666" s="2650"/>
      <c r="Z666" s="2650"/>
      <c r="AA666" s="2650"/>
      <c r="AB666" s="2647">
        <v>4603739363970</v>
      </c>
      <c r="AC666" s="2656">
        <v>100</v>
      </c>
      <c r="AD666" s="2653">
        <v>12.6</v>
      </c>
      <c r="AE666" s="2649">
        <v>2.5499999999999998E-2</v>
      </c>
      <c r="AF666" s="2657">
        <v>0.32500000000000001</v>
      </c>
      <c r="AG666" s="2648">
        <v>0.32</v>
      </c>
      <c r="AH666" s="2657">
        <v>0.245</v>
      </c>
      <c r="AI666" s="2647">
        <v>4603739365516</v>
      </c>
      <c r="AJ666" s="2653">
        <v>6.9</v>
      </c>
      <c r="AK666" s="2651" t="s">
        <v>2154</v>
      </c>
      <c r="AL666" s="2651" t="s">
        <v>2986</v>
      </c>
      <c r="AM666" s="2651"/>
      <c r="AN666" s="2652">
        <v>7.04</v>
      </c>
    </row>
    <row r="667" spans="1:40" ht="11.1" customHeight="1">
      <c r="A667" s="2646" t="s">
        <v>4900</v>
      </c>
      <c r="B667" s="2646" t="s">
        <v>4900</v>
      </c>
      <c r="C667" s="2646" t="s">
        <v>4831</v>
      </c>
      <c r="D667" s="2646" t="s">
        <v>4897</v>
      </c>
      <c r="E667" s="2647">
        <v>7307998009</v>
      </c>
      <c r="F667" s="2646" t="s">
        <v>2990</v>
      </c>
      <c r="G667" s="2646" t="s">
        <v>993</v>
      </c>
      <c r="H667" s="2646" t="s">
        <v>3017</v>
      </c>
      <c r="I667" s="2646" t="s">
        <v>6540</v>
      </c>
      <c r="J667" s="2646"/>
      <c r="K667" s="2646" t="s">
        <v>6626</v>
      </c>
      <c r="L667" s="2657">
        <v>0.185</v>
      </c>
      <c r="M667" s="2658">
        <v>3.8200000000000002E-4</v>
      </c>
      <c r="N667" s="2650"/>
      <c r="O667" s="2650"/>
      <c r="P667" s="2650"/>
      <c r="Q667" s="2656">
        <v>16</v>
      </c>
      <c r="R667" s="2656">
        <v>35</v>
      </c>
      <c r="S667" s="2650"/>
      <c r="T667" s="2646" t="s">
        <v>2987</v>
      </c>
      <c r="U667" s="2647">
        <v>4673739400852</v>
      </c>
      <c r="V667" s="2656">
        <v>5</v>
      </c>
      <c r="W667" s="2648">
        <v>0.96</v>
      </c>
      <c r="X667" s="2662">
        <v>1.91E-3</v>
      </c>
      <c r="Y667" s="2650"/>
      <c r="Z667" s="2650"/>
      <c r="AA667" s="2650"/>
      <c r="AB667" s="2647">
        <v>4603739363987</v>
      </c>
      <c r="AC667" s="2656">
        <v>50</v>
      </c>
      <c r="AD667" s="2648">
        <v>9.25</v>
      </c>
      <c r="AE667" s="2649">
        <v>1.9099999999999999E-2</v>
      </c>
      <c r="AF667" s="2657">
        <v>0.32500000000000001</v>
      </c>
      <c r="AG667" s="2648">
        <v>0.24</v>
      </c>
      <c r="AH667" s="2657">
        <v>0.245</v>
      </c>
      <c r="AI667" s="2647">
        <v>4603739365523</v>
      </c>
      <c r="AJ667" s="2648">
        <v>10.130000000000001</v>
      </c>
      <c r="AK667" s="2651" t="s">
        <v>2154</v>
      </c>
      <c r="AL667" s="2651" t="s">
        <v>2986</v>
      </c>
      <c r="AM667" s="2651"/>
      <c r="AN667" s="2652">
        <v>10.33</v>
      </c>
    </row>
    <row r="668" spans="1:40" ht="11.1" customHeight="1">
      <c r="A668" s="2646" t="s">
        <v>4899</v>
      </c>
      <c r="B668" s="2646" t="s">
        <v>4899</v>
      </c>
      <c r="C668" s="2646" t="s">
        <v>4831</v>
      </c>
      <c r="D668" s="2646" t="s">
        <v>4897</v>
      </c>
      <c r="E668" s="2647">
        <v>7307998009</v>
      </c>
      <c r="F668" s="2646" t="s">
        <v>2990</v>
      </c>
      <c r="G668" s="2646" t="s">
        <v>994</v>
      </c>
      <c r="H668" s="2646" t="s">
        <v>2988</v>
      </c>
      <c r="I668" s="2646" t="s">
        <v>6540</v>
      </c>
      <c r="J668" s="2646"/>
      <c r="K668" s="2646" t="s">
        <v>6626</v>
      </c>
      <c r="L668" s="2657">
        <v>0.26900000000000002</v>
      </c>
      <c r="M668" s="2658">
        <v>6.3699999999999998E-4</v>
      </c>
      <c r="N668" s="2650"/>
      <c r="O668" s="2650"/>
      <c r="P668" s="2650"/>
      <c r="Q668" s="2656">
        <v>16</v>
      </c>
      <c r="R668" s="2656">
        <v>42</v>
      </c>
      <c r="S668" s="2650"/>
      <c r="T668" s="2646" t="s">
        <v>2987</v>
      </c>
      <c r="U668" s="2647">
        <v>4673739400869</v>
      </c>
      <c r="V668" s="2656">
        <v>5</v>
      </c>
      <c r="W668" s="2648">
        <v>1.39</v>
      </c>
      <c r="X668" s="2658">
        <v>3.1849999999999999E-3</v>
      </c>
      <c r="Y668" s="2650"/>
      <c r="Z668" s="2650"/>
      <c r="AA668" s="2650"/>
      <c r="AB668" s="2647">
        <v>4603739363994</v>
      </c>
      <c r="AC668" s="2656">
        <v>30</v>
      </c>
      <c r="AD668" s="2648">
        <v>8.07</v>
      </c>
      <c r="AE668" s="2662">
        <v>1.9109999999999999E-2</v>
      </c>
      <c r="AF668" s="2657">
        <v>0.32500000000000001</v>
      </c>
      <c r="AG668" s="2648">
        <v>0.24</v>
      </c>
      <c r="AH668" s="2657">
        <v>0.245</v>
      </c>
      <c r="AI668" s="2647">
        <v>4603739365530</v>
      </c>
      <c r="AJ668" s="2648">
        <v>14.18</v>
      </c>
      <c r="AK668" s="2651" t="s">
        <v>2154</v>
      </c>
      <c r="AL668" s="2651" t="s">
        <v>2986</v>
      </c>
      <c r="AM668" s="2651"/>
      <c r="AN668" s="2652">
        <v>14.46</v>
      </c>
    </row>
    <row r="669" spans="1:40" ht="11.1" customHeight="1">
      <c r="A669" s="2646" t="s">
        <v>4898</v>
      </c>
      <c r="B669" s="2646" t="s">
        <v>4898</v>
      </c>
      <c r="C669" s="2646" t="s">
        <v>4831</v>
      </c>
      <c r="D669" s="2646" t="s">
        <v>4897</v>
      </c>
      <c r="E669" s="2647">
        <v>7307998009</v>
      </c>
      <c r="F669" s="2646" t="s">
        <v>2990</v>
      </c>
      <c r="G669" s="2646" t="s">
        <v>995</v>
      </c>
      <c r="H669" s="2646" t="s">
        <v>3017</v>
      </c>
      <c r="I669" s="2646" t="s">
        <v>6540</v>
      </c>
      <c r="J669" s="2646"/>
      <c r="K669" s="2646" t="s">
        <v>6626</v>
      </c>
      <c r="L669" s="2657">
        <v>0.42499999999999999</v>
      </c>
      <c r="M669" s="2658">
        <v>1.274E-3</v>
      </c>
      <c r="N669" s="2650"/>
      <c r="O669" s="2650"/>
      <c r="P669" s="2650"/>
      <c r="Q669" s="2656">
        <v>16</v>
      </c>
      <c r="R669" s="2656">
        <v>54</v>
      </c>
      <c r="S669" s="2650"/>
      <c r="T669" s="2646" t="s">
        <v>2987</v>
      </c>
      <c r="U669" s="2647">
        <v>4673739400876</v>
      </c>
      <c r="V669" s="2656">
        <v>2</v>
      </c>
      <c r="W669" s="2648">
        <v>0.88</v>
      </c>
      <c r="X669" s="2658">
        <v>2.5479999999999999E-3</v>
      </c>
      <c r="Y669" s="2650"/>
      <c r="Z669" s="2650"/>
      <c r="AA669" s="2650"/>
      <c r="AB669" s="2647">
        <v>4603739364007</v>
      </c>
      <c r="AC669" s="2656">
        <v>20</v>
      </c>
      <c r="AD669" s="2653">
        <v>8.5</v>
      </c>
      <c r="AE669" s="2662">
        <v>2.5479999999999999E-2</v>
      </c>
      <c r="AF669" s="2657">
        <v>0.32500000000000001</v>
      </c>
      <c r="AG669" s="2648">
        <v>0.32</v>
      </c>
      <c r="AH669" s="2657">
        <v>0.245</v>
      </c>
      <c r="AI669" s="2647">
        <v>4603739365547</v>
      </c>
      <c r="AJ669" s="2648">
        <v>21.63</v>
      </c>
      <c r="AK669" s="2651" t="s">
        <v>2154</v>
      </c>
      <c r="AL669" s="2651" t="s">
        <v>2986</v>
      </c>
      <c r="AM669" s="2651"/>
      <c r="AN669" s="2652">
        <v>22.06</v>
      </c>
    </row>
    <row r="670" spans="1:40" ht="11.1" customHeight="1">
      <c r="A670" s="2646" t="s">
        <v>4896</v>
      </c>
      <c r="B670" s="2646" t="s">
        <v>4896</v>
      </c>
      <c r="C670" s="2646" t="s">
        <v>4831</v>
      </c>
      <c r="D670" s="2646" t="s">
        <v>4890</v>
      </c>
      <c r="E670" s="2647">
        <v>7307998009</v>
      </c>
      <c r="F670" s="2646" t="s">
        <v>2990</v>
      </c>
      <c r="G670" s="2646" t="s">
        <v>975</v>
      </c>
      <c r="H670" s="2646" t="s">
        <v>3017</v>
      </c>
      <c r="I670" s="2646" t="s">
        <v>6540</v>
      </c>
      <c r="J670" s="2646"/>
      <c r="K670" s="2646" t="s">
        <v>6626</v>
      </c>
      <c r="L670" s="2657">
        <v>5.2999999999999999E-2</v>
      </c>
      <c r="M670" s="2658">
        <v>6.3999999999999997E-5</v>
      </c>
      <c r="N670" s="2650"/>
      <c r="O670" s="2650"/>
      <c r="P670" s="2650"/>
      <c r="Q670" s="2656">
        <v>16</v>
      </c>
      <c r="R670" s="2656">
        <v>15</v>
      </c>
      <c r="S670" s="2650"/>
      <c r="T670" s="2646" t="s">
        <v>2987</v>
      </c>
      <c r="U670" s="2647">
        <v>4673739400883</v>
      </c>
      <c r="V670" s="2656">
        <v>20</v>
      </c>
      <c r="W670" s="2648">
        <v>1.0900000000000001</v>
      </c>
      <c r="X670" s="2662">
        <v>1.2800000000000001E-3</v>
      </c>
      <c r="Y670" s="2650"/>
      <c r="Z670" s="2650"/>
      <c r="AA670" s="2650"/>
      <c r="AB670" s="2647">
        <v>4603739364014</v>
      </c>
      <c r="AC670" s="2656">
        <v>200</v>
      </c>
      <c r="AD670" s="2653">
        <v>10.6</v>
      </c>
      <c r="AE670" s="2649">
        <v>1.2800000000000001E-2</v>
      </c>
      <c r="AF670" s="2657">
        <v>0.32500000000000001</v>
      </c>
      <c r="AG670" s="2648">
        <v>0.16</v>
      </c>
      <c r="AH670" s="2657">
        <v>0.245</v>
      </c>
      <c r="AI670" s="2647">
        <v>4603739365554</v>
      </c>
      <c r="AJ670" s="2648">
        <v>2.54</v>
      </c>
      <c r="AK670" s="2651" t="s">
        <v>2154</v>
      </c>
      <c r="AL670" s="2651" t="s">
        <v>2986</v>
      </c>
      <c r="AM670" s="2651"/>
      <c r="AN670" s="2652">
        <v>2.59</v>
      </c>
    </row>
    <row r="671" spans="1:40" ht="11.1" customHeight="1">
      <c r="A671" s="2646" t="s">
        <v>4895</v>
      </c>
      <c r="B671" s="2646" t="s">
        <v>4895</v>
      </c>
      <c r="C671" s="2646" t="s">
        <v>4831</v>
      </c>
      <c r="D671" s="2646" t="s">
        <v>4890</v>
      </c>
      <c r="E671" s="2647">
        <v>7307998009</v>
      </c>
      <c r="F671" s="2646" t="s">
        <v>2990</v>
      </c>
      <c r="G671" s="2646" t="s">
        <v>976</v>
      </c>
      <c r="H671" s="2646" t="s">
        <v>3017</v>
      </c>
      <c r="I671" s="2646" t="s">
        <v>6540</v>
      </c>
      <c r="J671" s="2646"/>
      <c r="K671" s="2646" t="s">
        <v>6626</v>
      </c>
      <c r="L671" s="2657">
        <v>5.7000000000000002E-2</v>
      </c>
      <c r="M671" s="2662">
        <v>8.0000000000000007E-5</v>
      </c>
      <c r="N671" s="2650"/>
      <c r="O671" s="2650"/>
      <c r="P671" s="2650"/>
      <c r="Q671" s="2656">
        <v>16</v>
      </c>
      <c r="R671" s="2656">
        <v>18</v>
      </c>
      <c r="S671" s="2650"/>
      <c r="T671" s="2646" t="s">
        <v>2987</v>
      </c>
      <c r="U671" s="2647">
        <v>4673739400890</v>
      </c>
      <c r="V671" s="2656">
        <v>20</v>
      </c>
      <c r="W671" s="2648">
        <v>1.17</v>
      </c>
      <c r="X671" s="2649">
        <v>1.6000000000000001E-3</v>
      </c>
      <c r="Y671" s="2650"/>
      <c r="Z671" s="2650"/>
      <c r="AA671" s="2650"/>
      <c r="AB671" s="2647">
        <v>4603739364021</v>
      </c>
      <c r="AC671" s="2656">
        <v>200</v>
      </c>
      <c r="AD671" s="2653">
        <v>11.4</v>
      </c>
      <c r="AE671" s="2657">
        <v>1.6E-2</v>
      </c>
      <c r="AF671" s="2657">
        <v>0.32500000000000001</v>
      </c>
      <c r="AG671" s="2653">
        <v>0.2</v>
      </c>
      <c r="AH671" s="2657">
        <v>0.245</v>
      </c>
      <c r="AI671" s="2647">
        <v>4603739365561</v>
      </c>
      <c r="AJ671" s="2648">
        <v>2.93</v>
      </c>
      <c r="AK671" s="2651" t="s">
        <v>2154</v>
      </c>
      <c r="AL671" s="2651" t="s">
        <v>2986</v>
      </c>
      <c r="AM671" s="2651"/>
      <c r="AN671" s="2652">
        <v>2.99</v>
      </c>
    </row>
    <row r="672" spans="1:40" ht="11.1" customHeight="1">
      <c r="A672" s="2646" t="s">
        <v>4894</v>
      </c>
      <c r="B672" s="2646" t="s">
        <v>4894</v>
      </c>
      <c r="C672" s="2646" t="s">
        <v>4831</v>
      </c>
      <c r="D672" s="2646" t="s">
        <v>4890</v>
      </c>
      <c r="E672" s="2647">
        <v>7307998009</v>
      </c>
      <c r="F672" s="2646" t="s">
        <v>2990</v>
      </c>
      <c r="G672" s="2646" t="s">
        <v>977</v>
      </c>
      <c r="H672" s="2646" t="s">
        <v>2988</v>
      </c>
      <c r="I672" s="2646" t="s">
        <v>6540</v>
      </c>
      <c r="J672" s="2646"/>
      <c r="K672" s="2646" t="s">
        <v>6626</v>
      </c>
      <c r="L672" s="2657">
        <v>7.8E-2</v>
      </c>
      <c r="M672" s="2658">
        <v>1.27E-4</v>
      </c>
      <c r="N672" s="2650"/>
      <c r="O672" s="2650"/>
      <c r="P672" s="2650"/>
      <c r="Q672" s="2656">
        <v>16</v>
      </c>
      <c r="R672" s="2656">
        <v>22</v>
      </c>
      <c r="S672" s="2650"/>
      <c r="T672" s="2646" t="s">
        <v>2987</v>
      </c>
      <c r="U672" s="2647">
        <v>4673739400906</v>
      </c>
      <c r="V672" s="2656">
        <v>10</v>
      </c>
      <c r="W672" s="2653">
        <v>0.8</v>
      </c>
      <c r="X672" s="2662">
        <v>1.2700000000000001E-3</v>
      </c>
      <c r="Y672" s="2650"/>
      <c r="Z672" s="2650"/>
      <c r="AA672" s="2650"/>
      <c r="AB672" s="2647">
        <v>4603739364038</v>
      </c>
      <c r="AC672" s="2656">
        <v>150</v>
      </c>
      <c r="AD672" s="2653">
        <v>11.7</v>
      </c>
      <c r="AE672" s="2662">
        <v>1.9050000000000001E-2</v>
      </c>
      <c r="AF672" s="2657">
        <v>0.32500000000000001</v>
      </c>
      <c r="AG672" s="2648">
        <v>0.24</v>
      </c>
      <c r="AH672" s="2657">
        <v>0.245</v>
      </c>
      <c r="AI672" s="2647">
        <v>4603739365578</v>
      </c>
      <c r="AJ672" s="2648">
        <v>5.0199999999999996</v>
      </c>
      <c r="AK672" s="2651" t="s">
        <v>2154</v>
      </c>
      <c r="AL672" s="2651" t="s">
        <v>2986</v>
      </c>
      <c r="AM672" s="2651"/>
      <c r="AN672" s="2652">
        <v>5.12</v>
      </c>
    </row>
    <row r="673" spans="1:40" ht="11.1" customHeight="1">
      <c r="A673" s="2646" t="s">
        <v>4893</v>
      </c>
      <c r="B673" s="2646" t="s">
        <v>4893</v>
      </c>
      <c r="C673" s="2646" t="s">
        <v>4831</v>
      </c>
      <c r="D673" s="2646" t="s">
        <v>4890</v>
      </c>
      <c r="E673" s="2647">
        <v>7307998009</v>
      </c>
      <c r="F673" s="2646" t="s">
        <v>2990</v>
      </c>
      <c r="G673" s="2646" t="s">
        <v>978</v>
      </c>
      <c r="H673" s="2646" t="s">
        <v>3017</v>
      </c>
      <c r="I673" s="2646" t="s">
        <v>6540</v>
      </c>
      <c r="J673" s="2646"/>
      <c r="K673" s="2646" t="s">
        <v>6626</v>
      </c>
      <c r="L673" s="2657">
        <v>0.111</v>
      </c>
      <c r="M673" s="2658">
        <v>2.3900000000000001E-4</v>
      </c>
      <c r="N673" s="2650"/>
      <c r="O673" s="2650"/>
      <c r="P673" s="2650"/>
      <c r="Q673" s="2656">
        <v>16</v>
      </c>
      <c r="R673" s="2656">
        <v>28</v>
      </c>
      <c r="S673" s="2650"/>
      <c r="T673" s="2646" t="s">
        <v>2987</v>
      </c>
      <c r="U673" s="2647">
        <v>4673739400913</v>
      </c>
      <c r="V673" s="2656">
        <v>10</v>
      </c>
      <c r="W673" s="2648">
        <v>1.1499999999999999</v>
      </c>
      <c r="X673" s="2662">
        <v>2.3900000000000002E-3</v>
      </c>
      <c r="Y673" s="2650"/>
      <c r="Z673" s="2650"/>
      <c r="AA673" s="2650"/>
      <c r="AB673" s="2647">
        <v>4603739364045</v>
      </c>
      <c r="AC673" s="2656">
        <v>80</v>
      </c>
      <c r="AD673" s="2648">
        <v>8.8800000000000008</v>
      </c>
      <c r="AE673" s="2662">
        <v>1.9120000000000002E-2</v>
      </c>
      <c r="AF673" s="2657">
        <v>0.32500000000000001</v>
      </c>
      <c r="AG673" s="2648">
        <v>0.24</v>
      </c>
      <c r="AH673" s="2657">
        <v>0.245</v>
      </c>
      <c r="AI673" s="2647">
        <v>4603739365585</v>
      </c>
      <c r="AJ673" s="2648">
        <v>6.35</v>
      </c>
      <c r="AK673" s="2651" t="s">
        <v>2154</v>
      </c>
      <c r="AL673" s="2651" t="s">
        <v>2986</v>
      </c>
      <c r="AM673" s="2651"/>
      <c r="AN673" s="2652">
        <v>6.48</v>
      </c>
    </row>
    <row r="674" spans="1:40" ht="11.1" customHeight="1">
      <c r="A674" s="2646" t="s">
        <v>4892</v>
      </c>
      <c r="B674" s="2646" t="s">
        <v>4892</v>
      </c>
      <c r="C674" s="2646" t="s">
        <v>4831</v>
      </c>
      <c r="D674" s="2646" t="s">
        <v>4890</v>
      </c>
      <c r="E674" s="2647">
        <v>7307998009</v>
      </c>
      <c r="F674" s="2646" t="s">
        <v>2990</v>
      </c>
      <c r="G674" s="2646" t="s">
        <v>979</v>
      </c>
      <c r="H674" s="2646" t="s">
        <v>3017</v>
      </c>
      <c r="I674" s="2646" t="s">
        <v>6540</v>
      </c>
      <c r="J674" s="2646"/>
      <c r="K674" s="2646" t="s">
        <v>6626</v>
      </c>
      <c r="L674" s="2657">
        <v>0.155</v>
      </c>
      <c r="M674" s="2658">
        <v>3.8200000000000002E-4</v>
      </c>
      <c r="N674" s="2650"/>
      <c r="O674" s="2650"/>
      <c r="P674" s="2650"/>
      <c r="Q674" s="2656">
        <v>16</v>
      </c>
      <c r="R674" s="2656">
        <v>35</v>
      </c>
      <c r="S674" s="2650"/>
      <c r="T674" s="2646" t="s">
        <v>2987</v>
      </c>
      <c r="U674" s="2647">
        <v>4673739400920</v>
      </c>
      <c r="V674" s="2656">
        <v>5</v>
      </c>
      <c r="W674" s="2648">
        <v>0.81</v>
      </c>
      <c r="X674" s="2662">
        <v>1.91E-3</v>
      </c>
      <c r="Y674" s="2650"/>
      <c r="Z674" s="2650"/>
      <c r="AA674" s="2650"/>
      <c r="AB674" s="2647">
        <v>4603739364052</v>
      </c>
      <c r="AC674" s="2656">
        <v>50</v>
      </c>
      <c r="AD674" s="2648">
        <v>7.75</v>
      </c>
      <c r="AE674" s="2649">
        <v>1.9099999999999999E-2</v>
      </c>
      <c r="AF674" s="2657">
        <v>0.32500000000000001</v>
      </c>
      <c r="AG674" s="2648">
        <v>0.24</v>
      </c>
      <c r="AH674" s="2657">
        <v>0.245</v>
      </c>
      <c r="AI674" s="2647">
        <v>4603739365592</v>
      </c>
      <c r="AJ674" s="2648">
        <v>8.11</v>
      </c>
      <c r="AK674" s="2651" t="s">
        <v>2154</v>
      </c>
      <c r="AL674" s="2651" t="s">
        <v>2986</v>
      </c>
      <c r="AM674" s="2651"/>
      <c r="AN674" s="2652">
        <v>8.27</v>
      </c>
    </row>
    <row r="675" spans="1:40" ht="11.1" customHeight="1">
      <c r="A675" s="2646" t="s">
        <v>4891</v>
      </c>
      <c r="B675" s="2646" t="s">
        <v>4891</v>
      </c>
      <c r="C675" s="2646" t="s">
        <v>4831</v>
      </c>
      <c r="D675" s="2646" t="s">
        <v>4890</v>
      </c>
      <c r="E675" s="2647">
        <v>7307998009</v>
      </c>
      <c r="F675" s="2646" t="s">
        <v>2990</v>
      </c>
      <c r="G675" s="2646" t="s">
        <v>980</v>
      </c>
      <c r="H675" s="2646" t="s">
        <v>3017</v>
      </c>
      <c r="I675" s="2646" t="s">
        <v>6540</v>
      </c>
      <c r="J675" s="2646"/>
      <c r="K675" s="2646" t="s">
        <v>6626</v>
      </c>
      <c r="L675" s="2657">
        <v>0.22700000000000001</v>
      </c>
      <c r="M675" s="2658">
        <v>5.31E-4</v>
      </c>
      <c r="N675" s="2650"/>
      <c r="O675" s="2650"/>
      <c r="P675" s="2650"/>
      <c r="Q675" s="2656">
        <v>16</v>
      </c>
      <c r="R675" s="2656">
        <v>42</v>
      </c>
      <c r="S675" s="2650"/>
      <c r="T675" s="2646" t="s">
        <v>2987</v>
      </c>
      <c r="U675" s="2647">
        <v>4673739400937</v>
      </c>
      <c r="V675" s="2656">
        <v>5</v>
      </c>
      <c r="W675" s="2648">
        <v>1.18</v>
      </c>
      <c r="X675" s="2658">
        <v>2.6549999999999998E-3</v>
      </c>
      <c r="Y675" s="2650"/>
      <c r="Z675" s="2650"/>
      <c r="AA675" s="2650"/>
      <c r="AB675" s="2647">
        <v>4603739364069</v>
      </c>
      <c r="AC675" s="2656">
        <v>30</v>
      </c>
      <c r="AD675" s="2648">
        <v>6.81</v>
      </c>
      <c r="AE675" s="2662">
        <v>1.593E-2</v>
      </c>
      <c r="AF675" s="2657">
        <v>0.32500000000000001</v>
      </c>
      <c r="AG675" s="2653">
        <v>0.2</v>
      </c>
      <c r="AH675" s="2657">
        <v>0.245</v>
      </c>
      <c r="AI675" s="2647">
        <v>4603739365608</v>
      </c>
      <c r="AJ675" s="2648">
        <v>11.68</v>
      </c>
      <c r="AK675" s="2651" t="s">
        <v>2154</v>
      </c>
      <c r="AL675" s="2651" t="s">
        <v>2986</v>
      </c>
      <c r="AM675" s="2651"/>
      <c r="AN675" s="2652">
        <v>11.91</v>
      </c>
    </row>
    <row r="676" spans="1:40" ht="11.1" customHeight="1">
      <c r="A676" s="2646" t="s">
        <v>4889</v>
      </c>
      <c r="B676" s="2646" t="s">
        <v>4889</v>
      </c>
      <c r="C676" s="2646" t="s">
        <v>4831</v>
      </c>
      <c r="D676" s="2646" t="s">
        <v>4878</v>
      </c>
      <c r="E676" s="2647">
        <v>7307998009</v>
      </c>
      <c r="F676" s="2646" t="s">
        <v>2990</v>
      </c>
      <c r="G676" s="2646" t="s">
        <v>981</v>
      </c>
      <c r="H676" s="2646" t="s">
        <v>3017</v>
      </c>
      <c r="I676" s="2646" t="s">
        <v>6540</v>
      </c>
      <c r="J676" s="2646"/>
      <c r="K676" s="2646" t="s">
        <v>6626</v>
      </c>
      <c r="L676" s="2657">
        <v>0.35299999999999998</v>
      </c>
      <c r="M676" s="2658">
        <v>9.5600000000000004E-4</v>
      </c>
      <c r="N676" s="2650"/>
      <c r="O676" s="2650"/>
      <c r="P676" s="2650"/>
      <c r="Q676" s="2656">
        <v>16</v>
      </c>
      <c r="R676" s="2656">
        <v>54</v>
      </c>
      <c r="S676" s="2650"/>
      <c r="T676" s="2646" t="s">
        <v>2987</v>
      </c>
      <c r="U676" s="2647">
        <v>4673739400944</v>
      </c>
      <c r="V676" s="2656">
        <v>2</v>
      </c>
      <c r="W676" s="2648">
        <v>0.74</v>
      </c>
      <c r="X676" s="2658">
        <v>1.9120000000000001E-3</v>
      </c>
      <c r="Y676" s="2650"/>
      <c r="Z676" s="2650"/>
      <c r="AA676" s="2650"/>
      <c r="AB676" s="2647">
        <v>4603739364076</v>
      </c>
      <c r="AC676" s="2656">
        <v>20</v>
      </c>
      <c r="AD676" s="2648">
        <v>7.06</v>
      </c>
      <c r="AE676" s="2662">
        <v>1.9120000000000002E-2</v>
      </c>
      <c r="AF676" s="2657">
        <v>0.32500000000000001</v>
      </c>
      <c r="AG676" s="2648">
        <v>0.24</v>
      </c>
      <c r="AH676" s="2657">
        <v>0.245</v>
      </c>
      <c r="AI676" s="2647">
        <v>4603739365615</v>
      </c>
      <c r="AJ676" s="2648">
        <v>18.260000000000002</v>
      </c>
      <c r="AK676" s="2651" t="s">
        <v>2154</v>
      </c>
      <c r="AL676" s="2651" t="s">
        <v>2986</v>
      </c>
      <c r="AM676" s="2651"/>
      <c r="AN676" s="2652">
        <v>18.63</v>
      </c>
    </row>
    <row r="677" spans="1:40" ht="11.1" customHeight="1">
      <c r="A677" s="2646" t="s">
        <v>4888</v>
      </c>
      <c r="B677" s="2646" t="s">
        <v>4888</v>
      </c>
      <c r="C677" s="2646" t="s">
        <v>4831</v>
      </c>
      <c r="D677" s="2646" t="s">
        <v>4878</v>
      </c>
      <c r="E677" s="2647">
        <v>7307929000</v>
      </c>
      <c r="F677" s="2646" t="s">
        <v>2990</v>
      </c>
      <c r="G677" s="2646" t="s">
        <v>1002</v>
      </c>
      <c r="H677" s="2646" t="s">
        <v>2988</v>
      </c>
      <c r="I677" s="2646" t="s">
        <v>6540</v>
      </c>
      <c r="J677" s="2646"/>
      <c r="K677" s="2646" t="s">
        <v>6626</v>
      </c>
      <c r="L677" s="2657">
        <v>0.113</v>
      </c>
      <c r="M677" s="2658">
        <v>1.27E-4</v>
      </c>
      <c r="N677" s="2650"/>
      <c r="O677" s="2650"/>
      <c r="P677" s="2650"/>
      <c r="Q677" s="2656">
        <v>16</v>
      </c>
      <c r="R677" s="2650"/>
      <c r="S677" s="2650"/>
      <c r="T677" s="2646" t="s">
        <v>2987</v>
      </c>
      <c r="U677" s="2647">
        <v>4673739400951</v>
      </c>
      <c r="V677" s="2656">
        <v>20</v>
      </c>
      <c r="W677" s="2648">
        <v>2.31</v>
      </c>
      <c r="X677" s="2662">
        <v>2.5400000000000002E-3</v>
      </c>
      <c r="Y677" s="2650"/>
      <c r="Z677" s="2650"/>
      <c r="AA677" s="2650"/>
      <c r="AB677" s="2647">
        <v>4603739363857</v>
      </c>
      <c r="AC677" s="2656">
        <v>100</v>
      </c>
      <c r="AD677" s="2653">
        <v>11.3</v>
      </c>
      <c r="AE677" s="2649">
        <v>1.2699999999999999E-2</v>
      </c>
      <c r="AF677" s="2650"/>
      <c r="AG677" s="2650"/>
      <c r="AH677" s="2650"/>
      <c r="AI677" s="2647">
        <v>4603739365394</v>
      </c>
      <c r="AJ677" s="2646"/>
      <c r="AK677" s="2651"/>
      <c r="AL677" s="2651" t="s">
        <v>2986</v>
      </c>
      <c r="AM677" s="2651"/>
      <c r="AN677" s="2651"/>
    </row>
    <row r="678" spans="1:40" ht="11.1" customHeight="1">
      <c r="A678" s="2646" t="s">
        <v>4887</v>
      </c>
      <c r="B678" s="2646" t="s">
        <v>4887</v>
      </c>
      <c r="C678" s="2646" t="s">
        <v>4831</v>
      </c>
      <c r="D678" s="2646" t="s">
        <v>4878</v>
      </c>
      <c r="E678" s="2647">
        <v>7307929000</v>
      </c>
      <c r="F678" s="2646" t="s">
        <v>2990</v>
      </c>
      <c r="G678" s="2646" t="s">
        <v>1003</v>
      </c>
      <c r="H678" s="2646" t="s">
        <v>2988</v>
      </c>
      <c r="I678" s="2646" t="s">
        <v>6540</v>
      </c>
      <c r="J678" s="2646"/>
      <c r="K678" s="2646" t="s">
        <v>6626</v>
      </c>
      <c r="L678" s="2657">
        <v>0.13700000000000001</v>
      </c>
      <c r="M678" s="2658">
        <v>2.5500000000000002E-4</v>
      </c>
      <c r="N678" s="2650"/>
      <c r="O678" s="2650"/>
      <c r="P678" s="2650"/>
      <c r="Q678" s="2656">
        <v>16</v>
      </c>
      <c r="R678" s="2650"/>
      <c r="S678" s="2650"/>
      <c r="T678" s="2646" t="s">
        <v>2987</v>
      </c>
      <c r="U678" s="2647">
        <v>4673739400968</v>
      </c>
      <c r="V678" s="2656">
        <v>20</v>
      </c>
      <c r="W678" s="2648">
        <v>2.83</v>
      </c>
      <c r="X678" s="2649">
        <v>5.1000000000000004E-3</v>
      </c>
      <c r="Y678" s="2650"/>
      <c r="Z678" s="2650"/>
      <c r="AA678" s="2650"/>
      <c r="AB678" s="2647">
        <v>4603739363864</v>
      </c>
      <c r="AC678" s="2656">
        <v>50</v>
      </c>
      <c r="AD678" s="2648">
        <v>6.85</v>
      </c>
      <c r="AE678" s="2662">
        <v>1.2749999999999999E-2</v>
      </c>
      <c r="AF678" s="2650"/>
      <c r="AG678" s="2650"/>
      <c r="AH678" s="2650"/>
      <c r="AI678" s="2647">
        <v>4603739365400</v>
      </c>
      <c r="AJ678" s="2646"/>
      <c r="AK678" s="2651"/>
      <c r="AL678" s="2651" t="s">
        <v>2986</v>
      </c>
      <c r="AM678" s="2651"/>
      <c r="AN678" s="2651"/>
    </row>
    <row r="679" spans="1:40" ht="11.1" customHeight="1">
      <c r="A679" s="2646" t="s">
        <v>4886</v>
      </c>
      <c r="B679" s="2646" t="s">
        <v>4886</v>
      </c>
      <c r="C679" s="2646" t="s">
        <v>4831</v>
      </c>
      <c r="D679" s="2646" t="s">
        <v>4878</v>
      </c>
      <c r="E679" s="2647">
        <v>7307929000</v>
      </c>
      <c r="F679" s="2646" t="s">
        <v>2990</v>
      </c>
      <c r="G679" s="2646" t="s">
        <v>1004</v>
      </c>
      <c r="H679" s="2646" t="s">
        <v>2988</v>
      </c>
      <c r="I679" s="2646" t="s">
        <v>6540</v>
      </c>
      <c r="J679" s="2646"/>
      <c r="K679" s="2646" t="s">
        <v>6626</v>
      </c>
      <c r="L679" s="2657">
        <v>0.248</v>
      </c>
      <c r="M679" s="2658">
        <v>2.5500000000000002E-4</v>
      </c>
      <c r="N679" s="2650"/>
      <c r="O679" s="2650"/>
      <c r="P679" s="2650"/>
      <c r="Q679" s="2656">
        <v>16</v>
      </c>
      <c r="R679" s="2650"/>
      <c r="S679" s="2650"/>
      <c r="T679" s="2646" t="s">
        <v>2987</v>
      </c>
      <c r="U679" s="2647">
        <v>4673739400975</v>
      </c>
      <c r="V679" s="2656">
        <v>2</v>
      </c>
      <c r="W679" s="2648">
        <v>0.51</v>
      </c>
      <c r="X679" s="2662">
        <v>5.1000000000000004E-4</v>
      </c>
      <c r="Y679" s="2650"/>
      <c r="Z679" s="2650"/>
      <c r="AA679" s="2650"/>
      <c r="AB679" s="2647">
        <v>4603739363871</v>
      </c>
      <c r="AC679" s="2656">
        <v>50</v>
      </c>
      <c r="AD679" s="2653">
        <v>12.4</v>
      </c>
      <c r="AE679" s="2662">
        <v>1.2749999999999999E-2</v>
      </c>
      <c r="AF679" s="2650"/>
      <c r="AG679" s="2650"/>
      <c r="AH679" s="2650"/>
      <c r="AI679" s="2647">
        <v>4603739365417</v>
      </c>
      <c r="AJ679" s="2646"/>
      <c r="AK679" s="2651"/>
      <c r="AL679" s="2651" t="s">
        <v>2986</v>
      </c>
      <c r="AM679" s="2651"/>
      <c r="AN679" s="2651"/>
    </row>
    <row r="680" spans="1:40" ht="11.1" customHeight="1">
      <c r="A680" s="2646" t="s">
        <v>4885</v>
      </c>
      <c r="B680" s="2646" t="s">
        <v>4885</v>
      </c>
      <c r="C680" s="2646" t="s">
        <v>4831</v>
      </c>
      <c r="D680" s="2646" t="s">
        <v>4884</v>
      </c>
      <c r="E680" s="2647">
        <v>7307929000</v>
      </c>
      <c r="F680" s="2646" t="s">
        <v>2990</v>
      </c>
      <c r="G680" s="2646" t="s">
        <v>996</v>
      </c>
      <c r="H680" s="2646" t="s">
        <v>3017</v>
      </c>
      <c r="I680" s="2646" t="s">
        <v>6540</v>
      </c>
      <c r="J680" s="2646"/>
      <c r="K680" s="2646" t="s">
        <v>6626</v>
      </c>
      <c r="L680" s="2657">
        <v>0.121</v>
      </c>
      <c r="M680" s="2658">
        <v>1.5899999999999999E-4</v>
      </c>
      <c r="N680" s="2650"/>
      <c r="O680" s="2650"/>
      <c r="P680" s="2650"/>
      <c r="Q680" s="2656">
        <v>16</v>
      </c>
      <c r="R680" s="2650"/>
      <c r="S680" s="2650"/>
      <c r="T680" s="2646" t="s">
        <v>2987</v>
      </c>
      <c r="U680" s="2647">
        <v>4673739400982</v>
      </c>
      <c r="V680" s="2656">
        <v>10</v>
      </c>
      <c r="W680" s="2648">
        <v>1.24</v>
      </c>
      <c r="X680" s="2662">
        <v>1.5900000000000001E-3</v>
      </c>
      <c r="Y680" s="2650"/>
      <c r="Z680" s="2650"/>
      <c r="AA680" s="2650"/>
      <c r="AB680" s="2647">
        <v>4603739363888</v>
      </c>
      <c r="AC680" s="2656">
        <v>100</v>
      </c>
      <c r="AD680" s="2653">
        <v>12.1</v>
      </c>
      <c r="AE680" s="2649">
        <v>1.5900000000000001E-2</v>
      </c>
      <c r="AF680" s="2657">
        <v>0.32500000000000001</v>
      </c>
      <c r="AG680" s="2653">
        <v>0.2</v>
      </c>
      <c r="AH680" s="2657">
        <v>0.245</v>
      </c>
      <c r="AI680" s="2647">
        <v>4603739365424</v>
      </c>
      <c r="AJ680" s="2648">
        <v>6.23</v>
      </c>
      <c r="AK680" s="2651" t="s">
        <v>2154</v>
      </c>
      <c r="AL680" s="2651" t="s">
        <v>2986</v>
      </c>
      <c r="AM680" s="2651"/>
      <c r="AN680" s="2652">
        <v>6.35</v>
      </c>
    </row>
    <row r="681" spans="1:40" ht="11.1" customHeight="1">
      <c r="A681" s="2646" t="s">
        <v>4883</v>
      </c>
      <c r="B681" s="2646" t="s">
        <v>4883</v>
      </c>
      <c r="C681" s="2646" t="s">
        <v>4831</v>
      </c>
      <c r="D681" s="2646" t="s">
        <v>4878</v>
      </c>
      <c r="E681" s="2647">
        <v>7307929000</v>
      </c>
      <c r="F681" s="2646" t="s">
        <v>2990</v>
      </c>
      <c r="G681" s="2646" t="s">
        <v>997</v>
      </c>
      <c r="H681" s="2646" t="s">
        <v>3017</v>
      </c>
      <c r="I681" s="2646" t="s">
        <v>6540</v>
      </c>
      <c r="J681" s="2646"/>
      <c r="K681" s="2646" t="s">
        <v>6626</v>
      </c>
      <c r="L681" s="2657">
        <v>8.7999999999999995E-2</v>
      </c>
      <c r="M681" s="2658">
        <v>1.06E-4</v>
      </c>
      <c r="N681" s="2650"/>
      <c r="O681" s="2650"/>
      <c r="P681" s="2650"/>
      <c r="Q681" s="2656">
        <v>16</v>
      </c>
      <c r="R681" s="2650"/>
      <c r="S681" s="2650"/>
      <c r="T681" s="2646" t="s">
        <v>2987</v>
      </c>
      <c r="U681" s="2647">
        <v>4673739400999</v>
      </c>
      <c r="V681" s="2656">
        <v>10</v>
      </c>
      <c r="W681" s="2653">
        <v>0.9</v>
      </c>
      <c r="X681" s="2662">
        <v>1.06E-3</v>
      </c>
      <c r="Y681" s="2650"/>
      <c r="Z681" s="2650"/>
      <c r="AA681" s="2650"/>
      <c r="AB681" s="2647">
        <v>4603739363895</v>
      </c>
      <c r="AC681" s="2656">
        <v>150</v>
      </c>
      <c r="AD681" s="2653">
        <v>13.2</v>
      </c>
      <c r="AE681" s="2649">
        <v>1.5900000000000001E-2</v>
      </c>
      <c r="AF681" s="2657">
        <v>0.32500000000000001</v>
      </c>
      <c r="AG681" s="2653">
        <v>0.2</v>
      </c>
      <c r="AH681" s="2657">
        <v>0.245</v>
      </c>
      <c r="AI681" s="2647">
        <v>4603739365431</v>
      </c>
      <c r="AJ681" s="2648">
        <v>3.96</v>
      </c>
      <c r="AK681" s="2651" t="s">
        <v>2154</v>
      </c>
      <c r="AL681" s="2651" t="s">
        <v>2986</v>
      </c>
      <c r="AM681" s="2651"/>
      <c r="AN681" s="2652">
        <v>4.04</v>
      </c>
    </row>
    <row r="682" spans="1:40" ht="11.1" customHeight="1">
      <c r="A682" s="2646" t="s">
        <v>4882</v>
      </c>
      <c r="B682" s="2646" t="s">
        <v>4882</v>
      </c>
      <c r="C682" s="2646" t="s">
        <v>4831</v>
      </c>
      <c r="D682" s="2646" t="s">
        <v>4878</v>
      </c>
      <c r="E682" s="2647">
        <v>7307929000</v>
      </c>
      <c r="F682" s="2646" t="s">
        <v>2990</v>
      </c>
      <c r="G682" s="2646" t="s">
        <v>998</v>
      </c>
      <c r="H682" s="2646" t="s">
        <v>3017</v>
      </c>
      <c r="I682" s="2646" t="s">
        <v>6540</v>
      </c>
      <c r="J682" s="2646"/>
      <c r="K682" s="2646" t="s">
        <v>6626</v>
      </c>
      <c r="L682" s="2657">
        <v>0.10100000000000001</v>
      </c>
      <c r="M682" s="2658">
        <v>1.1400000000000001E-4</v>
      </c>
      <c r="N682" s="2650"/>
      <c r="O682" s="2650"/>
      <c r="P682" s="2650"/>
      <c r="Q682" s="2656">
        <v>16</v>
      </c>
      <c r="R682" s="2650"/>
      <c r="S682" s="2650"/>
      <c r="T682" s="2646" t="s">
        <v>2987</v>
      </c>
      <c r="U682" s="2647">
        <v>4673739401002</v>
      </c>
      <c r="V682" s="2656">
        <v>10</v>
      </c>
      <c r="W682" s="2648">
        <v>1.03</v>
      </c>
      <c r="X682" s="2662">
        <v>1.14E-3</v>
      </c>
      <c r="Y682" s="2650"/>
      <c r="Z682" s="2650"/>
      <c r="AA682" s="2650"/>
      <c r="AB682" s="2647">
        <v>4603739363901</v>
      </c>
      <c r="AC682" s="2656">
        <v>140</v>
      </c>
      <c r="AD682" s="2648">
        <v>14.14</v>
      </c>
      <c r="AE682" s="2662">
        <v>1.5959999999999998E-2</v>
      </c>
      <c r="AF682" s="2657">
        <v>0.32500000000000001</v>
      </c>
      <c r="AG682" s="2653">
        <v>0.2</v>
      </c>
      <c r="AH682" s="2657">
        <v>0.245</v>
      </c>
      <c r="AI682" s="2647">
        <v>4603739365448</v>
      </c>
      <c r="AJ682" s="2648">
        <v>4.83</v>
      </c>
      <c r="AK682" s="2651" t="s">
        <v>2154</v>
      </c>
      <c r="AL682" s="2651" t="s">
        <v>2986</v>
      </c>
      <c r="AM682" s="2651"/>
      <c r="AN682" s="2652">
        <v>4.93</v>
      </c>
    </row>
    <row r="683" spans="1:40" ht="11.1" customHeight="1">
      <c r="A683" s="2646" t="s">
        <v>4881</v>
      </c>
      <c r="B683" s="2646" t="s">
        <v>4881</v>
      </c>
      <c r="C683" s="2646" t="s">
        <v>4831</v>
      </c>
      <c r="D683" s="2646" t="s">
        <v>4878</v>
      </c>
      <c r="E683" s="2647">
        <v>7307929000</v>
      </c>
      <c r="F683" s="2646" t="s">
        <v>2990</v>
      </c>
      <c r="G683" s="2646" t="s">
        <v>999</v>
      </c>
      <c r="H683" s="2646" t="s">
        <v>2988</v>
      </c>
      <c r="I683" s="2646" t="s">
        <v>6540</v>
      </c>
      <c r="J683" s="2646"/>
      <c r="K683" s="2646" t="s">
        <v>6626</v>
      </c>
      <c r="L683" s="2657">
        <v>0.14199999999999999</v>
      </c>
      <c r="M683" s="2658">
        <v>1.9100000000000001E-4</v>
      </c>
      <c r="N683" s="2650"/>
      <c r="O683" s="2650"/>
      <c r="P683" s="2650"/>
      <c r="Q683" s="2656">
        <v>16</v>
      </c>
      <c r="R683" s="2650"/>
      <c r="S683" s="2650"/>
      <c r="T683" s="2646" t="s">
        <v>2987</v>
      </c>
      <c r="U683" s="2647">
        <v>4673739401019</v>
      </c>
      <c r="V683" s="2656">
        <v>10</v>
      </c>
      <c r="W683" s="2648">
        <v>1.45</v>
      </c>
      <c r="X683" s="2662">
        <v>1.91E-3</v>
      </c>
      <c r="Y683" s="2650"/>
      <c r="Z683" s="2650"/>
      <c r="AA683" s="2650"/>
      <c r="AB683" s="2647">
        <v>4603739363918</v>
      </c>
      <c r="AC683" s="2656">
        <v>100</v>
      </c>
      <c r="AD683" s="2653">
        <v>14.2</v>
      </c>
      <c r="AE683" s="2649">
        <v>1.9099999999999999E-2</v>
      </c>
      <c r="AF683" s="2650"/>
      <c r="AG683" s="2650"/>
      <c r="AH683" s="2650"/>
      <c r="AI683" s="2647">
        <v>4603739365455</v>
      </c>
      <c r="AJ683" s="2646"/>
      <c r="AK683" s="2651"/>
      <c r="AL683" s="2651" t="s">
        <v>2986</v>
      </c>
      <c r="AM683" s="2651"/>
      <c r="AN683" s="2651"/>
    </row>
    <row r="684" spans="1:40" ht="11.1" customHeight="1">
      <c r="A684" s="2646" t="s">
        <v>4880</v>
      </c>
      <c r="B684" s="2646" t="s">
        <v>4880</v>
      </c>
      <c r="C684" s="2646" t="s">
        <v>4831</v>
      </c>
      <c r="D684" s="2646" t="s">
        <v>4878</v>
      </c>
      <c r="E684" s="2647">
        <v>7307929000</v>
      </c>
      <c r="F684" s="2646" t="s">
        <v>2990</v>
      </c>
      <c r="G684" s="2646" t="s">
        <v>1000</v>
      </c>
      <c r="H684" s="2646" t="s">
        <v>3017</v>
      </c>
      <c r="I684" s="2646" t="s">
        <v>6540</v>
      </c>
      <c r="J684" s="2646"/>
      <c r="K684" s="2646" t="s">
        <v>6626</v>
      </c>
      <c r="L684" s="2657">
        <v>0.20100000000000001</v>
      </c>
      <c r="M684" s="2658">
        <v>2.5500000000000002E-4</v>
      </c>
      <c r="N684" s="2650"/>
      <c r="O684" s="2650"/>
      <c r="P684" s="2650"/>
      <c r="Q684" s="2656">
        <v>16</v>
      </c>
      <c r="R684" s="2650"/>
      <c r="S684" s="2650"/>
      <c r="T684" s="2646" t="s">
        <v>2987</v>
      </c>
      <c r="U684" s="2647">
        <v>4673739401026</v>
      </c>
      <c r="V684" s="2656">
        <v>5</v>
      </c>
      <c r="W684" s="2648">
        <v>1.04</v>
      </c>
      <c r="X684" s="2658">
        <v>1.2750000000000001E-3</v>
      </c>
      <c r="Y684" s="2650"/>
      <c r="Z684" s="2650"/>
      <c r="AA684" s="2650"/>
      <c r="AB684" s="2647">
        <v>4603739363925</v>
      </c>
      <c r="AC684" s="2656">
        <v>50</v>
      </c>
      <c r="AD684" s="2648">
        <v>10.050000000000001</v>
      </c>
      <c r="AE684" s="2662">
        <v>1.2749999999999999E-2</v>
      </c>
      <c r="AF684" s="2657">
        <v>0.32500000000000001</v>
      </c>
      <c r="AG684" s="2648">
        <v>0.16</v>
      </c>
      <c r="AH684" s="2657">
        <v>0.245</v>
      </c>
      <c r="AI684" s="2647">
        <v>4603739365462</v>
      </c>
      <c r="AJ684" s="2648">
        <v>9.51</v>
      </c>
      <c r="AK684" s="2651" t="s">
        <v>2154</v>
      </c>
      <c r="AL684" s="2651" t="s">
        <v>2986</v>
      </c>
      <c r="AM684" s="2651"/>
      <c r="AN684" s="2652">
        <v>9.6999999999999993</v>
      </c>
    </row>
    <row r="685" spans="1:40" ht="11.1" customHeight="1">
      <c r="A685" s="2646" t="s">
        <v>4879</v>
      </c>
      <c r="B685" s="2646" t="s">
        <v>4879</v>
      </c>
      <c r="C685" s="2646" t="s">
        <v>4831</v>
      </c>
      <c r="D685" s="2646" t="s">
        <v>4878</v>
      </c>
      <c r="E685" s="2647">
        <v>7307929000</v>
      </c>
      <c r="F685" s="2646" t="s">
        <v>2990</v>
      </c>
      <c r="G685" s="2646" t="s">
        <v>1001</v>
      </c>
      <c r="H685" s="2646" t="s">
        <v>3017</v>
      </c>
      <c r="I685" s="2646" t="s">
        <v>6540</v>
      </c>
      <c r="J685" s="2646"/>
      <c r="K685" s="2646" t="s">
        <v>6626</v>
      </c>
      <c r="L685" s="2657">
        <v>0.40899999999999997</v>
      </c>
      <c r="M685" s="2658">
        <v>6.3699999999999998E-4</v>
      </c>
      <c r="N685" s="2650"/>
      <c r="O685" s="2650"/>
      <c r="P685" s="2650"/>
      <c r="Q685" s="2656">
        <v>16</v>
      </c>
      <c r="R685" s="2650"/>
      <c r="S685" s="2650"/>
      <c r="T685" s="2646" t="s">
        <v>2987</v>
      </c>
      <c r="U685" s="2647">
        <v>4673739401033</v>
      </c>
      <c r="V685" s="2656">
        <v>2</v>
      </c>
      <c r="W685" s="2648">
        <v>0.84</v>
      </c>
      <c r="X685" s="2658">
        <v>1.274E-3</v>
      </c>
      <c r="Y685" s="2650"/>
      <c r="Z685" s="2650"/>
      <c r="AA685" s="2650"/>
      <c r="AB685" s="2647">
        <v>4603739363932</v>
      </c>
      <c r="AC685" s="2656">
        <v>30</v>
      </c>
      <c r="AD685" s="2648">
        <v>12.27</v>
      </c>
      <c r="AE685" s="2662">
        <v>1.9109999999999999E-2</v>
      </c>
      <c r="AF685" s="2657">
        <v>0.32500000000000001</v>
      </c>
      <c r="AG685" s="2648">
        <v>0.24</v>
      </c>
      <c r="AH685" s="2657">
        <v>0.245</v>
      </c>
      <c r="AI685" s="2647">
        <v>4603739365479</v>
      </c>
      <c r="AJ685" s="2648">
        <v>16.77</v>
      </c>
      <c r="AK685" s="2651" t="s">
        <v>2154</v>
      </c>
      <c r="AL685" s="2651" t="s">
        <v>2986</v>
      </c>
      <c r="AM685" s="2651"/>
      <c r="AN685" s="2652">
        <v>17.11</v>
      </c>
    </row>
    <row r="686" spans="1:40" ht="11.1" customHeight="1">
      <c r="A686" s="2646" t="s">
        <v>4877</v>
      </c>
      <c r="B686" s="2646" t="s">
        <v>4877</v>
      </c>
      <c r="C686" s="2646" t="s">
        <v>4831</v>
      </c>
      <c r="D686" s="2646" t="s">
        <v>4870</v>
      </c>
      <c r="E686" s="2647">
        <v>7307998009</v>
      </c>
      <c r="F686" s="2646" t="s">
        <v>2990</v>
      </c>
      <c r="G686" s="2646" t="s">
        <v>1128</v>
      </c>
      <c r="H686" s="2646" t="s">
        <v>3017</v>
      </c>
      <c r="I686" s="2646" t="s">
        <v>6540</v>
      </c>
      <c r="J686" s="2646"/>
      <c r="K686" s="2646" t="s">
        <v>6626</v>
      </c>
      <c r="L686" s="2657">
        <v>6.7000000000000004E-2</v>
      </c>
      <c r="M686" s="2658">
        <v>9.6000000000000002E-5</v>
      </c>
      <c r="N686" s="2650"/>
      <c r="O686" s="2650"/>
      <c r="P686" s="2650"/>
      <c r="Q686" s="2656">
        <v>16</v>
      </c>
      <c r="R686" s="2656">
        <v>15</v>
      </c>
      <c r="S686" s="2650"/>
      <c r="T686" s="2646" t="s">
        <v>2987</v>
      </c>
      <c r="U686" s="2647">
        <v>4673739401040</v>
      </c>
      <c r="V686" s="2656">
        <v>20</v>
      </c>
      <c r="W686" s="2648">
        <v>1.37</v>
      </c>
      <c r="X686" s="2662">
        <v>1.92E-3</v>
      </c>
      <c r="Y686" s="2650"/>
      <c r="Z686" s="2650"/>
      <c r="AA686" s="2650"/>
      <c r="AB686" s="2647">
        <v>4603739364465</v>
      </c>
      <c r="AC686" s="2656">
        <v>200</v>
      </c>
      <c r="AD686" s="2653">
        <v>13.4</v>
      </c>
      <c r="AE686" s="2649">
        <v>1.9199999999999998E-2</v>
      </c>
      <c r="AF686" s="2657">
        <v>0.32500000000000001</v>
      </c>
      <c r="AG686" s="2648">
        <v>0.24</v>
      </c>
      <c r="AH686" s="2657">
        <v>0.245</v>
      </c>
      <c r="AI686" s="2647">
        <v>4603739366001</v>
      </c>
      <c r="AJ686" s="2648">
        <v>3.21</v>
      </c>
      <c r="AK686" s="2651" t="s">
        <v>2154</v>
      </c>
      <c r="AL686" s="2651" t="s">
        <v>2986</v>
      </c>
      <c r="AM686" s="2651"/>
      <c r="AN686" s="2652">
        <v>3.27</v>
      </c>
    </row>
    <row r="687" spans="1:40" ht="11.1" customHeight="1">
      <c r="A687" s="2646" t="s">
        <v>4876</v>
      </c>
      <c r="B687" s="2646" t="s">
        <v>4876</v>
      </c>
      <c r="C687" s="2646" t="s">
        <v>4831</v>
      </c>
      <c r="D687" s="2646" t="s">
        <v>4870</v>
      </c>
      <c r="E687" s="2647">
        <v>7307998009</v>
      </c>
      <c r="F687" s="2646" t="s">
        <v>2990</v>
      </c>
      <c r="G687" s="2646" t="s">
        <v>1129</v>
      </c>
      <c r="H687" s="2646" t="s">
        <v>3017</v>
      </c>
      <c r="I687" s="2646" t="s">
        <v>6540</v>
      </c>
      <c r="J687" s="2646"/>
      <c r="K687" s="2646" t="s">
        <v>6626</v>
      </c>
      <c r="L687" s="2657">
        <v>7.9000000000000001E-2</v>
      </c>
      <c r="M687" s="2658">
        <v>1.1400000000000001E-4</v>
      </c>
      <c r="N687" s="2650"/>
      <c r="O687" s="2650"/>
      <c r="P687" s="2650"/>
      <c r="Q687" s="2656">
        <v>16</v>
      </c>
      <c r="R687" s="2656">
        <v>18</v>
      </c>
      <c r="S687" s="2650"/>
      <c r="T687" s="2646" t="s">
        <v>2987</v>
      </c>
      <c r="U687" s="2647">
        <v>4673739401057</v>
      </c>
      <c r="V687" s="2656">
        <v>10</v>
      </c>
      <c r="W687" s="2648">
        <v>0.81</v>
      </c>
      <c r="X687" s="2662">
        <v>1.14E-3</v>
      </c>
      <c r="Y687" s="2650"/>
      <c r="Z687" s="2650"/>
      <c r="AA687" s="2650"/>
      <c r="AB687" s="2647">
        <v>4603739364472</v>
      </c>
      <c r="AC687" s="2656">
        <v>140</v>
      </c>
      <c r="AD687" s="2648">
        <v>11.06</v>
      </c>
      <c r="AE687" s="2662">
        <v>1.5959999999999998E-2</v>
      </c>
      <c r="AF687" s="2657">
        <v>0.32500000000000001</v>
      </c>
      <c r="AG687" s="2653">
        <v>0.2</v>
      </c>
      <c r="AH687" s="2657">
        <v>0.245</v>
      </c>
      <c r="AI687" s="2647">
        <v>4603739366018</v>
      </c>
      <c r="AJ687" s="2648">
        <v>3.87</v>
      </c>
      <c r="AK687" s="2651" t="s">
        <v>2154</v>
      </c>
      <c r="AL687" s="2651" t="s">
        <v>2986</v>
      </c>
      <c r="AM687" s="2651"/>
      <c r="AN687" s="2652">
        <v>3.95</v>
      </c>
    </row>
    <row r="688" spans="1:40" ht="11.1" customHeight="1">
      <c r="A688" s="2646" t="s">
        <v>4875</v>
      </c>
      <c r="B688" s="2646" t="s">
        <v>4875</v>
      </c>
      <c r="C688" s="2646" t="s">
        <v>4831</v>
      </c>
      <c r="D688" s="2646" t="s">
        <v>4870</v>
      </c>
      <c r="E688" s="2647">
        <v>7307998009</v>
      </c>
      <c r="F688" s="2646" t="s">
        <v>2990</v>
      </c>
      <c r="G688" s="2646" t="s">
        <v>1130</v>
      </c>
      <c r="H688" s="2646" t="s">
        <v>3017</v>
      </c>
      <c r="I688" s="2646" t="s">
        <v>6540</v>
      </c>
      <c r="J688" s="2646"/>
      <c r="K688" s="2646" t="s">
        <v>6626</v>
      </c>
      <c r="L688" s="2657">
        <v>0.10299999999999999</v>
      </c>
      <c r="M688" s="2658">
        <v>1.5899999999999999E-4</v>
      </c>
      <c r="N688" s="2650"/>
      <c r="O688" s="2650"/>
      <c r="P688" s="2650"/>
      <c r="Q688" s="2656">
        <v>16</v>
      </c>
      <c r="R688" s="2656">
        <v>22</v>
      </c>
      <c r="S688" s="2650"/>
      <c r="T688" s="2646" t="s">
        <v>2987</v>
      </c>
      <c r="U688" s="2647">
        <v>4673739401064</v>
      </c>
      <c r="V688" s="2656">
        <v>10</v>
      </c>
      <c r="W688" s="2648">
        <v>1.06</v>
      </c>
      <c r="X688" s="2662">
        <v>1.5900000000000001E-3</v>
      </c>
      <c r="Y688" s="2650"/>
      <c r="Z688" s="2650"/>
      <c r="AA688" s="2650"/>
      <c r="AB688" s="2647">
        <v>4603739364489</v>
      </c>
      <c r="AC688" s="2656">
        <v>100</v>
      </c>
      <c r="AD688" s="2653">
        <v>10.3</v>
      </c>
      <c r="AE688" s="2649">
        <v>1.5900000000000001E-2</v>
      </c>
      <c r="AF688" s="2657">
        <v>0.32500000000000001</v>
      </c>
      <c r="AG688" s="2653">
        <v>0.2</v>
      </c>
      <c r="AH688" s="2657">
        <v>0.245</v>
      </c>
      <c r="AI688" s="2647">
        <v>4603739366025</v>
      </c>
      <c r="AJ688" s="2648">
        <v>5.04</v>
      </c>
      <c r="AK688" s="2651" t="s">
        <v>2154</v>
      </c>
      <c r="AL688" s="2651" t="s">
        <v>2986</v>
      </c>
      <c r="AM688" s="2651"/>
      <c r="AN688" s="2652">
        <v>5.14</v>
      </c>
    </row>
    <row r="689" spans="1:40" ht="11.1" customHeight="1">
      <c r="A689" s="2646" t="s">
        <v>4874</v>
      </c>
      <c r="B689" s="2646" t="s">
        <v>4874</v>
      </c>
      <c r="C689" s="2646" t="s">
        <v>4831</v>
      </c>
      <c r="D689" s="2646" t="s">
        <v>4870</v>
      </c>
      <c r="E689" s="2647">
        <v>7307998009</v>
      </c>
      <c r="F689" s="2646" t="s">
        <v>2990</v>
      </c>
      <c r="G689" s="2646" t="s">
        <v>1131</v>
      </c>
      <c r="H689" s="2646" t="s">
        <v>3017</v>
      </c>
      <c r="I689" s="2646" t="s">
        <v>6540</v>
      </c>
      <c r="J689" s="2646"/>
      <c r="K689" s="2646" t="s">
        <v>6626</v>
      </c>
      <c r="L689" s="2648">
        <v>0.14000000000000001</v>
      </c>
      <c r="M689" s="2658">
        <v>2.5500000000000002E-4</v>
      </c>
      <c r="N689" s="2650"/>
      <c r="O689" s="2650"/>
      <c r="P689" s="2650"/>
      <c r="Q689" s="2656">
        <v>16</v>
      </c>
      <c r="R689" s="2656">
        <v>28</v>
      </c>
      <c r="S689" s="2650"/>
      <c r="T689" s="2646" t="s">
        <v>2987</v>
      </c>
      <c r="U689" s="2647">
        <v>4673739401071</v>
      </c>
      <c r="V689" s="2656">
        <v>10</v>
      </c>
      <c r="W689" s="2648">
        <v>1.43</v>
      </c>
      <c r="X689" s="2662">
        <v>2.5500000000000002E-3</v>
      </c>
      <c r="Y689" s="2650"/>
      <c r="Z689" s="2650"/>
      <c r="AA689" s="2650"/>
      <c r="AB689" s="2647">
        <v>4603739364496</v>
      </c>
      <c r="AC689" s="2656">
        <v>100</v>
      </c>
      <c r="AD689" s="2656">
        <v>14</v>
      </c>
      <c r="AE689" s="2649">
        <v>2.5499999999999998E-2</v>
      </c>
      <c r="AF689" s="2657">
        <v>0.32500000000000001</v>
      </c>
      <c r="AG689" s="2648">
        <v>0.32</v>
      </c>
      <c r="AH689" s="2657">
        <v>0.245</v>
      </c>
      <c r="AI689" s="2647">
        <v>4603739366032</v>
      </c>
      <c r="AJ689" s="2648">
        <v>8.16</v>
      </c>
      <c r="AK689" s="2651" t="s">
        <v>2154</v>
      </c>
      <c r="AL689" s="2651" t="s">
        <v>2986</v>
      </c>
      <c r="AM689" s="2651"/>
      <c r="AN689" s="2652">
        <v>8.32</v>
      </c>
    </row>
    <row r="690" spans="1:40" ht="11.1" customHeight="1">
      <c r="A690" s="2646" t="s">
        <v>4873</v>
      </c>
      <c r="B690" s="2646" t="s">
        <v>4873</v>
      </c>
      <c r="C690" s="2646" t="s">
        <v>4831</v>
      </c>
      <c r="D690" s="2646" t="s">
        <v>4870</v>
      </c>
      <c r="E690" s="2647">
        <v>7307998009</v>
      </c>
      <c r="F690" s="2646" t="s">
        <v>2990</v>
      </c>
      <c r="G690" s="2646" t="s">
        <v>1132</v>
      </c>
      <c r="H690" s="2646" t="s">
        <v>2988</v>
      </c>
      <c r="I690" s="2646" t="s">
        <v>6540</v>
      </c>
      <c r="J690" s="2646"/>
      <c r="K690" s="2646" t="s">
        <v>6626</v>
      </c>
      <c r="L690" s="2657">
        <v>0.19600000000000001</v>
      </c>
      <c r="M690" s="2658">
        <v>5.31E-4</v>
      </c>
      <c r="N690" s="2650"/>
      <c r="O690" s="2650"/>
      <c r="P690" s="2650"/>
      <c r="Q690" s="2656">
        <v>16</v>
      </c>
      <c r="R690" s="2656">
        <v>35</v>
      </c>
      <c r="S690" s="2650"/>
      <c r="T690" s="2646" t="s">
        <v>2987</v>
      </c>
      <c r="U690" s="2647">
        <v>4673739401088</v>
      </c>
      <c r="V690" s="2656">
        <v>4</v>
      </c>
      <c r="W690" s="2648">
        <v>0.81</v>
      </c>
      <c r="X690" s="2658">
        <v>2.124E-3</v>
      </c>
      <c r="Y690" s="2650"/>
      <c r="Z690" s="2650"/>
      <c r="AA690" s="2650"/>
      <c r="AB690" s="2647">
        <v>4603739364502</v>
      </c>
      <c r="AC690" s="2656">
        <v>48</v>
      </c>
      <c r="AD690" s="2657">
        <v>9.4079999999999995</v>
      </c>
      <c r="AE690" s="2658">
        <v>2.5488E-2</v>
      </c>
      <c r="AF690" s="2657">
        <v>0.32500000000000001</v>
      </c>
      <c r="AG690" s="2648">
        <v>0.32</v>
      </c>
      <c r="AH690" s="2657">
        <v>0.245</v>
      </c>
      <c r="AI690" s="2647">
        <v>4603739366049</v>
      </c>
      <c r="AJ690" s="2648">
        <v>14.62</v>
      </c>
      <c r="AK690" s="2651" t="s">
        <v>2154</v>
      </c>
      <c r="AL690" s="2651" t="s">
        <v>2986</v>
      </c>
      <c r="AM690" s="2651"/>
      <c r="AN690" s="2652">
        <v>14.91</v>
      </c>
    </row>
    <row r="691" spans="1:40" ht="11.1" customHeight="1">
      <c r="A691" s="2646" t="s">
        <v>4872</v>
      </c>
      <c r="B691" s="2646" t="s">
        <v>4872</v>
      </c>
      <c r="C691" s="2646" t="s">
        <v>4831</v>
      </c>
      <c r="D691" s="2646" t="s">
        <v>4870</v>
      </c>
      <c r="E691" s="2647">
        <v>7307998009</v>
      </c>
      <c r="F691" s="2646" t="s">
        <v>2990</v>
      </c>
      <c r="G691" s="2646" t="s">
        <v>1133</v>
      </c>
      <c r="H691" s="2646" t="s">
        <v>3017</v>
      </c>
      <c r="I691" s="2646" t="s">
        <v>6540</v>
      </c>
      <c r="J691" s="2646"/>
      <c r="K691" s="2646" t="s">
        <v>6626</v>
      </c>
      <c r="L691" s="2657">
        <v>0.26400000000000001</v>
      </c>
      <c r="M691" s="2658">
        <v>6.7699999999999998E-4</v>
      </c>
      <c r="N691" s="2650"/>
      <c r="O691" s="2650"/>
      <c r="P691" s="2650"/>
      <c r="Q691" s="2656">
        <v>16</v>
      </c>
      <c r="R691" s="2656">
        <v>42</v>
      </c>
      <c r="S691" s="2650"/>
      <c r="T691" s="2646" t="s">
        <v>2987</v>
      </c>
      <c r="U691" s="2647">
        <v>4673739401095</v>
      </c>
      <c r="V691" s="2656">
        <v>4</v>
      </c>
      <c r="W691" s="2648">
        <v>1.0900000000000001</v>
      </c>
      <c r="X691" s="2658">
        <v>2.7079999999999999E-3</v>
      </c>
      <c r="Y691" s="2650"/>
      <c r="Z691" s="2650"/>
      <c r="AA691" s="2650"/>
      <c r="AB691" s="2647">
        <v>4603739364519</v>
      </c>
      <c r="AC691" s="2656">
        <v>40</v>
      </c>
      <c r="AD691" s="2648">
        <v>10.56</v>
      </c>
      <c r="AE691" s="2662">
        <v>2.708E-2</v>
      </c>
      <c r="AF691" s="2657">
        <v>0.32500000000000001</v>
      </c>
      <c r="AG691" s="2648">
        <v>0.34</v>
      </c>
      <c r="AH691" s="2657">
        <v>0.245</v>
      </c>
      <c r="AI691" s="2647">
        <v>4603739366056</v>
      </c>
      <c r="AJ691" s="2648">
        <v>12.81</v>
      </c>
      <c r="AK691" s="2651" t="s">
        <v>2154</v>
      </c>
      <c r="AL691" s="2651" t="s">
        <v>2986</v>
      </c>
      <c r="AM691" s="2651"/>
      <c r="AN691" s="2652">
        <v>13.07</v>
      </c>
    </row>
    <row r="692" spans="1:40" ht="11.1" customHeight="1">
      <c r="A692" s="2646" t="s">
        <v>4871</v>
      </c>
      <c r="B692" s="2646" t="s">
        <v>4871</v>
      </c>
      <c r="C692" s="2646" t="s">
        <v>4831</v>
      </c>
      <c r="D692" s="2646" t="s">
        <v>4870</v>
      </c>
      <c r="E692" s="2647">
        <v>7307998009</v>
      </c>
      <c r="F692" s="2646" t="s">
        <v>2990</v>
      </c>
      <c r="G692" s="2646" t="s">
        <v>1134</v>
      </c>
      <c r="H692" s="2646" t="s">
        <v>3017</v>
      </c>
      <c r="I692" s="2646" t="s">
        <v>6540</v>
      </c>
      <c r="J692" s="2646"/>
      <c r="K692" s="2646" t="s">
        <v>6626</v>
      </c>
      <c r="L692" s="2657">
        <v>0.40100000000000002</v>
      </c>
      <c r="M692" s="2658">
        <v>1.354E-3</v>
      </c>
      <c r="N692" s="2650"/>
      <c r="O692" s="2650"/>
      <c r="P692" s="2650"/>
      <c r="Q692" s="2656">
        <v>16</v>
      </c>
      <c r="R692" s="2656">
        <v>54</v>
      </c>
      <c r="S692" s="2650"/>
      <c r="T692" s="2646" t="s">
        <v>2987</v>
      </c>
      <c r="U692" s="2647">
        <v>4673739401101</v>
      </c>
      <c r="V692" s="2656">
        <v>2</v>
      </c>
      <c r="W692" s="2648">
        <v>0.83</v>
      </c>
      <c r="X692" s="2658">
        <v>2.7079999999999999E-3</v>
      </c>
      <c r="Y692" s="2650"/>
      <c r="Z692" s="2650"/>
      <c r="AA692" s="2650"/>
      <c r="AB692" s="2647">
        <v>4603739364526</v>
      </c>
      <c r="AC692" s="2656">
        <v>20</v>
      </c>
      <c r="AD692" s="2648">
        <v>8.02</v>
      </c>
      <c r="AE692" s="2662">
        <v>2.708E-2</v>
      </c>
      <c r="AF692" s="2657">
        <v>0.32500000000000001</v>
      </c>
      <c r="AG692" s="2648">
        <v>0.34</v>
      </c>
      <c r="AH692" s="2657">
        <v>0.245</v>
      </c>
      <c r="AI692" s="2647">
        <v>4603739366063</v>
      </c>
      <c r="AJ692" s="2648">
        <v>21.49</v>
      </c>
      <c r="AK692" s="2651" t="s">
        <v>2154</v>
      </c>
      <c r="AL692" s="2651" t="s">
        <v>2986</v>
      </c>
      <c r="AM692" s="2651"/>
      <c r="AN692" s="2652">
        <v>21.92</v>
      </c>
    </row>
    <row r="693" spans="1:40" ht="11.1" customHeight="1">
      <c r="A693" s="2646" t="s">
        <v>4869</v>
      </c>
      <c r="B693" s="2646" t="s">
        <v>4869</v>
      </c>
      <c r="C693" s="2646" t="s">
        <v>4831</v>
      </c>
      <c r="D693" s="2646" t="s">
        <v>4852</v>
      </c>
      <c r="E693" s="2647">
        <v>7307998009</v>
      </c>
      <c r="F693" s="2646" t="s">
        <v>2990</v>
      </c>
      <c r="G693" s="2646" t="s">
        <v>1136</v>
      </c>
      <c r="H693" s="2646" t="s">
        <v>2988</v>
      </c>
      <c r="I693" s="2646" t="s">
        <v>6540</v>
      </c>
      <c r="J693" s="2646"/>
      <c r="K693" s="2646" t="s">
        <v>6626</v>
      </c>
      <c r="L693" s="2657">
        <v>7.1999999999999995E-2</v>
      </c>
      <c r="M693" s="2658">
        <v>1.27E-4</v>
      </c>
      <c r="N693" s="2650"/>
      <c r="O693" s="2650"/>
      <c r="P693" s="2650"/>
      <c r="Q693" s="2656">
        <v>16</v>
      </c>
      <c r="R693" s="2650"/>
      <c r="S693" s="2650"/>
      <c r="T693" s="2646" t="s">
        <v>2987</v>
      </c>
      <c r="U693" s="2647">
        <v>4673739401118</v>
      </c>
      <c r="V693" s="2656">
        <v>10</v>
      </c>
      <c r="W693" s="2648">
        <v>0.75</v>
      </c>
      <c r="X693" s="2662">
        <v>1.2700000000000001E-3</v>
      </c>
      <c r="Y693" s="2650"/>
      <c r="Z693" s="2650"/>
      <c r="AA693" s="2650"/>
      <c r="AB693" s="2647">
        <v>4603739364533</v>
      </c>
      <c r="AC693" s="2656">
        <v>100</v>
      </c>
      <c r="AD693" s="2653">
        <v>7.2</v>
      </c>
      <c r="AE693" s="2649">
        <v>1.2699999999999999E-2</v>
      </c>
      <c r="AF693" s="2657">
        <v>0.32500000000000001</v>
      </c>
      <c r="AG693" s="2648">
        <v>0.16</v>
      </c>
      <c r="AH693" s="2657">
        <v>0.245</v>
      </c>
      <c r="AI693" s="2647">
        <v>4603739366070</v>
      </c>
      <c r="AJ693" s="2648">
        <v>6.71</v>
      </c>
      <c r="AK693" s="2651" t="s">
        <v>2154</v>
      </c>
      <c r="AL693" s="2651" t="s">
        <v>2986</v>
      </c>
      <c r="AM693" s="2651"/>
      <c r="AN693" s="2652">
        <v>6.84</v>
      </c>
    </row>
    <row r="694" spans="1:40" ht="11.1" customHeight="1">
      <c r="A694" s="2646" t="s">
        <v>4868</v>
      </c>
      <c r="B694" s="2646" t="s">
        <v>4868</v>
      </c>
      <c r="C694" s="2646" t="s">
        <v>4831</v>
      </c>
      <c r="D694" s="2646" t="s">
        <v>4852</v>
      </c>
      <c r="E694" s="2647">
        <v>7307998009</v>
      </c>
      <c r="F694" s="2646" t="s">
        <v>2990</v>
      </c>
      <c r="G694" s="2646" t="s">
        <v>1137</v>
      </c>
      <c r="H694" s="2646" t="s">
        <v>2988</v>
      </c>
      <c r="I694" s="2646" t="s">
        <v>6540</v>
      </c>
      <c r="J694" s="2646"/>
      <c r="K694" s="2646" t="s">
        <v>6626</v>
      </c>
      <c r="L694" s="2657">
        <v>9.1999999999999998E-2</v>
      </c>
      <c r="M694" s="2658">
        <v>1.5899999999999999E-4</v>
      </c>
      <c r="N694" s="2650"/>
      <c r="O694" s="2650"/>
      <c r="P694" s="2650"/>
      <c r="Q694" s="2656">
        <v>16</v>
      </c>
      <c r="R694" s="2650"/>
      <c r="S694" s="2650"/>
      <c r="T694" s="2646" t="s">
        <v>2987</v>
      </c>
      <c r="U694" s="2647">
        <v>4673739401125</v>
      </c>
      <c r="V694" s="2656">
        <v>10</v>
      </c>
      <c r="W694" s="2648">
        <v>0.95</v>
      </c>
      <c r="X694" s="2662">
        <v>1.5900000000000001E-3</v>
      </c>
      <c r="Y694" s="2650"/>
      <c r="Z694" s="2650"/>
      <c r="AA694" s="2650"/>
      <c r="AB694" s="2647">
        <v>4603739364540</v>
      </c>
      <c r="AC694" s="2656">
        <v>100</v>
      </c>
      <c r="AD694" s="2653">
        <v>9.1999999999999993</v>
      </c>
      <c r="AE694" s="2649">
        <v>1.5900000000000001E-2</v>
      </c>
      <c r="AF694" s="2657">
        <v>0.32500000000000001</v>
      </c>
      <c r="AG694" s="2653">
        <v>0.2</v>
      </c>
      <c r="AH694" s="2657">
        <v>0.245</v>
      </c>
      <c r="AI694" s="2647">
        <v>4603739366087</v>
      </c>
      <c r="AJ694" s="2648">
        <v>4.47</v>
      </c>
      <c r="AK694" s="2651" t="s">
        <v>2154</v>
      </c>
      <c r="AL694" s="2651" t="s">
        <v>2986</v>
      </c>
      <c r="AM694" s="2651"/>
      <c r="AN694" s="2652">
        <v>4.5599999999999996</v>
      </c>
    </row>
    <row r="695" spans="1:40" ht="11.1" customHeight="1">
      <c r="A695" s="2646" t="s">
        <v>4867</v>
      </c>
      <c r="B695" s="2646" t="s">
        <v>4867</v>
      </c>
      <c r="C695" s="2646" t="s">
        <v>4831</v>
      </c>
      <c r="D695" s="2646" t="s">
        <v>4852</v>
      </c>
      <c r="E695" s="2647">
        <v>7307998009</v>
      </c>
      <c r="F695" s="2646" t="s">
        <v>2990</v>
      </c>
      <c r="G695" s="2646" t="s">
        <v>1138</v>
      </c>
      <c r="H695" s="2646" t="s">
        <v>3017</v>
      </c>
      <c r="I695" s="2646" t="s">
        <v>6540</v>
      </c>
      <c r="J695" s="2646"/>
      <c r="K695" s="2646" t="s">
        <v>6626</v>
      </c>
      <c r="L695" s="2657">
        <v>9.7000000000000003E-2</v>
      </c>
      <c r="M695" s="2658">
        <v>1.5899999999999999E-4</v>
      </c>
      <c r="N695" s="2650"/>
      <c r="O695" s="2650"/>
      <c r="P695" s="2650"/>
      <c r="Q695" s="2656">
        <v>16</v>
      </c>
      <c r="R695" s="2650"/>
      <c r="S695" s="2650"/>
      <c r="T695" s="2646" t="s">
        <v>2987</v>
      </c>
      <c r="U695" s="2647">
        <v>4673739401132</v>
      </c>
      <c r="V695" s="2656">
        <v>10</v>
      </c>
      <c r="W695" s="2656">
        <v>1</v>
      </c>
      <c r="X695" s="2662">
        <v>1.5900000000000001E-3</v>
      </c>
      <c r="Y695" s="2650"/>
      <c r="Z695" s="2650"/>
      <c r="AA695" s="2650"/>
      <c r="AB695" s="2647">
        <v>4603739364557</v>
      </c>
      <c r="AC695" s="2656">
        <v>100</v>
      </c>
      <c r="AD695" s="2653">
        <v>9.6999999999999993</v>
      </c>
      <c r="AE695" s="2649">
        <v>1.5900000000000001E-2</v>
      </c>
      <c r="AF695" s="2657">
        <v>0.32500000000000001</v>
      </c>
      <c r="AG695" s="2653">
        <v>0.2</v>
      </c>
      <c r="AH695" s="2657">
        <v>0.245</v>
      </c>
      <c r="AI695" s="2647">
        <v>4603739366094</v>
      </c>
      <c r="AJ695" s="2648">
        <v>7.12</v>
      </c>
      <c r="AK695" s="2651" t="s">
        <v>2154</v>
      </c>
      <c r="AL695" s="2651" t="s">
        <v>2986</v>
      </c>
      <c r="AM695" s="2651"/>
      <c r="AN695" s="2652">
        <v>7.26</v>
      </c>
    </row>
    <row r="696" spans="1:40" ht="11.1" customHeight="1">
      <c r="A696" s="2646" t="s">
        <v>4866</v>
      </c>
      <c r="B696" s="2646" t="s">
        <v>4866</v>
      </c>
      <c r="C696" s="2646" t="s">
        <v>4831</v>
      </c>
      <c r="D696" s="2646" t="s">
        <v>4852</v>
      </c>
      <c r="E696" s="2647">
        <v>7307998009</v>
      </c>
      <c r="F696" s="2646" t="s">
        <v>2990</v>
      </c>
      <c r="G696" s="2646" t="s">
        <v>1139</v>
      </c>
      <c r="H696" s="2646" t="s">
        <v>3017</v>
      </c>
      <c r="I696" s="2646" t="s">
        <v>6540</v>
      </c>
      <c r="J696" s="2646"/>
      <c r="K696" s="2646" t="s">
        <v>6626</v>
      </c>
      <c r="L696" s="2648">
        <v>0.12</v>
      </c>
      <c r="M696" s="2658">
        <v>1.9100000000000001E-4</v>
      </c>
      <c r="N696" s="2650"/>
      <c r="O696" s="2650"/>
      <c r="P696" s="2650"/>
      <c r="Q696" s="2656">
        <v>16</v>
      </c>
      <c r="R696" s="2650"/>
      <c r="S696" s="2650"/>
      <c r="T696" s="2646" t="s">
        <v>2987</v>
      </c>
      <c r="U696" s="2647">
        <v>4673739401149</v>
      </c>
      <c r="V696" s="2656">
        <v>10</v>
      </c>
      <c r="W696" s="2648">
        <v>1.23</v>
      </c>
      <c r="X696" s="2662">
        <v>1.91E-3</v>
      </c>
      <c r="Y696" s="2650"/>
      <c r="Z696" s="2650"/>
      <c r="AA696" s="2650"/>
      <c r="AB696" s="2647">
        <v>4603739364564</v>
      </c>
      <c r="AC696" s="2656">
        <v>100</v>
      </c>
      <c r="AD696" s="2656">
        <v>12</v>
      </c>
      <c r="AE696" s="2649">
        <v>1.9099999999999999E-2</v>
      </c>
      <c r="AF696" s="2657">
        <v>0.32500000000000001</v>
      </c>
      <c r="AG696" s="2648">
        <v>0.24</v>
      </c>
      <c r="AH696" s="2657">
        <v>0.245</v>
      </c>
      <c r="AI696" s="2647">
        <v>4603739366100</v>
      </c>
      <c r="AJ696" s="2648">
        <v>7.01</v>
      </c>
      <c r="AK696" s="2651" t="s">
        <v>2154</v>
      </c>
      <c r="AL696" s="2651" t="s">
        <v>2986</v>
      </c>
      <c r="AM696" s="2651"/>
      <c r="AN696" s="2652">
        <v>7.15</v>
      </c>
    </row>
    <row r="697" spans="1:40" ht="11.1" customHeight="1">
      <c r="A697" s="2646" t="s">
        <v>4865</v>
      </c>
      <c r="B697" s="2646" t="s">
        <v>4865</v>
      </c>
      <c r="C697" s="2646" t="s">
        <v>4831</v>
      </c>
      <c r="D697" s="2646" t="s">
        <v>4852</v>
      </c>
      <c r="E697" s="2647">
        <v>7307998009</v>
      </c>
      <c r="F697" s="2646" t="s">
        <v>2990</v>
      </c>
      <c r="G697" s="2646" t="s">
        <v>1140</v>
      </c>
      <c r="H697" s="2646" t="s">
        <v>3017</v>
      </c>
      <c r="I697" s="2646" t="s">
        <v>6540</v>
      </c>
      <c r="J697" s="2646"/>
      <c r="K697" s="2646" t="s">
        <v>6626</v>
      </c>
      <c r="L697" s="2657">
        <v>0.124</v>
      </c>
      <c r="M697" s="2658">
        <v>1.9100000000000001E-4</v>
      </c>
      <c r="N697" s="2650"/>
      <c r="O697" s="2650"/>
      <c r="P697" s="2650"/>
      <c r="Q697" s="2656">
        <v>16</v>
      </c>
      <c r="R697" s="2650"/>
      <c r="S697" s="2650"/>
      <c r="T697" s="2646" t="s">
        <v>2987</v>
      </c>
      <c r="U697" s="2647">
        <v>4673739401156</v>
      </c>
      <c r="V697" s="2656">
        <v>10</v>
      </c>
      <c r="W697" s="2648">
        <v>1.27</v>
      </c>
      <c r="X697" s="2662">
        <v>1.91E-3</v>
      </c>
      <c r="Y697" s="2650"/>
      <c r="Z697" s="2650"/>
      <c r="AA697" s="2650"/>
      <c r="AB697" s="2647">
        <v>4603739364571</v>
      </c>
      <c r="AC697" s="2656">
        <v>100</v>
      </c>
      <c r="AD697" s="2653">
        <v>12.4</v>
      </c>
      <c r="AE697" s="2649">
        <v>1.9099999999999999E-2</v>
      </c>
      <c r="AF697" s="2657">
        <v>0.32500000000000001</v>
      </c>
      <c r="AG697" s="2648">
        <v>0.24</v>
      </c>
      <c r="AH697" s="2657">
        <v>0.245</v>
      </c>
      <c r="AI697" s="2647">
        <v>4603739366117</v>
      </c>
      <c r="AJ697" s="2653">
        <v>8.8000000000000007</v>
      </c>
      <c r="AK697" s="2651" t="s">
        <v>2154</v>
      </c>
      <c r="AL697" s="2651" t="s">
        <v>2986</v>
      </c>
      <c r="AM697" s="2651"/>
      <c r="AN697" s="2652">
        <v>8.98</v>
      </c>
    </row>
    <row r="698" spans="1:40" ht="11.1" customHeight="1">
      <c r="A698" s="2646" t="s">
        <v>4864</v>
      </c>
      <c r="B698" s="2646" t="s">
        <v>4864</v>
      </c>
      <c r="C698" s="2646" t="s">
        <v>4831</v>
      </c>
      <c r="D698" s="2646" t="s">
        <v>4852</v>
      </c>
      <c r="E698" s="2647">
        <v>7307998009</v>
      </c>
      <c r="F698" s="2646" t="s">
        <v>2990</v>
      </c>
      <c r="G698" s="2646" t="s">
        <v>1141</v>
      </c>
      <c r="H698" s="2646" t="s">
        <v>3017</v>
      </c>
      <c r="I698" s="2646" t="s">
        <v>6540</v>
      </c>
      <c r="J698" s="2646"/>
      <c r="K698" s="2646" t="s">
        <v>6626</v>
      </c>
      <c r="L698" s="2648">
        <v>0.13</v>
      </c>
      <c r="M698" s="2658">
        <v>1.9100000000000001E-4</v>
      </c>
      <c r="N698" s="2650"/>
      <c r="O698" s="2650"/>
      <c r="P698" s="2650"/>
      <c r="Q698" s="2656">
        <v>16</v>
      </c>
      <c r="R698" s="2650"/>
      <c r="S698" s="2650"/>
      <c r="T698" s="2646" t="s">
        <v>2987</v>
      </c>
      <c r="U698" s="2647">
        <v>4673739401163</v>
      </c>
      <c r="V698" s="2656">
        <v>10</v>
      </c>
      <c r="W698" s="2648">
        <v>1.33</v>
      </c>
      <c r="X698" s="2662">
        <v>1.91E-3</v>
      </c>
      <c r="Y698" s="2650"/>
      <c r="Z698" s="2650"/>
      <c r="AA698" s="2650"/>
      <c r="AB698" s="2647">
        <v>4603739364588</v>
      </c>
      <c r="AC698" s="2656">
        <v>100</v>
      </c>
      <c r="AD698" s="2656">
        <v>13</v>
      </c>
      <c r="AE698" s="2649">
        <v>1.9099999999999999E-2</v>
      </c>
      <c r="AF698" s="2657">
        <v>0.32500000000000001</v>
      </c>
      <c r="AG698" s="2648">
        <v>0.24</v>
      </c>
      <c r="AH698" s="2657">
        <v>0.245</v>
      </c>
      <c r="AI698" s="2647">
        <v>4603739366124</v>
      </c>
      <c r="AJ698" s="2648">
        <v>7.47</v>
      </c>
      <c r="AK698" s="2651" t="s">
        <v>2154</v>
      </c>
      <c r="AL698" s="2651" t="s">
        <v>2986</v>
      </c>
      <c r="AM698" s="2651"/>
      <c r="AN698" s="2652">
        <v>7.62</v>
      </c>
    </row>
    <row r="699" spans="1:40" ht="11.1" customHeight="1">
      <c r="A699" s="2646" t="s">
        <v>4863</v>
      </c>
      <c r="B699" s="2646" t="s">
        <v>4863</v>
      </c>
      <c r="C699" s="2646" t="s">
        <v>4831</v>
      </c>
      <c r="D699" s="2646" t="s">
        <v>4852</v>
      </c>
      <c r="E699" s="2647">
        <v>7307998009</v>
      </c>
      <c r="F699" s="2646" t="s">
        <v>2990</v>
      </c>
      <c r="G699" s="2646" t="s">
        <v>1142</v>
      </c>
      <c r="H699" s="2646" t="s">
        <v>3017</v>
      </c>
      <c r="I699" s="2646" t="s">
        <v>6540</v>
      </c>
      <c r="J699" s="2646"/>
      <c r="K699" s="2646" t="s">
        <v>6626</v>
      </c>
      <c r="L699" s="2657">
        <v>0.16300000000000001</v>
      </c>
      <c r="M699" s="2658">
        <v>3.19E-4</v>
      </c>
      <c r="N699" s="2650"/>
      <c r="O699" s="2650"/>
      <c r="P699" s="2650"/>
      <c r="Q699" s="2656">
        <v>16</v>
      </c>
      <c r="R699" s="2650"/>
      <c r="S699" s="2650"/>
      <c r="T699" s="2646" t="s">
        <v>2987</v>
      </c>
      <c r="U699" s="2647">
        <v>4673739401170</v>
      </c>
      <c r="V699" s="2656">
        <v>5</v>
      </c>
      <c r="W699" s="2648">
        <v>0.85</v>
      </c>
      <c r="X699" s="2658">
        <v>1.5950000000000001E-3</v>
      </c>
      <c r="Y699" s="2650"/>
      <c r="Z699" s="2650"/>
      <c r="AA699" s="2650"/>
      <c r="AB699" s="2647">
        <v>4603739364595</v>
      </c>
      <c r="AC699" s="2656">
        <v>50</v>
      </c>
      <c r="AD699" s="2648">
        <v>8.15</v>
      </c>
      <c r="AE699" s="2662">
        <v>1.5949999999999999E-2</v>
      </c>
      <c r="AF699" s="2657">
        <v>0.32500000000000001</v>
      </c>
      <c r="AG699" s="2653">
        <v>0.2</v>
      </c>
      <c r="AH699" s="2657">
        <v>0.245</v>
      </c>
      <c r="AI699" s="2647">
        <v>4603739366131</v>
      </c>
      <c r="AJ699" s="2648">
        <v>7.58</v>
      </c>
      <c r="AK699" s="2651" t="s">
        <v>2154</v>
      </c>
      <c r="AL699" s="2651" t="s">
        <v>2986</v>
      </c>
      <c r="AM699" s="2651"/>
      <c r="AN699" s="2652">
        <v>7.73</v>
      </c>
    </row>
    <row r="700" spans="1:40" ht="11.1" customHeight="1">
      <c r="A700" s="2646" t="s">
        <v>4862</v>
      </c>
      <c r="B700" s="2646" t="s">
        <v>4862</v>
      </c>
      <c r="C700" s="2646" t="s">
        <v>4831</v>
      </c>
      <c r="D700" s="2646" t="s">
        <v>4852</v>
      </c>
      <c r="E700" s="2647">
        <v>7307998009</v>
      </c>
      <c r="F700" s="2646" t="s">
        <v>2990</v>
      </c>
      <c r="G700" s="2646" t="s">
        <v>1143</v>
      </c>
      <c r="H700" s="2646" t="s">
        <v>3017</v>
      </c>
      <c r="I700" s="2646" t="s">
        <v>6540</v>
      </c>
      <c r="J700" s="2646"/>
      <c r="K700" s="2646" t="s">
        <v>6626</v>
      </c>
      <c r="L700" s="2657">
        <v>0.17100000000000001</v>
      </c>
      <c r="M700" s="2658">
        <v>2.5500000000000002E-4</v>
      </c>
      <c r="N700" s="2650"/>
      <c r="O700" s="2650"/>
      <c r="P700" s="2650"/>
      <c r="Q700" s="2656">
        <v>16</v>
      </c>
      <c r="R700" s="2650"/>
      <c r="S700" s="2650"/>
      <c r="T700" s="2646" t="s">
        <v>2987</v>
      </c>
      <c r="U700" s="2647">
        <v>4673739401187</v>
      </c>
      <c r="V700" s="2656">
        <v>5</v>
      </c>
      <c r="W700" s="2648">
        <v>0.88</v>
      </c>
      <c r="X700" s="2658">
        <v>1.2750000000000001E-3</v>
      </c>
      <c r="Y700" s="2650"/>
      <c r="Z700" s="2650"/>
      <c r="AA700" s="2650"/>
      <c r="AB700" s="2647">
        <v>4603739364601</v>
      </c>
      <c r="AC700" s="2656">
        <v>75</v>
      </c>
      <c r="AD700" s="2657">
        <v>12.824999999999999</v>
      </c>
      <c r="AE700" s="2658">
        <v>1.9125E-2</v>
      </c>
      <c r="AF700" s="2657">
        <v>0.32500000000000001</v>
      </c>
      <c r="AG700" s="2648">
        <v>0.24</v>
      </c>
      <c r="AH700" s="2657">
        <v>0.245</v>
      </c>
      <c r="AI700" s="2647">
        <v>4603739366148</v>
      </c>
      <c r="AJ700" s="2648">
        <v>8.66</v>
      </c>
      <c r="AK700" s="2651" t="s">
        <v>2154</v>
      </c>
      <c r="AL700" s="2651" t="s">
        <v>2986</v>
      </c>
      <c r="AM700" s="2651"/>
      <c r="AN700" s="2652">
        <v>8.83</v>
      </c>
    </row>
    <row r="701" spans="1:40" ht="11.1" customHeight="1">
      <c r="A701" s="2646" t="s">
        <v>4861</v>
      </c>
      <c r="B701" s="2646" t="s">
        <v>4861</v>
      </c>
      <c r="C701" s="2646" t="s">
        <v>4831</v>
      </c>
      <c r="D701" s="2646" t="s">
        <v>4852</v>
      </c>
      <c r="E701" s="2647">
        <v>7307998009</v>
      </c>
      <c r="F701" s="2646" t="s">
        <v>2990</v>
      </c>
      <c r="G701" s="2646" t="s">
        <v>1144</v>
      </c>
      <c r="H701" s="2646" t="s">
        <v>3017</v>
      </c>
      <c r="I701" s="2646" t="s">
        <v>6540</v>
      </c>
      <c r="J701" s="2646"/>
      <c r="K701" s="2646" t="s">
        <v>6626</v>
      </c>
      <c r="L701" s="2657">
        <v>0.185</v>
      </c>
      <c r="M701" s="2658">
        <v>4.2499999999999998E-4</v>
      </c>
      <c r="N701" s="2650"/>
      <c r="O701" s="2650"/>
      <c r="P701" s="2650"/>
      <c r="Q701" s="2656">
        <v>16</v>
      </c>
      <c r="R701" s="2650"/>
      <c r="S701" s="2650"/>
      <c r="T701" s="2646" t="s">
        <v>2987</v>
      </c>
      <c r="U701" s="2647">
        <v>4673739401194</v>
      </c>
      <c r="V701" s="2656">
        <v>5</v>
      </c>
      <c r="W701" s="2648">
        <v>0.95</v>
      </c>
      <c r="X701" s="2658">
        <v>2.1250000000000002E-3</v>
      </c>
      <c r="Y701" s="2650"/>
      <c r="Z701" s="2650"/>
      <c r="AA701" s="2650"/>
      <c r="AB701" s="2647">
        <v>4603739364618</v>
      </c>
      <c r="AC701" s="2656">
        <v>60</v>
      </c>
      <c r="AD701" s="2653">
        <v>11.1</v>
      </c>
      <c r="AE701" s="2649">
        <v>2.5499999999999998E-2</v>
      </c>
      <c r="AF701" s="2657">
        <v>0.32500000000000001</v>
      </c>
      <c r="AG701" s="2648">
        <v>0.32</v>
      </c>
      <c r="AH701" s="2657">
        <v>0.245</v>
      </c>
      <c r="AI701" s="2647">
        <v>4603739366155</v>
      </c>
      <c r="AJ701" s="2648">
        <v>8.84</v>
      </c>
      <c r="AK701" s="2651" t="s">
        <v>2154</v>
      </c>
      <c r="AL701" s="2651" t="s">
        <v>2986</v>
      </c>
      <c r="AM701" s="2651"/>
      <c r="AN701" s="2652">
        <v>9.02</v>
      </c>
    </row>
    <row r="702" spans="1:40" ht="11.1" customHeight="1">
      <c r="A702" s="2646" t="s">
        <v>4860</v>
      </c>
      <c r="B702" s="2646" t="s">
        <v>4860</v>
      </c>
      <c r="C702" s="2646" t="s">
        <v>4831</v>
      </c>
      <c r="D702" s="2646" t="s">
        <v>4852</v>
      </c>
      <c r="E702" s="2647">
        <v>7307998009</v>
      </c>
      <c r="F702" s="2646" t="s">
        <v>2990</v>
      </c>
      <c r="G702" s="2646" t="s">
        <v>1145</v>
      </c>
      <c r="H702" s="2646" t="s">
        <v>3017</v>
      </c>
      <c r="I702" s="2646" t="s">
        <v>6540</v>
      </c>
      <c r="J702" s="2646"/>
      <c r="K702" s="2646" t="s">
        <v>6626</v>
      </c>
      <c r="L702" s="2657">
        <v>0.17399999999999999</v>
      </c>
      <c r="M702" s="2658">
        <v>4.5100000000000001E-4</v>
      </c>
      <c r="N702" s="2650"/>
      <c r="O702" s="2650"/>
      <c r="P702" s="2650"/>
      <c r="Q702" s="2656">
        <v>16</v>
      </c>
      <c r="R702" s="2650"/>
      <c r="S702" s="2650"/>
      <c r="T702" s="2646" t="s">
        <v>2987</v>
      </c>
      <c r="U702" s="2647">
        <v>4673739401200</v>
      </c>
      <c r="V702" s="2656">
        <v>2</v>
      </c>
      <c r="W702" s="2648">
        <v>0.36</v>
      </c>
      <c r="X702" s="2658">
        <v>9.0200000000000002E-4</v>
      </c>
      <c r="Y702" s="2650"/>
      <c r="Z702" s="2650"/>
      <c r="AA702" s="2650"/>
      <c r="AB702" s="2647">
        <v>4603739364625</v>
      </c>
      <c r="AC702" s="2656">
        <v>60</v>
      </c>
      <c r="AD702" s="2648">
        <v>10.44</v>
      </c>
      <c r="AE702" s="2662">
        <v>2.7060000000000001E-2</v>
      </c>
      <c r="AF702" s="2657">
        <v>0.32500000000000001</v>
      </c>
      <c r="AG702" s="2648">
        <v>0.34</v>
      </c>
      <c r="AH702" s="2657">
        <v>0.245</v>
      </c>
      <c r="AI702" s="2647">
        <v>4603739366162</v>
      </c>
      <c r="AJ702" s="2648">
        <v>8.91</v>
      </c>
      <c r="AK702" s="2651" t="s">
        <v>2154</v>
      </c>
      <c r="AL702" s="2651" t="s">
        <v>2986</v>
      </c>
      <c r="AM702" s="2651"/>
      <c r="AN702" s="2652">
        <v>9.09</v>
      </c>
    </row>
    <row r="703" spans="1:40" ht="11.1" customHeight="1">
      <c r="A703" s="2646" t="s">
        <v>4859</v>
      </c>
      <c r="B703" s="2646" t="s">
        <v>4859</v>
      </c>
      <c r="C703" s="2646" t="s">
        <v>4831</v>
      </c>
      <c r="D703" s="2646" t="s">
        <v>4852</v>
      </c>
      <c r="E703" s="2647">
        <v>7307998009</v>
      </c>
      <c r="F703" s="2646" t="s">
        <v>2990</v>
      </c>
      <c r="G703" s="2646" t="s">
        <v>1146</v>
      </c>
      <c r="H703" s="2646" t="s">
        <v>3017</v>
      </c>
      <c r="I703" s="2646" t="s">
        <v>6540</v>
      </c>
      <c r="J703" s="2646"/>
      <c r="K703" s="2646" t="s">
        <v>6626</v>
      </c>
      <c r="L703" s="2657">
        <v>0.23300000000000001</v>
      </c>
      <c r="M703" s="2658">
        <v>6.3699999999999998E-4</v>
      </c>
      <c r="N703" s="2650"/>
      <c r="O703" s="2650"/>
      <c r="P703" s="2650"/>
      <c r="Q703" s="2656">
        <v>16</v>
      </c>
      <c r="R703" s="2650"/>
      <c r="S703" s="2650"/>
      <c r="T703" s="2646" t="s">
        <v>2987</v>
      </c>
      <c r="U703" s="2647">
        <v>4673739401217</v>
      </c>
      <c r="V703" s="2656">
        <v>4</v>
      </c>
      <c r="W703" s="2648">
        <v>0.98</v>
      </c>
      <c r="X703" s="2658">
        <v>2.5479999999999999E-3</v>
      </c>
      <c r="Y703" s="2650"/>
      <c r="Z703" s="2650"/>
      <c r="AA703" s="2650"/>
      <c r="AB703" s="2647">
        <v>4603739364632</v>
      </c>
      <c r="AC703" s="2656">
        <v>20</v>
      </c>
      <c r="AD703" s="2648">
        <v>4.66</v>
      </c>
      <c r="AE703" s="2662">
        <v>1.274E-2</v>
      </c>
      <c r="AF703" s="2657">
        <v>0.32500000000000001</v>
      </c>
      <c r="AG703" s="2648">
        <v>0.16</v>
      </c>
      <c r="AH703" s="2657">
        <v>0.245</v>
      </c>
      <c r="AI703" s="2647">
        <v>4603739366179</v>
      </c>
      <c r="AJ703" s="2648">
        <v>12.03</v>
      </c>
      <c r="AK703" s="2651" t="s">
        <v>2154</v>
      </c>
      <c r="AL703" s="2651" t="s">
        <v>2986</v>
      </c>
      <c r="AM703" s="2651"/>
      <c r="AN703" s="2652">
        <v>12.27</v>
      </c>
    </row>
    <row r="704" spans="1:40" ht="11.1" customHeight="1">
      <c r="A704" s="2646" t="s">
        <v>4858</v>
      </c>
      <c r="B704" s="2646" t="s">
        <v>4858</v>
      </c>
      <c r="C704" s="2646" t="s">
        <v>4831</v>
      </c>
      <c r="D704" s="2646" t="s">
        <v>4852</v>
      </c>
      <c r="E704" s="2647">
        <v>7307998009</v>
      </c>
      <c r="F704" s="2646" t="s">
        <v>2990</v>
      </c>
      <c r="G704" s="2646" t="s">
        <v>1147</v>
      </c>
      <c r="H704" s="2646" t="s">
        <v>2988</v>
      </c>
      <c r="I704" s="2646" t="s">
        <v>6540</v>
      </c>
      <c r="J704" s="2646"/>
      <c r="K704" s="2646" t="s">
        <v>6626</v>
      </c>
      <c r="L704" s="2657">
        <v>0.24099999999999999</v>
      </c>
      <c r="M704" s="2658">
        <v>4.7800000000000002E-4</v>
      </c>
      <c r="N704" s="2650"/>
      <c r="O704" s="2650"/>
      <c r="P704" s="2650"/>
      <c r="Q704" s="2656">
        <v>16</v>
      </c>
      <c r="R704" s="2650"/>
      <c r="S704" s="2650"/>
      <c r="T704" s="2646" t="s">
        <v>2987</v>
      </c>
      <c r="U704" s="2647">
        <v>4673739401224</v>
      </c>
      <c r="V704" s="2656">
        <v>4</v>
      </c>
      <c r="W704" s="2648">
        <v>0.99</v>
      </c>
      <c r="X704" s="2658">
        <v>1.9120000000000001E-3</v>
      </c>
      <c r="Y704" s="2650"/>
      <c r="Z704" s="2650"/>
      <c r="AA704" s="2650"/>
      <c r="AB704" s="2647">
        <v>4603739364649</v>
      </c>
      <c r="AC704" s="2656">
        <v>40</v>
      </c>
      <c r="AD704" s="2648">
        <v>9.64</v>
      </c>
      <c r="AE704" s="2662">
        <v>1.9120000000000002E-2</v>
      </c>
      <c r="AF704" s="2657">
        <v>0.32500000000000001</v>
      </c>
      <c r="AG704" s="2648">
        <v>0.24</v>
      </c>
      <c r="AH704" s="2657">
        <v>0.245</v>
      </c>
      <c r="AI704" s="2647">
        <v>4603739366186</v>
      </c>
      <c r="AJ704" s="2653">
        <v>11.2</v>
      </c>
      <c r="AK704" s="2651" t="s">
        <v>2154</v>
      </c>
      <c r="AL704" s="2651" t="s">
        <v>2986</v>
      </c>
      <c r="AM704" s="2651"/>
      <c r="AN704" s="2652">
        <v>11.42</v>
      </c>
    </row>
    <row r="705" spans="1:40" ht="11.1" customHeight="1">
      <c r="A705" s="2646" t="s">
        <v>4857</v>
      </c>
      <c r="B705" s="2646" t="s">
        <v>4857</v>
      </c>
      <c r="C705" s="2646" t="s">
        <v>4831</v>
      </c>
      <c r="D705" s="2646" t="s">
        <v>4852</v>
      </c>
      <c r="E705" s="2647">
        <v>7307998009</v>
      </c>
      <c r="F705" s="2646" t="s">
        <v>2990</v>
      </c>
      <c r="G705" s="2646" t="s">
        <v>1148</v>
      </c>
      <c r="H705" s="2646" t="s">
        <v>3017</v>
      </c>
      <c r="I705" s="2646" t="s">
        <v>6540</v>
      </c>
      <c r="J705" s="2646"/>
      <c r="K705" s="2646" t="s">
        <v>6626</v>
      </c>
      <c r="L705" s="2657">
        <v>0.251</v>
      </c>
      <c r="M705" s="2658">
        <v>4.9799999999999996E-4</v>
      </c>
      <c r="N705" s="2650"/>
      <c r="O705" s="2650"/>
      <c r="P705" s="2650"/>
      <c r="Q705" s="2656">
        <v>16</v>
      </c>
      <c r="R705" s="2650"/>
      <c r="S705" s="2650"/>
      <c r="T705" s="2646" t="s">
        <v>2987</v>
      </c>
      <c r="U705" s="2647">
        <v>4673739401231</v>
      </c>
      <c r="V705" s="2656">
        <v>4</v>
      </c>
      <c r="W705" s="2648">
        <v>1.04</v>
      </c>
      <c r="X705" s="2658">
        <v>1.9919999999999998E-3</v>
      </c>
      <c r="Y705" s="2650"/>
      <c r="Z705" s="2650"/>
      <c r="AA705" s="2650"/>
      <c r="AB705" s="2647">
        <v>4603739364656</v>
      </c>
      <c r="AC705" s="2656">
        <v>32</v>
      </c>
      <c r="AD705" s="2657">
        <v>8.032</v>
      </c>
      <c r="AE705" s="2658">
        <v>1.5935999999999999E-2</v>
      </c>
      <c r="AF705" s="2657">
        <v>0.32500000000000001</v>
      </c>
      <c r="AG705" s="2653">
        <v>0.2</v>
      </c>
      <c r="AH705" s="2657">
        <v>0.245</v>
      </c>
      <c r="AI705" s="2647">
        <v>4603739366193</v>
      </c>
      <c r="AJ705" s="2648">
        <v>11.89</v>
      </c>
      <c r="AK705" s="2651" t="s">
        <v>2154</v>
      </c>
      <c r="AL705" s="2651" t="s">
        <v>2986</v>
      </c>
      <c r="AM705" s="2651"/>
      <c r="AN705" s="2652">
        <v>12.13</v>
      </c>
    </row>
    <row r="706" spans="1:40" ht="11.1" customHeight="1">
      <c r="A706" s="2646" t="s">
        <v>4856</v>
      </c>
      <c r="B706" s="2646" t="s">
        <v>4856</v>
      </c>
      <c r="C706" s="2646" t="s">
        <v>4831</v>
      </c>
      <c r="D706" s="2646" t="s">
        <v>4852</v>
      </c>
      <c r="E706" s="2647">
        <v>7307998009</v>
      </c>
      <c r="F706" s="2646" t="s">
        <v>2990</v>
      </c>
      <c r="G706" s="2646" t="s">
        <v>1149</v>
      </c>
      <c r="H706" s="2646" t="s">
        <v>3017</v>
      </c>
      <c r="I706" s="2646" t="s">
        <v>6540</v>
      </c>
      <c r="J706" s="2646"/>
      <c r="K706" s="2646" t="s">
        <v>6626</v>
      </c>
      <c r="L706" s="2657">
        <v>0.33300000000000002</v>
      </c>
      <c r="M706" s="2658">
        <v>9.5600000000000004E-4</v>
      </c>
      <c r="N706" s="2650"/>
      <c r="O706" s="2650"/>
      <c r="P706" s="2650"/>
      <c r="Q706" s="2656">
        <v>16</v>
      </c>
      <c r="R706" s="2650"/>
      <c r="S706" s="2650"/>
      <c r="T706" s="2646" t="s">
        <v>2987</v>
      </c>
      <c r="U706" s="2647">
        <v>4673739401248</v>
      </c>
      <c r="V706" s="2656">
        <v>2</v>
      </c>
      <c r="W706" s="2653">
        <v>0.7</v>
      </c>
      <c r="X706" s="2658">
        <v>1.9120000000000001E-3</v>
      </c>
      <c r="Y706" s="2650"/>
      <c r="Z706" s="2650"/>
      <c r="AA706" s="2650"/>
      <c r="AB706" s="2647">
        <v>4603739364663</v>
      </c>
      <c r="AC706" s="2656">
        <v>20</v>
      </c>
      <c r="AD706" s="2648">
        <v>6.66</v>
      </c>
      <c r="AE706" s="2662">
        <v>1.9120000000000002E-2</v>
      </c>
      <c r="AF706" s="2657">
        <v>0.32500000000000001</v>
      </c>
      <c r="AG706" s="2648">
        <v>0.24</v>
      </c>
      <c r="AH706" s="2657">
        <v>0.245</v>
      </c>
      <c r="AI706" s="2647">
        <v>4603739366209</v>
      </c>
      <c r="AJ706" s="2648">
        <v>18.670000000000002</v>
      </c>
      <c r="AK706" s="2651" t="s">
        <v>2154</v>
      </c>
      <c r="AL706" s="2651" t="s">
        <v>2986</v>
      </c>
      <c r="AM706" s="2651"/>
      <c r="AN706" s="2652">
        <v>19.04</v>
      </c>
    </row>
    <row r="707" spans="1:40" ht="11.1" customHeight="1">
      <c r="A707" s="2646" t="s">
        <v>4855</v>
      </c>
      <c r="B707" s="2646" t="s">
        <v>4855</v>
      </c>
      <c r="C707" s="2646" t="s">
        <v>4831</v>
      </c>
      <c r="D707" s="2646" t="s">
        <v>4852</v>
      </c>
      <c r="E707" s="2647">
        <v>7307998009</v>
      </c>
      <c r="F707" s="2646" t="s">
        <v>2990</v>
      </c>
      <c r="G707" s="2646" t="s">
        <v>1150</v>
      </c>
      <c r="H707" s="2646" t="s">
        <v>3017</v>
      </c>
      <c r="I707" s="2646" t="s">
        <v>6540</v>
      </c>
      <c r="J707" s="2646"/>
      <c r="K707" s="2646" t="s">
        <v>6626</v>
      </c>
      <c r="L707" s="2648">
        <v>0.34</v>
      </c>
      <c r="M707" s="2658">
        <v>1.062E-3</v>
      </c>
      <c r="N707" s="2650"/>
      <c r="O707" s="2650"/>
      <c r="P707" s="2650"/>
      <c r="Q707" s="2656">
        <v>16</v>
      </c>
      <c r="R707" s="2650"/>
      <c r="S707" s="2650"/>
      <c r="T707" s="2646" t="s">
        <v>2987</v>
      </c>
      <c r="U707" s="2647">
        <v>4673739401255</v>
      </c>
      <c r="V707" s="2656">
        <v>2</v>
      </c>
      <c r="W707" s="2648">
        <v>0.71</v>
      </c>
      <c r="X707" s="2658">
        <v>2.124E-3</v>
      </c>
      <c r="Y707" s="2650"/>
      <c r="Z707" s="2650"/>
      <c r="AA707" s="2650"/>
      <c r="AB707" s="2647">
        <v>4603739364670</v>
      </c>
      <c r="AC707" s="2656">
        <v>24</v>
      </c>
      <c r="AD707" s="2648">
        <v>8.16</v>
      </c>
      <c r="AE707" s="2658">
        <v>2.5488E-2</v>
      </c>
      <c r="AF707" s="2657">
        <v>0.32500000000000001</v>
      </c>
      <c r="AG707" s="2648">
        <v>0.32</v>
      </c>
      <c r="AH707" s="2657">
        <v>0.245</v>
      </c>
      <c r="AI707" s="2647">
        <v>4603739366216</v>
      </c>
      <c r="AJ707" s="2653">
        <v>18.100000000000001</v>
      </c>
      <c r="AK707" s="2651" t="s">
        <v>2154</v>
      </c>
      <c r="AL707" s="2651" t="s">
        <v>2986</v>
      </c>
      <c r="AM707" s="2651"/>
      <c r="AN707" s="2652">
        <v>18.46</v>
      </c>
    </row>
    <row r="708" spans="1:40" ht="11.1" customHeight="1">
      <c r="A708" s="2646" t="s">
        <v>4854</v>
      </c>
      <c r="B708" s="2646" t="s">
        <v>4854</v>
      </c>
      <c r="C708" s="2646" t="s">
        <v>4831</v>
      </c>
      <c r="D708" s="2646" t="s">
        <v>4852</v>
      </c>
      <c r="E708" s="2647">
        <v>7307998009</v>
      </c>
      <c r="F708" s="2646" t="s">
        <v>2990</v>
      </c>
      <c r="G708" s="2646" t="s">
        <v>1151</v>
      </c>
      <c r="H708" s="2646" t="s">
        <v>3017</v>
      </c>
      <c r="I708" s="2646" t="s">
        <v>6540</v>
      </c>
      <c r="J708" s="2646"/>
      <c r="K708" s="2646" t="s">
        <v>6626</v>
      </c>
      <c r="L708" s="2657">
        <v>0.35199999999999998</v>
      </c>
      <c r="M708" s="2658">
        <v>1.062E-3</v>
      </c>
      <c r="N708" s="2650"/>
      <c r="O708" s="2650"/>
      <c r="P708" s="2650"/>
      <c r="Q708" s="2656">
        <v>16</v>
      </c>
      <c r="R708" s="2650"/>
      <c r="S708" s="2650"/>
      <c r="T708" s="2646" t="s">
        <v>2987</v>
      </c>
      <c r="U708" s="2647">
        <v>4673739401262</v>
      </c>
      <c r="V708" s="2656">
        <v>2</v>
      </c>
      <c r="W708" s="2648">
        <v>0.73</v>
      </c>
      <c r="X708" s="2658">
        <v>2.124E-3</v>
      </c>
      <c r="Y708" s="2650"/>
      <c r="Z708" s="2650"/>
      <c r="AA708" s="2650"/>
      <c r="AB708" s="2647">
        <v>4603739364687</v>
      </c>
      <c r="AC708" s="2656">
        <v>24</v>
      </c>
      <c r="AD708" s="2657">
        <v>8.4480000000000004</v>
      </c>
      <c r="AE708" s="2658">
        <v>2.5488E-2</v>
      </c>
      <c r="AF708" s="2657">
        <v>0.32500000000000001</v>
      </c>
      <c r="AG708" s="2648">
        <v>0.32</v>
      </c>
      <c r="AH708" s="2657">
        <v>0.245</v>
      </c>
      <c r="AI708" s="2647">
        <v>4603739366223</v>
      </c>
      <c r="AJ708" s="2648">
        <v>16.75</v>
      </c>
      <c r="AK708" s="2651" t="s">
        <v>2154</v>
      </c>
      <c r="AL708" s="2651" t="s">
        <v>2986</v>
      </c>
      <c r="AM708" s="2651"/>
      <c r="AN708" s="2652">
        <v>17.09</v>
      </c>
    </row>
    <row r="709" spans="1:40" ht="11.1" customHeight="1">
      <c r="A709" s="2646" t="s">
        <v>4853</v>
      </c>
      <c r="B709" s="2646" t="s">
        <v>4853</v>
      </c>
      <c r="C709" s="2646" t="s">
        <v>4831</v>
      </c>
      <c r="D709" s="2646" t="s">
        <v>4852</v>
      </c>
      <c r="E709" s="2647">
        <v>7307998009</v>
      </c>
      <c r="F709" s="2646" t="s">
        <v>2990</v>
      </c>
      <c r="G709" s="2646" t="s">
        <v>1152</v>
      </c>
      <c r="H709" s="2646" t="s">
        <v>3017</v>
      </c>
      <c r="I709" s="2646" t="s">
        <v>6540</v>
      </c>
      <c r="J709" s="2646"/>
      <c r="K709" s="2646" t="s">
        <v>6626</v>
      </c>
      <c r="L709" s="2657">
        <v>0.36899999999999999</v>
      </c>
      <c r="M709" s="2658">
        <v>1.062E-3</v>
      </c>
      <c r="N709" s="2650"/>
      <c r="O709" s="2650"/>
      <c r="P709" s="2650"/>
      <c r="Q709" s="2656">
        <v>16</v>
      </c>
      <c r="R709" s="2650"/>
      <c r="S709" s="2650"/>
      <c r="T709" s="2646" t="s">
        <v>2987</v>
      </c>
      <c r="U709" s="2647">
        <v>4673739401279</v>
      </c>
      <c r="V709" s="2656">
        <v>2</v>
      </c>
      <c r="W709" s="2648">
        <v>0.76</v>
      </c>
      <c r="X709" s="2658">
        <v>2.124E-3</v>
      </c>
      <c r="Y709" s="2650"/>
      <c r="Z709" s="2650"/>
      <c r="AA709" s="2650"/>
      <c r="AB709" s="2647">
        <v>4603739364694</v>
      </c>
      <c r="AC709" s="2656">
        <v>24</v>
      </c>
      <c r="AD709" s="2657">
        <v>8.8559999999999999</v>
      </c>
      <c r="AE709" s="2658">
        <v>2.5488E-2</v>
      </c>
      <c r="AF709" s="2657">
        <v>0.32500000000000001</v>
      </c>
      <c r="AG709" s="2648">
        <v>0.32</v>
      </c>
      <c r="AH709" s="2657">
        <v>0.245</v>
      </c>
      <c r="AI709" s="2647">
        <v>4603739366230</v>
      </c>
      <c r="AJ709" s="2648">
        <v>17.39</v>
      </c>
      <c r="AK709" s="2651" t="s">
        <v>2154</v>
      </c>
      <c r="AL709" s="2651" t="s">
        <v>2986</v>
      </c>
      <c r="AM709" s="2651"/>
      <c r="AN709" s="2652">
        <v>17.739999999999998</v>
      </c>
    </row>
    <row r="710" spans="1:40" ht="11.1" customHeight="1">
      <c r="A710" s="2646" t="s">
        <v>4851</v>
      </c>
      <c r="B710" s="2646" t="s">
        <v>4851</v>
      </c>
      <c r="C710" s="2646" t="s">
        <v>4831</v>
      </c>
      <c r="D710" s="2646" t="s">
        <v>4839</v>
      </c>
      <c r="E710" s="2647">
        <v>7307991000</v>
      </c>
      <c r="F710" s="2646" t="s">
        <v>2990</v>
      </c>
      <c r="G710" s="2646" t="s">
        <v>1171</v>
      </c>
      <c r="H710" s="2646" t="s">
        <v>3017</v>
      </c>
      <c r="I710" s="2646" t="s">
        <v>6540</v>
      </c>
      <c r="J710" s="2646"/>
      <c r="K710" s="2646" t="s">
        <v>6626</v>
      </c>
      <c r="L710" s="2657">
        <v>9.1999999999999998E-2</v>
      </c>
      <c r="M710" s="2658">
        <v>1.3300000000000001E-4</v>
      </c>
      <c r="N710" s="2650"/>
      <c r="O710" s="2650"/>
      <c r="P710" s="2650"/>
      <c r="Q710" s="2656">
        <v>16</v>
      </c>
      <c r="R710" s="2650"/>
      <c r="S710" s="2650"/>
      <c r="T710" s="2646" t="s">
        <v>2987</v>
      </c>
      <c r="U710" s="2647">
        <v>4673739401286</v>
      </c>
      <c r="V710" s="2656">
        <v>20</v>
      </c>
      <c r="W710" s="2648">
        <v>1.88</v>
      </c>
      <c r="X710" s="2662">
        <v>2.66E-3</v>
      </c>
      <c r="Y710" s="2650"/>
      <c r="Z710" s="2650"/>
      <c r="AA710" s="2650"/>
      <c r="AB710" s="2647">
        <v>4603739364700</v>
      </c>
      <c r="AC710" s="2656">
        <v>120</v>
      </c>
      <c r="AD710" s="2648">
        <v>11.04</v>
      </c>
      <c r="AE710" s="2662">
        <v>1.5959999999999998E-2</v>
      </c>
      <c r="AF710" s="2657">
        <v>0.32500000000000001</v>
      </c>
      <c r="AG710" s="2653">
        <v>0.2</v>
      </c>
      <c r="AH710" s="2657">
        <v>0.245</v>
      </c>
      <c r="AI710" s="2647">
        <v>4603739366247</v>
      </c>
      <c r="AJ710" s="2648">
        <v>5.32</v>
      </c>
      <c r="AK710" s="2651" t="s">
        <v>2154</v>
      </c>
      <c r="AL710" s="2651" t="s">
        <v>2986</v>
      </c>
      <c r="AM710" s="2651"/>
      <c r="AN710" s="2652">
        <v>5.43</v>
      </c>
    </row>
    <row r="711" spans="1:40" ht="11.1" customHeight="1">
      <c r="A711" s="2646" t="s">
        <v>4850</v>
      </c>
      <c r="B711" s="2646" t="s">
        <v>4850</v>
      </c>
      <c r="C711" s="2646" t="s">
        <v>4831</v>
      </c>
      <c r="D711" s="2646" t="s">
        <v>4839</v>
      </c>
      <c r="E711" s="2647">
        <v>7307991000</v>
      </c>
      <c r="F711" s="2646" t="s">
        <v>2990</v>
      </c>
      <c r="G711" s="2646" t="s">
        <v>1172</v>
      </c>
      <c r="H711" s="2646" t="s">
        <v>3017</v>
      </c>
      <c r="I711" s="2646" t="s">
        <v>6540</v>
      </c>
      <c r="J711" s="2646"/>
      <c r="K711" s="2646" t="s">
        <v>6626</v>
      </c>
      <c r="L711" s="2657">
        <v>0.104</v>
      </c>
      <c r="M711" s="2658">
        <v>1.3300000000000001E-4</v>
      </c>
      <c r="N711" s="2650"/>
      <c r="O711" s="2650"/>
      <c r="P711" s="2650"/>
      <c r="Q711" s="2656">
        <v>16</v>
      </c>
      <c r="R711" s="2650"/>
      <c r="S711" s="2650"/>
      <c r="T711" s="2646" t="s">
        <v>2987</v>
      </c>
      <c r="U711" s="2647">
        <v>4673739401293</v>
      </c>
      <c r="V711" s="2656">
        <v>20</v>
      </c>
      <c r="W711" s="2648">
        <v>2.12</v>
      </c>
      <c r="X711" s="2662">
        <v>2.66E-3</v>
      </c>
      <c r="Y711" s="2650"/>
      <c r="Z711" s="2650"/>
      <c r="AA711" s="2650"/>
      <c r="AB711" s="2647">
        <v>4603739364717</v>
      </c>
      <c r="AC711" s="2656">
        <v>120</v>
      </c>
      <c r="AD711" s="2648">
        <v>12.48</v>
      </c>
      <c r="AE711" s="2662">
        <v>1.5959999999999998E-2</v>
      </c>
      <c r="AF711" s="2657">
        <v>0.32500000000000001</v>
      </c>
      <c r="AG711" s="2653">
        <v>0.2</v>
      </c>
      <c r="AH711" s="2657">
        <v>0.245</v>
      </c>
      <c r="AI711" s="2647">
        <v>4603739366254</v>
      </c>
      <c r="AJ711" s="2648">
        <v>5.04</v>
      </c>
      <c r="AK711" s="2651" t="s">
        <v>2154</v>
      </c>
      <c r="AL711" s="2651" t="s">
        <v>2986</v>
      </c>
      <c r="AM711" s="2651"/>
      <c r="AN711" s="2652">
        <v>5.14</v>
      </c>
    </row>
    <row r="712" spans="1:40" ht="11.1" customHeight="1">
      <c r="A712" s="2646" t="s">
        <v>4849</v>
      </c>
      <c r="B712" s="2646" t="s">
        <v>4849</v>
      </c>
      <c r="C712" s="2646" t="s">
        <v>4831</v>
      </c>
      <c r="D712" s="2646" t="s">
        <v>4839</v>
      </c>
      <c r="E712" s="2647">
        <v>7307991000</v>
      </c>
      <c r="F712" s="2646" t="s">
        <v>2990</v>
      </c>
      <c r="G712" s="2646" t="s">
        <v>1173</v>
      </c>
      <c r="H712" s="2646" t="s">
        <v>3017</v>
      </c>
      <c r="I712" s="2646" t="s">
        <v>6540</v>
      </c>
      <c r="J712" s="2646"/>
      <c r="K712" s="2646" t="s">
        <v>6626</v>
      </c>
      <c r="L712" s="2657">
        <v>0.126</v>
      </c>
      <c r="M712" s="2658">
        <v>1.5899999999999999E-4</v>
      </c>
      <c r="N712" s="2650"/>
      <c r="O712" s="2650"/>
      <c r="P712" s="2650"/>
      <c r="Q712" s="2656">
        <v>16</v>
      </c>
      <c r="R712" s="2650"/>
      <c r="S712" s="2650"/>
      <c r="T712" s="2646" t="s">
        <v>2987</v>
      </c>
      <c r="U712" s="2647">
        <v>4673739401309</v>
      </c>
      <c r="V712" s="2656">
        <v>10</v>
      </c>
      <c r="W712" s="2648">
        <v>1.29</v>
      </c>
      <c r="X712" s="2662">
        <v>1.5900000000000001E-3</v>
      </c>
      <c r="Y712" s="2650"/>
      <c r="Z712" s="2650"/>
      <c r="AA712" s="2650"/>
      <c r="AB712" s="2647">
        <v>4603739364724</v>
      </c>
      <c r="AC712" s="2656">
        <v>100</v>
      </c>
      <c r="AD712" s="2653">
        <v>12.6</v>
      </c>
      <c r="AE712" s="2649">
        <v>1.5900000000000001E-2</v>
      </c>
      <c r="AF712" s="2657">
        <v>0.32500000000000001</v>
      </c>
      <c r="AG712" s="2653">
        <v>0.2</v>
      </c>
      <c r="AH712" s="2657">
        <v>0.245</v>
      </c>
      <c r="AI712" s="2647">
        <v>4603739366261</v>
      </c>
      <c r="AJ712" s="2653">
        <v>6.6</v>
      </c>
      <c r="AK712" s="2651" t="s">
        <v>2154</v>
      </c>
      <c r="AL712" s="2651" t="s">
        <v>2986</v>
      </c>
      <c r="AM712" s="2651"/>
      <c r="AN712" s="2652">
        <v>6.73</v>
      </c>
    </row>
    <row r="713" spans="1:40" ht="11.1" customHeight="1">
      <c r="A713" s="2646" t="s">
        <v>4848</v>
      </c>
      <c r="B713" s="2646" t="s">
        <v>4848</v>
      </c>
      <c r="C713" s="2646" t="s">
        <v>4831</v>
      </c>
      <c r="D713" s="2646" t="s">
        <v>4839</v>
      </c>
      <c r="E713" s="2647">
        <v>7307991000</v>
      </c>
      <c r="F713" s="2646" t="s">
        <v>2990</v>
      </c>
      <c r="G713" s="2646" t="s">
        <v>1178</v>
      </c>
      <c r="H713" s="2646" t="s">
        <v>3017</v>
      </c>
      <c r="I713" s="2646" t="s">
        <v>6540</v>
      </c>
      <c r="J713" s="2646"/>
      <c r="K713" s="2646" t="s">
        <v>6626</v>
      </c>
      <c r="L713" s="2657">
        <v>0.13100000000000001</v>
      </c>
      <c r="M713" s="2658">
        <v>1.5899999999999999E-4</v>
      </c>
      <c r="N713" s="2650"/>
      <c r="O713" s="2650"/>
      <c r="P713" s="2650"/>
      <c r="Q713" s="2656">
        <v>16</v>
      </c>
      <c r="R713" s="2650"/>
      <c r="S713" s="2650"/>
      <c r="T713" s="2646" t="s">
        <v>2987</v>
      </c>
      <c r="U713" s="2647">
        <v>4673739401316</v>
      </c>
      <c r="V713" s="2656">
        <v>10</v>
      </c>
      <c r="W713" s="2648">
        <v>1.34</v>
      </c>
      <c r="X713" s="2662">
        <v>1.5900000000000001E-3</v>
      </c>
      <c r="Y713" s="2650"/>
      <c r="Z713" s="2650"/>
      <c r="AA713" s="2650"/>
      <c r="AB713" s="2647">
        <v>4603739364779</v>
      </c>
      <c r="AC713" s="2656">
        <v>100</v>
      </c>
      <c r="AD713" s="2653">
        <v>13.1</v>
      </c>
      <c r="AE713" s="2649">
        <v>1.5900000000000001E-2</v>
      </c>
      <c r="AF713" s="2657">
        <v>0.32500000000000001</v>
      </c>
      <c r="AG713" s="2653">
        <v>0.2</v>
      </c>
      <c r="AH713" s="2657">
        <v>0.245</v>
      </c>
      <c r="AI713" s="2647">
        <v>4603739366315</v>
      </c>
      <c r="AJ713" s="2648">
        <v>7.38</v>
      </c>
      <c r="AK713" s="2651" t="s">
        <v>2154</v>
      </c>
      <c r="AL713" s="2651" t="s">
        <v>2986</v>
      </c>
      <c r="AM713" s="2651"/>
      <c r="AN713" s="2652">
        <v>7.53</v>
      </c>
    </row>
    <row r="714" spans="1:40" ht="11.1" customHeight="1">
      <c r="A714" s="2646" t="s">
        <v>4847</v>
      </c>
      <c r="B714" s="2646" t="s">
        <v>4847</v>
      </c>
      <c r="C714" s="2646" t="s">
        <v>4831</v>
      </c>
      <c r="D714" s="2646" t="s">
        <v>4839</v>
      </c>
      <c r="E714" s="2647">
        <v>7307991000</v>
      </c>
      <c r="F714" s="2646" t="s">
        <v>2990</v>
      </c>
      <c r="G714" s="2646" t="s">
        <v>1174</v>
      </c>
      <c r="H714" s="2646" t="s">
        <v>3017</v>
      </c>
      <c r="I714" s="2646" t="s">
        <v>6540</v>
      </c>
      <c r="J714" s="2646"/>
      <c r="K714" s="2646" t="s">
        <v>6626</v>
      </c>
      <c r="L714" s="2657">
        <v>0.153</v>
      </c>
      <c r="M714" s="2658">
        <v>2.3900000000000001E-4</v>
      </c>
      <c r="N714" s="2650"/>
      <c r="O714" s="2650"/>
      <c r="P714" s="2650"/>
      <c r="Q714" s="2656">
        <v>16</v>
      </c>
      <c r="R714" s="2650"/>
      <c r="S714" s="2650"/>
      <c r="T714" s="2646" t="s">
        <v>2987</v>
      </c>
      <c r="U714" s="2647">
        <v>4673739401323</v>
      </c>
      <c r="V714" s="2656">
        <v>10</v>
      </c>
      <c r="W714" s="2648">
        <v>1.57</v>
      </c>
      <c r="X714" s="2662">
        <v>2.3900000000000002E-3</v>
      </c>
      <c r="Y714" s="2650"/>
      <c r="Z714" s="2650"/>
      <c r="AA714" s="2650"/>
      <c r="AB714" s="2647">
        <v>4603739364731</v>
      </c>
      <c r="AC714" s="2656">
        <v>80</v>
      </c>
      <c r="AD714" s="2648">
        <v>12.24</v>
      </c>
      <c r="AE714" s="2662">
        <v>1.9120000000000002E-2</v>
      </c>
      <c r="AF714" s="2657">
        <v>0.32500000000000001</v>
      </c>
      <c r="AG714" s="2648">
        <v>0.24</v>
      </c>
      <c r="AH714" s="2657">
        <v>0.245</v>
      </c>
      <c r="AI714" s="2647">
        <v>4603739366278</v>
      </c>
      <c r="AJ714" s="2648">
        <v>8.4499999999999993</v>
      </c>
      <c r="AK714" s="2651" t="s">
        <v>2154</v>
      </c>
      <c r="AL714" s="2651" t="s">
        <v>2986</v>
      </c>
      <c r="AM714" s="2651"/>
      <c r="AN714" s="2652">
        <v>8.6199999999999992</v>
      </c>
    </row>
    <row r="715" spans="1:40" ht="11.1" customHeight="1">
      <c r="A715" s="2646" t="s">
        <v>4846</v>
      </c>
      <c r="B715" s="2646" t="s">
        <v>4846</v>
      </c>
      <c r="C715" s="2646" t="s">
        <v>4831</v>
      </c>
      <c r="D715" s="2646" t="s">
        <v>4839</v>
      </c>
      <c r="E715" s="2647">
        <v>7307991000</v>
      </c>
      <c r="F715" s="2646" t="s">
        <v>2990</v>
      </c>
      <c r="G715" s="2646" t="s">
        <v>1179</v>
      </c>
      <c r="H715" s="2646" t="s">
        <v>3017</v>
      </c>
      <c r="I715" s="2646" t="s">
        <v>6540</v>
      </c>
      <c r="J715" s="2646"/>
      <c r="K715" s="2646" t="s">
        <v>6626</v>
      </c>
      <c r="L715" s="2648">
        <v>0.17</v>
      </c>
      <c r="M715" s="2658">
        <v>2.3900000000000001E-4</v>
      </c>
      <c r="N715" s="2650"/>
      <c r="O715" s="2650"/>
      <c r="P715" s="2650"/>
      <c r="Q715" s="2656">
        <v>16</v>
      </c>
      <c r="R715" s="2650"/>
      <c r="S715" s="2650"/>
      <c r="T715" s="2646" t="s">
        <v>2987</v>
      </c>
      <c r="U715" s="2647">
        <v>4673739401330</v>
      </c>
      <c r="V715" s="2656">
        <v>5</v>
      </c>
      <c r="W715" s="2648">
        <v>0.87</v>
      </c>
      <c r="X715" s="2658">
        <v>1.1950000000000001E-3</v>
      </c>
      <c r="Y715" s="2650"/>
      <c r="Z715" s="2650"/>
      <c r="AA715" s="2650"/>
      <c r="AB715" s="2647">
        <v>4603739364786</v>
      </c>
      <c r="AC715" s="2656">
        <v>80</v>
      </c>
      <c r="AD715" s="2653">
        <v>13.6</v>
      </c>
      <c r="AE715" s="2662">
        <v>1.9120000000000002E-2</v>
      </c>
      <c r="AF715" s="2657">
        <v>0.32500000000000001</v>
      </c>
      <c r="AG715" s="2648">
        <v>0.24</v>
      </c>
      <c r="AH715" s="2657">
        <v>0.245</v>
      </c>
      <c r="AI715" s="2647">
        <v>4603739366322</v>
      </c>
      <c r="AJ715" s="2648">
        <v>16.079999999999998</v>
      </c>
      <c r="AK715" s="2651" t="s">
        <v>2154</v>
      </c>
      <c r="AL715" s="2651" t="s">
        <v>2986</v>
      </c>
      <c r="AM715" s="2651"/>
      <c r="AN715" s="2652">
        <v>16.399999999999999</v>
      </c>
    </row>
    <row r="716" spans="1:40" ht="11.1" customHeight="1">
      <c r="A716" s="2646" t="s">
        <v>4845</v>
      </c>
      <c r="B716" s="2646" t="s">
        <v>4845</v>
      </c>
      <c r="C716" s="2646" t="s">
        <v>4831</v>
      </c>
      <c r="D716" s="2646" t="s">
        <v>4839</v>
      </c>
      <c r="E716" s="2647">
        <v>7307991000</v>
      </c>
      <c r="F716" s="2646" t="s">
        <v>2990</v>
      </c>
      <c r="G716" s="2646" t="s">
        <v>1175</v>
      </c>
      <c r="H716" s="2646" t="s">
        <v>3017</v>
      </c>
      <c r="I716" s="2646" t="s">
        <v>6540</v>
      </c>
      <c r="J716" s="2646"/>
      <c r="K716" s="2646" t="s">
        <v>6626</v>
      </c>
      <c r="L716" s="2657">
        <v>0.21199999999999999</v>
      </c>
      <c r="M716" s="2658">
        <v>3.19E-4</v>
      </c>
      <c r="N716" s="2650"/>
      <c r="O716" s="2650"/>
      <c r="P716" s="2650"/>
      <c r="Q716" s="2656">
        <v>16</v>
      </c>
      <c r="R716" s="2650"/>
      <c r="S716" s="2650"/>
      <c r="T716" s="2646" t="s">
        <v>2987</v>
      </c>
      <c r="U716" s="2647">
        <v>4673739401347</v>
      </c>
      <c r="V716" s="2656">
        <v>5</v>
      </c>
      <c r="W716" s="2648">
        <v>1.0900000000000001</v>
      </c>
      <c r="X716" s="2658">
        <v>1.5950000000000001E-3</v>
      </c>
      <c r="Y716" s="2650"/>
      <c r="Z716" s="2650"/>
      <c r="AA716" s="2650"/>
      <c r="AB716" s="2647">
        <v>4603739364748</v>
      </c>
      <c r="AC716" s="2656">
        <v>50</v>
      </c>
      <c r="AD716" s="2653">
        <v>10.6</v>
      </c>
      <c r="AE716" s="2662">
        <v>1.5949999999999999E-2</v>
      </c>
      <c r="AF716" s="2657">
        <v>0.32500000000000001</v>
      </c>
      <c r="AG716" s="2653">
        <v>0.2</v>
      </c>
      <c r="AH716" s="2657">
        <v>0.245</v>
      </c>
      <c r="AI716" s="2647">
        <v>4603739366285</v>
      </c>
      <c r="AJ716" s="2648">
        <v>10.38</v>
      </c>
      <c r="AK716" s="2651" t="s">
        <v>2154</v>
      </c>
      <c r="AL716" s="2651" t="s">
        <v>2986</v>
      </c>
      <c r="AM716" s="2651"/>
      <c r="AN716" s="2652">
        <v>10.59</v>
      </c>
    </row>
    <row r="717" spans="1:40" ht="11.1" customHeight="1">
      <c r="A717" s="2646" t="s">
        <v>4844</v>
      </c>
      <c r="B717" s="2646" t="s">
        <v>4844</v>
      </c>
      <c r="C717" s="2646" t="s">
        <v>4831</v>
      </c>
      <c r="D717" s="2646" t="s">
        <v>4839</v>
      </c>
      <c r="E717" s="2647">
        <v>7307991000</v>
      </c>
      <c r="F717" s="2646" t="s">
        <v>2990</v>
      </c>
      <c r="G717" s="2646" t="s">
        <v>1180</v>
      </c>
      <c r="H717" s="2646" t="s">
        <v>3017</v>
      </c>
      <c r="I717" s="2646" t="s">
        <v>6540</v>
      </c>
      <c r="J717" s="2646"/>
      <c r="K717" s="2646" t="s">
        <v>6626</v>
      </c>
      <c r="L717" s="2648">
        <v>0.27</v>
      </c>
      <c r="M717" s="2662">
        <v>5.1000000000000004E-4</v>
      </c>
      <c r="N717" s="2650"/>
      <c r="O717" s="2650"/>
      <c r="P717" s="2650"/>
      <c r="Q717" s="2656">
        <v>16</v>
      </c>
      <c r="R717" s="2650"/>
      <c r="S717" s="2650"/>
      <c r="T717" s="2646" t="s">
        <v>2987</v>
      </c>
      <c r="U717" s="2647">
        <v>4673739401354</v>
      </c>
      <c r="V717" s="2656">
        <v>5</v>
      </c>
      <c r="W717" s="2648">
        <v>1.38</v>
      </c>
      <c r="X717" s="2662">
        <v>2.5500000000000002E-3</v>
      </c>
      <c r="Y717" s="2650"/>
      <c r="Z717" s="2650"/>
      <c r="AA717" s="2650"/>
      <c r="AB717" s="2647">
        <v>4603739364793</v>
      </c>
      <c r="AC717" s="2656">
        <v>50</v>
      </c>
      <c r="AD717" s="2653">
        <v>13.5</v>
      </c>
      <c r="AE717" s="2649">
        <v>2.5499999999999998E-2</v>
      </c>
      <c r="AF717" s="2657">
        <v>0.32500000000000001</v>
      </c>
      <c r="AG717" s="2648">
        <v>0.32</v>
      </c>
      <c r="AH717" s="2657">
        <v>0.245</v>
      </c>
      <c r="AI717" s="2647">
        <v>4603739366339</v>
      </c>
      <c r="AJ717" s="2648">
        <v>11.25</v>
      </c>
      <c r="AK717" s="2651" t="s">
        <v>2154</v>
      </c>
      <c r="AL717" s="2651" t="s">
        <v>2986</v>
      </c>
      <c r="AM717" s="2651"/>
      <c r="AN717" s="2652">
        <v>11.48</v>
      </c>
    </row>
    <row r="718" spans="1:40" ht="11.1" customHeight="1">
      <c r="A718" s="2646" t="s">
        <v>4843</v>
      </c>
      <c r="B718" s="2646" t="s">
        <v>4843</v>
      </c>
      <c r="C718" s="2646" t="s">
        <v>4831</v>
      </c>
      <c r="D718" s="2646" t="s">
        <v>4839</v>
      </c>
      <c r="E718" s="2647">
        <v>7307991000</v>
      </c>
      <c r="F718" s="2646" t="s">
        <v>2990</v>
      </c>
      <c r="G718" s="2646" t="s">
        <v>1176</v>
      </c>
      <c r="H718" s="2646" t="s">
        <v>3017</v>
      </c>
      <c r="I718" s="2646" t="s">
        <v>6540</v>
      </c>
      <c r="J718" s="2646"/>
      <c r="K718" s="2646" t="s">
        <v>6626</v>
      </c>
      <c r="L718" s="2657">
        <v>0.35399999999999998</v>
      </c>
      <c r="M718" s="2658">
        <v>6.3699999999999998E-4</v>
      </c>
      <c r="N718" s="2650"/>
      <c r="O718" s="2650"/>
      <c r="P718" s="2650"/>
      <c r="Q718" s="2656">
        <v>16</v>
      </c>
      <c r="R718" s="2650"/>
      <c r="S718" s="2650"/>
      <c r="T718" s="2646" t="s">
        <v>2987</v>
      </c>
      <c r="U718" s="2647">
        <v>4673739401361</v>
      </c>
      <c r="V718" s="2656">
        <v>4</v>
      </c>
      <c r="W718" s="2648">
        <v>1.45</v>
      </c>
      <c r="X718" s="2658">
        <v>2.5479999999999999E-3</v>
      </c>
      <c r="Y718" s="2650"/>
      <c r="Z718" s="2650"/>
      <c r="AA718" s="2650"/>
      <c r="AB718" s="2647">
        <v>4603739364755</v>
      </c>
      <c r="AC718" s="2656">
        <v>40</v>
      </c>
      <c r="AD718" s="2648">
        <v>14.16</v>
      </c>
      <c r="AE718" s="2662">
        <v>2.5479999999999999E-2</v>
      </c>
      <c r="AF718" s="2657">
        <v>0.32500000000000001</v>
      </c>
      <c r="AG718" s="2648">
        <v>0.32</v>
      </c>
      <c r="AH718" s="2657">
        <v>0.245</v>
      </c>
      <c r="AI718" s="2647">
        <v>4603739366292</v>
      </c>
      <c r="AJ718" s="2648">
        <v>13.24</v>
      </c>
      <c r="AK718" s="2651" t="s">
        <v>2154</v>
      </c>
      <c r="AL718" s="2651" t="s">
        <v>2986</v>
      </c>
      <c r="AM718" s="2651"/>
      <c r="AN718" s="2652">
        <v>13.5</v>
      </c>
    </row>
    <row r="719" spans="1:40" ht="11.1" customHeight="1">
      <c r="A719" s="2646" t="s">
        <v>4842</v>
      </c>
      <c r="B719" s="2646" t="s">
        <v>4842</v>
      </c>
      <c r="C719" s="2646" t="s">
        <v>4831</v>
      </c>
      <c r="D719" s="2646" t="s">
        <v>4839</v>
      </c>
      <c r="E719" s="2647">
        <v>7307991000</v>
      </c>
      <c r="F719" s="2646" t="s">
        <v>2990</v>
      </c>
      <c r="G719" s="2646" t="s">
        <v>1181</v>
      </c>
      <c r="H719" s="2646" t="s">
        <v>2988</v>
      </c>
      <c r="I719" s="2646" t="s">
        <v>6540</v>
      </c>
      <c r="J719" s="2646"/>
      <c r="K719" s="2646" t="s">
        <v>6626</v>
      </c>
      <c r="L719" s="2657">
        <v>0.311</v>
      </c>
      <c r="M719" s="2658">
        <v>7.9600000000000005E-4</v>
      </c>
      <c r="N719" s="2650"/>
      <c r="O719" s="2650"/>
      <c r="P719" s="2650"/>
      <c r="Q719" s="2656">
        <v>16</v>
      </c>
      <c r="R719" s="2650"/>
      <c r="S719" s="2650"/>
      <c r="T719" s="2646" t="s">
        <v>2987</v>
      </c>
      <c r="U719" s="2647">
        <v>4673739401378</v>
      </c>
      <c r="V719" s="2656">
        <v>2</v>
      </c>
      <c r="W719" s="2648">
        <v>0.65</v>
      </c>
      <c r="X719" s="2658">
        <v>1.5920000000000001E-3</v>
      </c>
      <c r="Y719" s="2650"/>
      <c r="Z719" s="2650"/>
      <c r="AA719" s="2650"/>
      <c r="AB719" s="2647">
        <v>4603739364809</v>
      </c>
      <c r="AC719" s="2656">
        <v>24</v>
      </c>
      <c r="AD719" s="2657">
        <v>7.4640000000000004</v>
      </c>
      <c r="AE719" s="2658">
        <v>1.9103999999999999E-2</v>
      </c>
      <c r="AF719" s="2657">
        <v>0.32500000000000001</v>
      </c>
      <c r="AG719" s="2648">
        <v>0.24</v>
      </c>
      <c r="AH719" s="2657">
        <v>0.245</v>
      </c>
      <c r="AI719" s="2647">
        <v>4603739366346</v>
      </c>
      <c r="AJ719" s="2648">
        <v>14.96</v>
      </c>
      <c r="AK719" s="2651" t="s">
        <v>2154</v>
      </c>
      <c r="AL719" s="2651" t="s">
        <v>2986</v>
      </c>
      <c r="AM719" s="2651"/>
      <c r="AN719" s="2652">
        <v>15.26</v>
      </c>
    </row>
    <row r="720" spans="1:40" ht="11.1" customHeight="1">
      <c r="A720" s="2646" t="s">
        <v>4841</v>
      </c>
      <c r="B720" s="2646" t="s">
        <v>4841</v>
      </c>
      <c r="C720" s="2646" t="s">
        <v>4831</v>
      </c>
      <c r="D720" s="2646" t="s">
        <v>4839</v>
      </c>
      <c r="E720" s="2647">
        <v>7307991000</v>
      </c>
      <c r="F720" s="2646" t="s">
        <v>2990</v>
      </c>
      <c r="G720" s="2646" t="s">
        <v>1177</v>
      </c>
      <c r="H720" s="2646" t="s">
        <v>3017</v>
      </c>
      <c r="I720" s="2646" t="s">
        <v>6540</v>
      </c>
      <c r="J720" s="2646"/>
      <c r="K720" s="2646" t="s">
        <v>6626</v>
      </c>
      <c r="L720" s="2657">
        <v>0.34200000000000003</v>
      </c>
      <c r="M720" s="2658">
        <v>9.5600000000000004E-4</v>
      </c>
      <c r="N720" s="2650"/>
      <c r="O720" s="2650"/>
      <c r="P720" s="2650"/>
      <c r="Q720" s="2656">
        <v>16</v>
      </c>
      <c r="R720" s="2650"/>
      <c r="S720" s="2650"/>
      <c r="T720" s="2646" t="s">
        <v>2987</v>
      </c>
      <c r="U720" s="2647">
        <v>4673739401385</v>
      </c>
      <c r="V720" s="2656">
        <v>2</v>
      </c>
      <c r="W720" s="2648">
        <v>0.71</v>
      </c>
      <c r="X720" s="2658">
        <v>1.9120000000000001E-3</v>
      </c>
      <c r="Y720" s="2650"/>
      <c r="Z720" s="2650"/>
      <c r="AA720" s="2650"/>
      <c r="AB720" s="2647">
        <v>4603739364762</v>
      </c>
      <c r="AC720" s="2656">
        <v>20</v>
      </c>
      <c r="AD720" s="2648">
        <v>6.84</v>
      </c>
      <c r="AE720" s="2662">
        <v>1.9120000000000002E-2</v>
      </c>
      <c r="AF720" s="2657">
        <v>0.32500000000000001</v>
      </c>
      <c r="AG720" s="2648">
        <v>0.24</v>
      </c>
      <c r="AH720" s="2657">
        <v>0.245</v>
      </c>
      <c r="AI720" s="2647">
        <v>4603739366308</v>
      </c>
      <c r="AJ720" s="2648">
        <v>18.28</v>
      </c>
      <c r="AK720" s="2651" t="s">
        <v>2154</v>
      </c>
      <c r="AL720" s="2651" t="s">
        <v>2986</v>
      </c>
      <c r="AM720" s="2651"/>
      <c r="AN720" s="2652">
        <v>18.649999999999999</v>
      </c>
    </row>
    <row r="721" spans="1:40" ht="11.1" customHeight="1">
      <c r="A721" s="2646" t="s">
        <v>4840</v>
      </c>
      <c r="B721" s="2646" t="s">
        <v>4840</v>
      </c>
      <c r="C721" s="2646" t="s">
        <v>4831</v>
      </c>
      <c r="D721" s="2646" t="s">
        <v>4839</v>
      </c>
      <c r="E721" s="2647">
        <v>7307991000</v>
      </c>
      <c r="F721" s="2646" t="s">
        <v>2990</v>
      </c>
      <c r="G721" s="2646" t="s">
        <v>1182</v>
      </c>
      <c r="H721" s="2646" t="s">
        <v>3017</v>
      </c>
      <c r="I721" s="2646" t="s">
        <v>6540</v>
      </c>
      <c r="J721" s="2646"/>
      <c r="K721" s="2646" t="s">
        <v>6626</v>
      </c>
      <c r="L721" s="2657">
        <v>0.41199999999999998</v>
      </c>
      <c r="M721" s="2658">
        <v>9.5600000000000004E-4</v>
      </c>
      <c r="N721" s="2650"/>
      <c r="O721" s="2650"/>
      <c r="P721" s="2650"/>
      <c r="Q721" s="2656">
        <v>16</v>
      </c>
      <c r="R721" s="2650"/>
      <c r="S721" s="2650"/>
      <c r="T721" s="2646" t="s">
        <v>2987</v>
      </c>
      <c r="U721" s="2647">
        <v>4673739401392</v>
      </c>
      <c r="V721" s="2656">
        <v>2</v>
      </c>
      <c r="W721" s="2648">
        <v>0.85</v>
      </c>
      <c r="X721" s="2658">
        <v>1.9120000000000001E-3</v>
      </c>
      <c r="Y721" s="2650"/>
      <c r="Z721" s="2650"/>
      <c r="AA721" s="2650"/>
      <c r="AB721" s="2647">
        <v>4603739364816</v>
      </c>
      <c r="AC721" s="2656">
        <v>20</v>
      </c>
      <c r="AD721" s="2648">
        <v>8.24</v>
      </c>
      <c r="AE721" s="2662">
        <v>1.9120000000000002E-2</v>
      </c>
      <c r="AF721" s="2657">
        <v>0.32500000000000001</v>
      </c>
      <c r="AG721" s="2648">
        <v>0.24</v>
      </c>
      <c r="AH721" s="2657">
        <v>0.245</v>
      </c>
      <c r="AI721" s="2647">
        <v>4603739366353</v>
      </c>
      <c r="AJ721" s="2648">
        <v>30.61</v>
      </c>
      <c r="AK721" s="2651" t="s">
        <v>2154</v>
      </c>
      <c r="AL721" s="2651" t="s">
        <v>2986</v>
      </c>
      <c r="AM721" s="2651"/>
      <c r="AN721" s="2652">
        <v>31.22</v>
      </c>
    </row>
    <row r="722" spans="1:40" ht="11.1" customHeight="1">
      <c r="A722" s="2646" t="s">
        <v>4838</v>
      </c>
      <c r="B722" s="2646" t="s">
        <v>4838</v>
      </c>
      <c r="C722" s="2646" t="s">
        <v>4831</v>
      </c>
      <c r="D722" s="2646" t="s">
        <v>4830</v>
      </c>
      <c r="E722" s="2647">
        <v>7306307209</v>
      </c>
      <c r="F722" s="2646" t="s">
        <v>2990</v>
      </c>
      <c r="G722" s="2646" t="s">
        <v>953</v>
      </c>
      <c r="H722" s="2646" t="s">
        <v>2988</v>
      </c>
      <c r="I722" s="2646" t="s">
        <v>6540</v>
      </c>
      <c r="J722" s="2646"/>
      <c r="K722" s="2646" t="s">
        <v>6626</v>
      </c>
      <c r="L722" s="2658">
        <v>0.42488799999999999</v>
      </c>
      <c r="M722" s="2658">
        <v>2.2499999999999999E-4</v>
      </c>
      <c r="N722" s="2650"/>
      <c r="O722" s="2650"/>
      <c r="P722" s="2650"/>
      <c r="Q722" s="2650"/>
      <c r="R722" s="2650"/>
      <c r="S722" s="2650"/>
      <c r="T722" s="2646" t="s">
        <v>3016</v>
      </c>
      <c r="U722" s="2647">
        <v>4673739401408</v>
      </c>
      <c r="V722" s="2656">
        <v>6</v>
      </c>
      <c r="W722" s="2662">
        <v>2.5493299999999999</v>
      </c>
      <c r="X722" s="2662">
        <v>1.3500000000000001E-3</v>
      </c>
      <c r="Y722" s="2650"/>
      <c r="Z722" s="2650"/>
      <c r="AA722" s="2650"/>
      <c r="AB722" s="2647">
        <v>4673739410424</v>
      </c>
      <c r="AC722" s="2646"/>
      <c r="AD722" s="2646"/>
      <c r="AE722" s="2646"/>
      <c r="AF722" s="2646"/>
      <c r="AG722" s="2646"/>
      <c r="AH722" s="2646"/>
      <c r="AI722" s="2646"/>
      <c r="AJ722" s="2648">
        <v>2.06</v>
      </c>
      <c r="AK722" s="2651" t="s">
        <v>2154</v>
      </c>
      <c r="AL722" s="2651" t="s">
        <v>3745</v>
      </c>
      <c r="AM722" s="2651"/>
      <c r="AN722" s="2652">
        <v>2.1</v>
      </c>
    </row>
    <row r="723" spans="1:40" ht="11.1" customHeight="1">
      <c r="A723" s="2646" t="s">
        <v>4837</v>
      </c>
      <c r="B723" s="2646" t="s">
        <v>4837</v>
      </c>
      <c r="C723" s="2646" t="s">
        <v>4831</v>
      </c>
      <c r="D723" s="2646" t="s">
        <v>4830</v>
      </c>
      <c r="E723" s="2647">
        <v>7306307209</v>
      </c>
      <c r="F723" s="2646" t="s">
        <v>2990</v>
      </c>
      <c r="G723" s="2646" t="s">
        <v>952</v>
      </c>
      <c r="H723" s="2646" t="s">
        <v>2988</v>
      </c>
      <c r="I723" s="2646" t="s">
        <v>6540</v>
      </c>
      <c r="J723" s="2646"/>
      <c r="K723" s="2646" t="s">
        <v>6626</v>
      </c>
      <c r="L723" s="2658">
        <v>0.490726</v>
      </c>
      <c r="M723" s="2658">
        <v>3.2400000000000001E-4</v>
      </c>
      <c r="N723" s="2650"/>
      <c r="O723" s="2650"/>
      <c r="P723" s="2650"/>
      <c r="Q723" s="2650"/>
      <c r="R723" s="2650"/>
      <c r="S723" s="2650"/>
      <c r="T723" s="2646" t="s">
        <v>3016</v>
      </c>
      <c r="U723" s="2647">
        <v>4673739401415</v>
      </c>
      <c r="V723" s="2656">
        <v>6</v>
      </c>
      <c r="W723" s="2662">
        <v>2.9443600000000001</v>
      </c>
      <c r="X723" s="2658">
        <v>1.944E-3</v>
      </c>
      <c r="Y723" s="2650"/>
      <c r="Z723" s="2650"/>
      <c r="AA723" s="2650"/>
      <c r="AB723" s="2647">
        <v>4673739410431</v>
      </c>
      <c r="AC723" s="2646"/>
      <c r="AD723" s="2646"/>
      <c r="AE723" s="2646"/>
      <c r="AF723" s="2646"/>
      <c r="AG723" s="2646"/>
      <c r="AH723" s="2646"/>
      <c r="AI723" s="2646"/>
      <c r="AJ723" s="2648">
        <v>2.34</v>
      </c>
      <c r="AK723" s="2651" t="s">
        <v>2154</v>
      </c>
      <c r="AL723" s="2651" t="s">
        <v>3745</v>
      </c>
      <c r="AM723" s="2651"/>
      <c r="AN723" s="2652">
        <v>2.39</v>
      </c>
    </row>
    <row r="724" spans="1:40" ht="11.1" customHeight="1">
      <c r="A724" s="2646" t="s">
        <v>4836</v>
      </c>
      <c r="B724" s="2646" t="s">
        <v>4836</v>
      </c>
      <c r="C724" s="2646" t="s">
        <v>4831</v>
      </c>
      <c r="D724" s="2646" t="s">
        <v>4830</v>
      </c>
      <c r="E724" s="2647">
        <v>7306307209</v>
      </c>
      <c r="F724" s="2646" t="s">
        <v>2990</v>
      </c>
      <c r="G724" s="2646" t="s">
        <v>951</v>
      </c>
      <c r="H724" s="2646" t="s">
        <v>2988</v>
      </c>
      <c r="I724" s="2646" t="s">
        <v>6540</v>
      </c>
      <c r="J724" s="2646"/>
      <c r="K724" s="2646" t="s">
        <v>6626</v>
      </c>
      <c r="L724" s="2658">
        <v>0.774899</v>
      </c>
      <c r="M724" s="2658">
        <v>4.84E-4</v>
      </c>
      <c r="N724" s="2650"/>
      <c r="O724" s="2650"/>
      <c r="P724" s="2650"/>
      <c r="Q724" s="2650"/>
      <c r="R724" s="2650"/>
      <c r="S724" s="2650"/>
      <c r="T724" s="2646" t="s">
        <v>3016</v>
      </c>
      <c r="U724" s="2647">
        <v>4673739401422</v>
      </c>
      <c r="V724" s="2656">
        <v>6</v>
      </c>
      <c r="W724" s="2649">
        <v>4.6494</v>
      </c>
      <c r="X724" s="2658">
        <v>2.9039999999999999E-3</v>
      </c>
      <c r="Y724" s="2650"/>
      <c r="Z724" s="2650"/>
      <c r="AA724" s="2650"/>
      <c r="AB724" s="2647">
        <v>4673739410448</v>
      </c>
      <c r="AC724" s="2646"/>
      <c r="AD724" s="2646"/>
      <c r="AE724" s="2646"/>
      <c r="AF724" s="2646"/>
      <c r="AG724" s="2646"/>
      <c r="AH724" s="2646"/>
      <c r="AI724" s="2646"/>
      <c r="AJ724" s="2648">
        <v>8.66</v>
      </c>
      <c r="AK724" s="2651" t="s">
        <v>2154</v>
      </c>
      <c r="AL724" s="2651" t="s">
        <v>3745</v>
      </c>
      <c r="AM724" s="2651"/>
      <c r="AN724" s="2652">
        <v>8.83</v>
      </c>
    </row>
    <row r="725" spans="1:40" ht="11.1" customHeight="1">
      <c r="A725" s="2646" t="s">
        <v>4835</v>
      </c>
      <c r="B725" s="2646" t="s">
        <v>4835</v>
      </c>
      <c r="C725" s="2646" t="s">
        <v>4831</v>
      </c>
      <c r="D725" s="2646" t="s">
        <v>4830</v>
      </c>
      <c r="E725" s="2647">
        <v>7306307209</v>
      </c>
      <c r="F725" s="2646" t="s">
        <v>2990</v>
      </c>
      <c r="G725" s="2646" t="s">
        <v>950</v>
      </c>
      <c r="H725" s="2646" t="s">
        <v>2988</v>
      </c>
      <c r="I725" s="2646" t="s">
        <v>6540</v>
      </c>
      <c r="J725" s="2646"/>
      <c r="K725" s="2646" t="s">
        <v>6626</v>
      </c>
      <c r="L725" s="2662">
        <v>0.98699000000000003</v>
      </c>
      <c r="M725" s="2658">
        <v>7.8399999999999997E-4</v>
      </c>
      <c r="N725" s="2650"/>
      <c r="O725" s="2650"/>
      <c r="P725" s="2650"/>
      <c r="Q725" s="2650"/>
      <c r="R725" s="2650"/>
      <c r="S725" s="2650"/>
      <c r="T725" s="2646" t="s">
        <v>3016</v>
      </c>
      <c r="U725" s="2647">
        <v>4673739401439</v>
      </c>
      <c r="V725" s="2656">
        <v>6</v>
      </c>
      <c r="W725" s="2662">
        <v>5.9219400000000002</v>
      </c>
      <c r="X725" s="2658">
        <v>4.7039999999999998E-3</v>
      </c>
      <c r="Y725" s="2650"/>
      <c r="Z725" s="2650"/>
      <c r="AA725" s="2650"/>
      <c r="AB725" s="2647">
        <v>4673739410455</v>
      </c>
      <c r="AC725" s="2646"/>
      <c r="AD725" s="2646"/>
      <c r="AE725" s="2646"/>
      <c r="AF725" s="2646"/>
      <c r="AG725" s="2646"/>
      <c r="AH725" s="2646"/>
      <c r="AI725" s="2646"/>
      <c r="AJ725" s="2648">
        <v>11.92</v>
      </c>
      <c r="AK725" s="2651" t="s">
        <v>2154</v>
      </c>
      <c r="AL725" s="2651" t="s">
        <v>3745</v>
      </c>
      <c r="AM725" s="2651"/>
      <c r="AN725" s="2652">
        <v>12.16</v>
      </c>
    </row>
    <row r="726" spans="1:40" ht="11.1" customHeight="1">
      <c r="A726" s="2646" t="s">
        <v>4834</v>
      </c>
      <c r="B726" s="2646" t="s">
        <v>4834</v>
      </c>
      <c r="C726" s="2646" t="s">
        <v>4831</v>
      </c>
      <c r="D726" s="2646" t="s">
        <v>4830</v>
      </c>
      <c r="E726" s="2647">
        <v>7306307209</v>
      </c>
      <c r="F726" s="2646" t="s">
        <v>2990</v>
      </c>
      <c r="G726" s="2646" t="s">
        <v>949</v>
      </c>
      <c r="H726" s="2646" t="s">
        <v>2988</v>
      </c>
      <c r="I726" s="2646" t="s">
        <v>6540</v>
      </c>
      <c r="J726" s="2646"/>
      <c r="K726" s="2646" t="s">
        <v>6626</v>
      </c>
      <c r="L726" s="2658">
        <v>1.268418</v>
      </c>
      <c r="M726" s="2658">
        <v>1.225E-3</v>
      </c>
      <c r="N726" s="2650"/>
      <c r="O726" s="2650"/>
      <c r="P726" s="2650"/>
      <c r="Q726" s="2650"/>
      <c r="R726" s="2650"/>
      <c r="S726" s="2650"/>
      <c r="T726" s="2646" t="s">
        <v>3016</v>
      </c>
      <c r="U726" s="2647">
        <v>4673739401446</v>
      </c>
      <c r="V726" s="2656">
        <v>6</v>
      </c>
      <c r="W726" s="2662">
        <v>7.6105099999999997</v>
      </c>
      <c r="X726" s="2662">
        <v>7.3499999999999998E-3</v>
      </c>
      <c r="Y726" s="2650"/>
      <c r="Z726" s="2650"/>
      <c r="AA726" s="2650"/>
      <c r="AB726" s="2647">
        <v>4673739410462</v>
      </c>
      <c r="AC726" s="2646"/>
      <c r="AD726" s="2646"/>
      <c r="AE726" s="2646"/>
      <c r="AF726" s="2646"/>
      <c r="AG726" s="2646"/>
      <c r="AH726" s="2646"/>
      <c r="AI726" s="2646"/>
      <c r="AJ726" s="2653">
        <v>5.2</v>
      </c>
      <c r="AK726" s="2651" t="s">
        <v>2154</v>
      </c>
      <c r="AL726" s="2651" t="s">
        <v>3745</v>
      </c>
      <c r="AM726" s="2651"/>
      <c r="AN726" s="2652">
        <v>5.3</v>
      </c>
    </row>
    <row r="727" spans="1:40" ht="11.1" customHeight="1">
      <c r="A727" s="2646" t="s">
        <v>4833</v>
      </c>
      <c r="B727" s="2646" t="s">
        <v>4833</v>
      </c>
      <c r="C727" s="2646" t="s">
        <v>4831</v>
      </c>
      <c r="D727" s="2646" t="s">
        <v>4830</v>
      </c>
      <c r="E727" s="2647">
        <v>7306307209</v>
      </c>
      <c r="F727" s="2646" t="s">
        <v>2990</v>
      </c>
      <c r="G727" s="2646" t="s">
        <v>948</v>
      </c>
      <c r="H727" s="2646" t="s">
        <v>2988</v>
      </c>
      <c r="I727" s="2646" t="s">
        <v>6540</v>
      </c>
      <c r="J727" s="2646"/>
      <c r="K727" s="2646" t="s">
        <v>6626</v>
      </c>
      <c r="L727" s="2658">
        <v>1.467066</v>
      </c>
      <c r="M727" s="2658">
        <v>1.7639999999999999E-3</v>
      </c>
      <c r="N727" s="2650"/>
      <c r="O727" s="2650"/>
      <c r="P727" s="2650"/>
      <c r="Q727" s="2650"/>
      <c r="R727" s="2650"/>
      <c r="S727" s="2650"/>
      <c r="T727" s="2646" t="s">
        <v>3016</v>
      </c>
      <c r="U727" s="2647">
        <v>4673739401453</v>
      </c>
      <c r="V727" s="2656">
        <v>6</v>
      </c>
      <c r="W727" s="2649">
        <v>8.8024000000000004</v>
      </c>
      <c r="X727" s="2658">
        <v>1.0584E-2</v>
      </c>
      <c r="Y727" s="2650"/>
      <c r="Z727" s="2650"/>
      <c r="AA727" s="2650"/>
      <c r="AB727" s="2647">
        <v>4673739410479</v>
      </c>
      <c r="AC727" s="2646"/>
      <c r="AD727" s="2646"/>
      <c r="AE727" s="2646"/>
      <c r="AF727" s="2646"/>
      <c r="AG727" s="2646"/>
      <c r="AH727" s="2646"/>
      <c r="AI727" s="2646"/>
      <c r="AJ727" s="2648">
        <v>6.19</v>
      </c>
      <c r="AK727" s="2651" t="s">
        <v>2154</v>
      </c>
      <c r="AL727" s="2651" t="s">
        <v>3745</v>
      </c>
      <c r="AM727" s="2651"/>
      <c r="AN727" s="2652">
        <v>6.31</v>
      </c>
    </row>
    <row r="728" spans="1:40" ht="11.1" customHeight="1">
      <c r="A728" s="2646" t="s">
        <v>4832</v>
      </c>
      <c r="B728" s="2646" t="s">
        <v>4832</v>
      </c>
      <c r="C728" s="2646" t="s">
        <v>4831</v>
      </c>
      <c r="D728" s="2646" t="s">
        <v>4830</v>
      </c>
      <c r="E728" s="2647">
        <v>7306307209</v>
      </c>
      <c r="F728" s="2646" t="s">
        <v>2990</v>
      </c>
      <c r="G728" s="2646" t="s">
        <v>947</v>
      </c>
      <c r="H728" s="2646" t="s">
        <v>2988</v>
      </c>
      <c r="I728" s="2646" t="s">
        <v>6540</v>
      </c>
      <c r="J728" s="2646"/>
      <c r="K728" s="2646" t="s">
        <v>6626</v>
      </c>
      <c r="L728" s="2658">
        <v>2.0232429999999999</v>
      </c>
      <c r="M728" s="2658">
        <v>2.9160000000000002E-3</v>
      </c>
      <c r="N728" s="2650"/>
      <c r="O728" s="2650"/>
      <c r="P728" s="2650"/>
      <c r="Q728" s="2650"/>
      <c r="R728" s="2650"/>
      <c r="S728" s="2650"/>
      <c r="T728" s="2646" t="s">
        <v>3016</v>
      </c>
      <c r="U728" s="2647">
        <v>4673739401460</v>
      </c>
      <c r="V728" s="2656">
        <v>6</v>
      </c>
      <c r="W728" s="2662">
        <v>12.13946</v>
      </c>
      <c r="X728" s="2658">
        <v>1.7496000000000001E-2</v>
      </c>
      <c r="Y728" s="2650"/>
      <c r="Z728" s="2650"/>
      <c r="AA728" s="2650"/>
      <c r="AB728" s="2647">
        <v>4673739410486</v>
      </c>
      <c r="AC728" s="2646"/>
      <c r="AD728" s="2646"/>
      <c r="AE728" s="2646"/>
      <c r="AF728" s="2646"/>
      <c r="AG728" s="2646"/>
      <c r="AH728" s="2646"/>
      <c r="AI728" s="2646"/>
      <c r="AJ728" s="2648">
        <v>17.04</v>
      </c>
      <c r="AK728" s="2651" t="s">
        <v>2154</v>
      </c>
      <c r="AL728" s="2651" t="s">
        <v>3745</v>
      </c>
      <c r="AM728" s="2651"/>
      <c r="AN728" s="2652">
        <v>17.38</v>
      </c>
    </row>
    <row r="729" spans="1:40" ht="11.1" customHeight="1">
      <c r="A729" s="2646" t="s">
        <v>4829</v>
      </c>
      <c r="B729" s="2646" t="s">
        <v>4829</v>
      </c>
      <c r="C729" s="2646" t="s">
        <v>2767</v>
      </c>
      <c r="D729" s="2646" t="s">
        <v>2070</v>
      </c>
      <c r="E729" s="2647">
        <v>8413708900</v>
      </c>
      <c r="F729" s="2646" t="s">
        <v>2990</v>
      </c>
      <c r="G729" s="2646" t="s">
        <v>2074</v>
      </c>
      <c r="H729" s="2646" t="s">
        <v>2995</v>
      </c>
      <c r="I729" s="2646"/>
      <c r="J729" s="2647">
        <v>1</v>
      </c>
      <c r="K729" s="2646"/>
      <c r="L729" s="2657">
        <v>8.7249999999999996</v>
      </c>
      <c r="M729" s="2657">
        <v>8.0000000000000002E-3</v>
      </c>
      <c r="N729" s="2657">
        <v>0.19500000000000001</v>
      </c>
      <c r="O729" s="2657">
        <v>0.28499999999999998</v>
      </c>
      <c r="P729" s="2653">
        <v>0.3</v>
      </c>
      <c r="Q729" s="2656">
        <v>10</v>
      </c>
      <c r="R729" s="2650"/>
      <c r="S729" s="2650"/>
      <c r="T729" s="2646" t="s">
        <v>2987</v>
      </c>
      <c r="U729" s="2647">
        <v>4673739419571</v>
      </c>
      <c r="V729" s="2646"/>
      <c r="W729" s="2646"/>
      <c r="X729" s="2646"/>
      <c r="Y729" s="2646"/>
      <c r="Z729" s="2646"/>
      <c r="AA729" s="2646"/>
      <c r="AB729" s="2646"/>
      <c r="AC729" s="2646"/>
      <c r="AD729" s="2646"/>
      <c r="AE729" s="2646"/>
      <c r="AF729" s="2646"/>
      <c r="AG729" s="2646"/>
      <c r="AH729" s="2646"/>
      <c r="AI729" s="2646"/>
      <c r="AJ729" s="2648">
        <v>114.34</v>
      </c>
      <c r="AK729" s="2651" t="s">
        <v>2154</v>
      </c>
      <c r="AL729" s="2651" t="s">
        <v>2986</v>
      </c>
      <c r="AM729" s="2660">
        <v>17100</v>
      </c>
      <c r="AN729" s="2652">
        <v>116.63</v>
      </c>
    </row>
    <row r="730" spans="1:40" ht="11.1" customHeight="1">
      <c r="A730" s="2646" t="s">
        <v>4828</v>
      </c>
      <c r="B730" s="2646" t="s">
        <v>4828</v>
      </c>
      <c r="C730" s="2646" t="s">
        <v>2767</v>
      </c>
      <c r="D730" s="2646"/>
      <c r="E730" s="2646"/>
      <c r="F730" s="2646" t="s">
        <v>2990</v>
      </c>
      <c r="G730" s="2646" t="s">
        <v>4827</v>
      </c>
      <c r="H730" s="2646" t="s">
        <v>2988</v>
      </c>
      <c r="I730" s="2646"/>
      <c r="J730" s="2647">
        <v>1</v>
      </c>
      <c r="K730" s="2646"/>
      <c r="L730" s="2650"/>
      <c r="M730" s="2650"/>
      <c r="N730" s="2650"/>
      <c r="O730" s="2650"/>
      <c r="P730" s="2650"/>
      <c r="Q730" s="2656">
        <v>10</v>
      </c>
      <c r="R730" s="2650"/>
      <c r="S730" s="2650"/>
      <c r="T730" s="2646" t="s">
        <v>2987</v>
      </c>
      <c r="U730" s="2647">
        <v>4673739419588</v>
      </c>
      <c r="V730" s="2646"/>
      <c r="W730" s="2646"/>
      <c r="X730" s="2646"/>
      <c r="Y730" s="2646"/>
      <c r="Z730" s="2646"/>
      <c r="AA730" s="2646"/>
      <c r="AB730" s="2646"/>
      <c r="AC730" s="2646"/>
      <c r="AD730" s="2646"/>
      <c r="AE730" s="2646"/>
      <c r="AF730" s="2646"/>
      <c r="AG730" s="2646"/>
      <c r="AH730" s="2646"/>
      <c r="AI730" s="2646"/>
      <c r="AJ730" s="2646"/>
      <c r="AK730" s="2651"/>
      <c r="AL730" s="2651" t="s">
        <v>2986</v>
      </c>
      <c r="AM730" s="2651"/>
      <c r="AN730" s="2651"/>
    </row>
    <row r="731" spans="1:40" ht="11.1" customHeight="1">
      <c r="A731" s="2646" t="s">
        <v>4826</v>
      </c>
      <c r="B731" s="2646" t="s">
        <v>4826</v>
      </c>
      <c r="C731" s="2646" t="s">
        <v>2767</v>
      </c>
      <c r="D731" s="2646"/>
      <c r="E731" s="2646"/>
      <c r="F731" s="2646" t="s">
        <v>2990</v>
      </c>
      <c r="G731" s="2646" t="s">
        <v>2072</v>
      </c>
      <c r="H731" s="2646" t="s">
        <v>2988</v>
      </c>
      <c r="I731" s="2646"/>
      <c r="J731" s="2647">
        <v>1</v>
      </c>
      <c r="K731" s="2646"/>
      <c r="L731" s="2648">
        <v>15.96</v>
      </c>
      <c r="M731" s="2657">
        <v>2.5000000000000001E-2</v>
      </c>
      <c r="N731" s="2650"/>
      <c r="O731" s="2650"/>
      <c r="P731" s="2650"/>
      <c r="Q731" s="2656">
        <v>10</v>
      </c>
      <c r="R731" s="2650"/>
      <c r="S731" s="2650"/>
      <c r="T731" s="2646" t="s">
        <v>2987</v>
      </c>
      <c r="U731" s="2647">
        <v>4673739419595</v>
      </c>
      <c r="V731" s="2646"/>
      <c r="W731" s="2646"/>
      <c r="X731" s="2646"/>
      <c r="Y731" s="2646"/>
      <c r="Z731" s="2646"/>
      <c r="AA731" s="2646"/>
      <c r="AB731" s="2646"/>
      <c r="AC731" s="2646"/>
      <c r="AD731" s="2646"/>
      <c r="AE731" s="2646"/>
      <c r="AF731" s="2646"/>
      <c r="AG731" s="2646"/>
      <c r="AH731" s="2646"/>
      <c r="AI731" s="2646"/>
      <c r="AJ731" s="2653">
        <v>222.8</v>
      </c>
      <c r="AK731" s="2651" t="s">
        <v>2154</v>
      </c>
      <c r="AL731" s="2651" t="s">
        <v>2986</v>
      </c>
      <c r="AM731" s="2660">
        <v>17100</v>
      </c>
      <c r="AN731" s="2652">
        <v>227.26</v>
      </c>
    </row>
    <row r="732" spans="1:40" ht="11.1" customHeight="1">
      <c r="A732" s="2646" t="s">
        <v>1664</v>
      </c>
      <c r="B732" s="2646" t="s">
        <v>1664</v>
      </c>
      <c r="C732" s="2646" t="s">
        <v>3055</v>
      </c>
      <c r="D732" s="2646" t="s">
        <v>4825</v>
      </c>
      <c r="E732" s="2647">
        <v>8481805100</v>
      </c>
      <c r="F732" s="2646" t="s">
        <v>2990</v>
      </c>
      <c r="G732" s="2646" t="s">
        <v>1667</v>
      </c>
      <c r="H732" s="2646" t="s">
        <v>2995</v>
      </c>
      <c r="I732" s="2646" t="s">
        <v>6533</v>
      </c>
      <c r="J732" s="2646"/>
      <c r="K732" s="2646" t="s">
        <v>6631</v>
      </c>
      <c r="L732" s="2657">
        <v>0.49399999999999999</v>
      </c>
      <c r="M732" s="2658">
        <v>7.45E-4</v>
      </c>
      <c r="N732" s="2657">
        <v>0.13500000000000001</v>
      </c>
      <c r="O732" s="2657">
        <v>4.8000000000000001E-2</v>
      </c>
      <c r="P732" s="2657">
        <v>0.115</v>
      </c>
      <c r="Q732" s="2656">
        <v>10</v>
      </c>
      <c r="R732" s="2650"/>
      <c r="S732" s="2650"/>
      <c r="T732" s="2646" t="s">
        <v>2987</v>
      </c>
      <c r="U732" s="2647">
        <v>4673739410561</v>
      </c>
      <c r="V732" s="2646"/>
      <c r="W732" s="2646"/>
      <c r="X732" s="2646"/>
      <c r="Y732" s="2646"/>
      <c r="Z732" s="2646"/>
      <c r="AA732" s="2646"/>
      <c r="AB732" s="2646"/>
      <c r="AC732" s="2656">
        <v>30</v>
      </c>
      <c r="AD732" s="2648">
        <v>14.82</v>
      </c>
      <c r="AE732" s="2658">
        <v>2.7521E-2</v>
      </c>
      <c r="AF732" s="2657">
        <v>0.36499999999999999</v>
      </c>
      <c r="AG732" s="2648">
        <v>0.26</v>
      </c>
      <c r="AH732" s="2648">
        <v>0.28999999999999998</v>
      </c>
      <c r="AI732" s="2647">
        <v>4603739367503</v>
      </c>
      <c r="AJ732" s="2648">
        <v>40.950000000000003</v>
      </c>
      <c r="AK732" s="2651" t="s">
        <v>2154</v>
      </c>
      <c r="AL732" s="2651" t="s">
        <v>4152</v>
      </c>
      <c r="AM732" s="2660">
        <v>3358</v>
      </c>
      <c r="AN732" s="2652">
        <v>41.77</v>
      </c>
    </row>
    <row r="733" spans="1:40" ht="11.1" customHeight="1">
      <c r="A733" s="2646" t="s">
        <v>1665</v>
      </c>
      <c r="B733" s="2646" t="s">
        <v>1665</v>
      </c>
      <c r="C733" s="2646" t="s">
        <v>3055</v>
      </c>
      <c r="D733" s="2646" t="s">
        <v>4825</v>
      </c>
      <c r="E733" s="2647">
        <v>8481805100</v>
      </c>
      <c r="F733" s="2646" t="s">
        <v>2990</v>
      </c>
      <c r="G733" s="2646" t="s">
        <v>1666</v>
      </c>
      <c r="H733" s="2646" t="s">
        <v>2995</v>
      </c>
      <c r="I733" s="2646" t="s">
        <v>6541</v>
      </c>
      <c r="J733" s="2646"/>
      <c r="K733" s="2646"/>
      <c r="L733" s="2657">
        <v>0.35099999999999998</v>
      </c>
      <c r="M733" s="2658">
        <v>1.408E-3</v>
      </c>
      <c r="N733" s="2656">
        <v>1</v>
      </c>
      <c r="O733" s="2657">
        <v>1.4999999999999999E-2</v>
      </c>
      <c r="P733" s="2657">
        <v>1.4999999999999999E-2</v>
      </c>
      <c r="Q733" s="2656">
        <v>10</v>
      </c>
      <c r="R733" s="2650"/>
      <c r="S733" s="2650"/>
      <c r="T733" s="2646" t="s">
        <v>2987</v>
      </c>
      <c r="U733" s="2647">
        <v>4673739410578</v>
      </c>
      <c r="V733" s="2656">
        <v>5</v>
      </c>
      <c r="W733" s="2657">
        <v>1.7549999999999999</v>
      </c>
      <c r="X733" s="2662">
        <v>7.0400000000000003E-3</v>
      </c>
      <c r="Y733" s="2653">
        <v>1.1000000000000001</v>
      </c>
      <c r="Z733" s="2648">
        <v>0.08</v>
      </c>
      <c r="AA733" s="2648">
        <v>0.08</v>
      </c>
      <c r="AB733" s="2647">
        <v>4673739410585</v>
      </c>
      <c r="AC733" s="2656">
        <v>40</v>
      </c>
      <c r="AD733" s="2648">
        <v>14.04</v>
      </c>
      <c r="AE733" s="2658">
        <v>1.9278E-2</v>
      </c>
      <c r="AF733" s="2648">
        <v>1.02</v>
      </c>
      <c r="AG733" s="2657">
        <v>0.105</v>
      </c>
      <c r="AH733" s="2648">
        <v>0.18</v>
      </c>
      <c r="AI733" s="2647">
        <v>4603739367510</v>
      </c>
      <c r="AJ733" s="2648">
        <v>10.17</v>
      </c>
      <c r="AK733" s="2651" t="s">
        <v>2154</v>
      </c>
      <c r="AL733" s="2651" t="s">
        <v>4152</v>
      </c>
      <c r="AM733" s="2652">
        <v>833.75</v>
      </c>
      <c r="AN733" s="2652">
        <v>10.37</v>
      </c>
    </row>
    <row r="734" spans="1:40" ht="11.1" customHeight="1">
      <c r="A734" s="2646" t="s">
        <v>4824</v>
      </c>
      <c r="B734" s="2646" t="s">
        <v>4823</v>
      </c>
      <c r="C734" s="2646" t="s">
        <v>4778</v>
      </c>
      <c r="D734" s="2646" t="s">
        <v>4816</v>
      </c>
      <c r="E734" s="2647">
        <v>8421210009</v>
      </c>
      <c r="F734" s="2646" t="s">
        <v>2990</v>
      </c>
      <c r="G734" s="2646" t="s">
        <v>98</v>
      </c>
      <c r="H734" s="2646" t="s">
        <v>2995</v>
      </c>
      <c r="I734" s="2646" t="s">
        <v>6541</v>
      </c>
      <c r="J734" s="2646" t="s">
        <v>6534</v>
      </c>
      <c r="K734" s="2646"/>
      <c r="L734" s="2657">
        <v>7.0000000000000001E-3</v>
      </c>
      <c r="M734" s="2658">
        <v>7.7000000000000001E-5</v>
      </c>
      <c r="N734" s="2657">
        <v>3.9E-2</v>
      </c>
      <c r="O734" s="2649">
        <v>2.75E-2</v>
      </c>
      <c r="P734" s="2649">
        <v>2.75E-2</v>
      </c>
      <c r="Q734" s="2650"/>
      <c r="R734" s="2650"/>
      <c r="S734" s="2650"/>
      <c r="T734" s="2646" t="s">
        <v>2987</v>
      </c>
      <c r="U734" s="2647">
        <v>4673739410592</v>
      </c>
      <c r="V734" s="2656">
        <v>30</v>
      </c>
      <c r="W734" s="2648">
        <v>0.24</v>
      </c>
      <c r="X734" s="2662">
        <v>2.31E-3</v>
      </c>
      <c r="Y734" s="2650"/>
      <c r="Z734" s="2650"/>
      <c r="AA734" s="2650"/>
      <c r="AB734" s="2647">
        <v>4673739410936</v>
      </c>
      <c r="AC734" s="2656">
        <v>240</v>
      </c>
      <c r="AD734" s="2648">
        <v>2.29</v>
      </c>
      <c r="AE734" s="2662">
        <v>1.6740000000000001E-2</v>
      </c>
      <c r="AF734" s="2648">
        <v>0.36</v>
      </c>
      <c r="AG734" s="2648">
        <v>0.15</v>
      </c>
      <c r="AH734" s="2648">
        <v>0.31</v>
      </c>
      <c r="AI734" s="2647">
        <v>4603726340724</v>
      </c>
      <c r="AJ734" s="2648">
        <v>0.97</v>
      </c>
      <c r="AK734" s="2651" t="s">
        <v>2154</v>
      </c>
      <c r="AL734" s="2651" t="s">
        <v>2986</v>
      </c>
      <c r="AM734" s="2663">
        <v>80.5</v>
      </c>
      <c r="AN734" s="2652">
        <v>0.99</v>
      </c>
    </row>
    <row r="735" spans="1:40" ht="11.1" customHeight="1">
      <c r="A735" s="2646" t="s">
        <v>4822</v>
      </c>
      <c r="B735" s="2646" t="s">
        <v>4821</v>
      </c>
      <c r="C735" s="2646" t="s">
        <v>4778</v>
      </c>
      <c r="D735" s="2646" t="s">
        <v>4816</v>
      </c>
      <c r="E735" s="2647">
        <v>8421210009</v>
      </c>
      <c r="F735" s="2646" t="s">
        <v>2990</v>
      </c>
      <c r="G735" s="2646" t="s">
        <v>99</v>
      </c>
      <c r="H735" s="2646" t="s">
        <v>2995</v>
      </c>
      <c r="I735" s="2646" t="s">
        <v>6541</v>
      </c>
      <c r="J735" s="2646" t="s">
        <v>6535</v>
      </c>
      <c r="K735" s="2646"/>
      <c r="L735" s="2648">
        <v>0.01</v>
      </c>
      <c r="M735" s="2658">
        <v>1.16E-4</v>
      </c>
      <c r="N735" s="2649">
        <v>3.95E-2</v>
      </c>
      <c r="O735" s="2649">
        <v>3.4500000000000003E-2</v>
      </c>
      <c r="P735" s="2649">
        <v>3.4500000000000003E-2</v>
      </c>
      <c r="Q735" s="2650"/>
      <c r="R735" s="2650"/>
      <c r="S735" s="2650"/>
      <c r="T735" s="2646" t="s">
        <v>2987</v>
      </c>
      <c r="U735" s="2647">
        <v>4673739410608</v>
      </c>
      <c r="V735" s="2656">
        <v>20</v>
      </c>
      <c r="W735" s="2648">
        <v>0.27</v>
      </c>
      <c r="X735" s="2662">
        <v>2.32E-3</v>
      </c>
      <c r="Y735" s="2650"/>
      <c r="Z735" s="2650"/>
      <c r="AA735" s="2650"/>
      <c r="AB735" s="2647">
        <v>4673739410943</v>
      </c>
      <c r="AC735" s="2656">
        <v>160</v>
      </c>
      <c r="AD735" s="2648">
        <v>2.57</v>
      </c>
      <c r="AE735" s="2662">
        <v>1.6740000000000001E-2</v>
      </c>
      <c r="AF735" s="2648">
        <v>0.36</v>
      </c>
      <c r="AG735" s="2648">
        <v>0.15</v>
      </c>
      <c r="AH735" s="2648">
        <v>0.31</v>
      </c>
      <c r="AI735" s="2647">
        <v>4603726340731</v>
      </c>
      <c r="AJ735" s="2648">
        <v>1.28</v>
      </c>
      <c r="AK735" s="2651" t="s">
        <v>2154</v>
      </c>
      <c r="AL735" s="2651" t="s">
        <v>2986</v>
      </c>
      <c r="AM735" s="2663">
        <v>105.8</v>
      </c>
      <c r="AN735" s="2652">
        <v>1.31</v>
      </c>
    </row>
    <row r="736" spans="1:40" ht="11.1" customHeight="1">
      <c r="A736" s="2646" t="s">
        <v>4820</v>
      </c>
      <c r="B736" s="2646" t="s">
        <v>4819</v>
      </c>
      <c r="C736" s="2646" t="s">
        <v>4778</v>
      </c>
      <c r="D736" s="2646" t="s">
        <v>4816</v>
      </c>
      <c r="E736" s="2647">
        <v>8421210009</v>
      </c>
      <c r="F736" s="2646" t="s">
        <v>2990</v>
      </c>
      <c r="G736" s="2646" t="s">
        <v>100</v>
      </c>
      <c r="H736" s="2646" t="s">
        <v>2995</v>
      </c>
      <c r="I736" s="2646" t="s">
        <v>6541</v>
      </c>
      <c r="J736" s="2647">
        <v>1</v>
      </c>
      <c r="K736" s="2646"/>
      <c r="L736" s="2657">
        <v>1.4E-2</v>
      </c>
      <c r="M736" s="2658">
        <v>1.93E-4</v>
      </c>
      <c r="N736" s="2657">
        <v>5.0999999999999997E-2</v>
      </c>
      <c r="O736" s="2649">
        <v>4.0500000000000001E-2</v>
      </c>
      <c r="P736" s="2649">
        <v>4.0500000000000001E-2</v>
      </c>
      <c r="Q736" s="2650"/>
      <c r="R736" s="2650"/>
      <c r="S736" s="2650"/>
      <c r="T736" s="2646" t="s">
        <v>2987</v>
      </c>
      <c r="U736" s="2647">
        <v>4673739410615</v>
      </c>
      <c r="V736" s="2656">
        <v>12</v>
      </c>
      <c r="W736" s="2648">
        <v>0.23</v>
      </c>
      <c r="X736" s="2658">
        <v>2.3159999999999999E-3</v>
      </c>
      <c r="Y736" s="2650"/>
      <c r="Z736" s="2650"/>
      <c r="AA736" s="2650"/>
      <c r="AB736" s="2647">
        <v>4673739410950</v>
      </c>
      <c r="AC736" s="2656">
        <v>96</v>
      </c>
      <c r="AD736" s="2648">
        <v>2.42</v>
      </c>
      <c r="AE736" s="2662">
        <v>1.6740000000000001E-2</v>
      </c>
      <c r="AF736" s="2648">
        <v>0.36</v>
      </c>
      <c r="AG736" s="2648">
        <v>0.15</v>
      </c>
      <c r="AH736" s="2648">
        <v>0.31</v>
      </c>
      <c r="AI736" s="2647">
        <v>4603726340748</v>
      </c>
      <c r="AJ736" s="2648">
        <v>1.62</v>
      </c>
      <c r="AK736" s="2651" t="s">
        <v>2154</v>
      </c>
      <c r="AL736" s="2651" t="s">
        <v>2986</v>
      </c>
      <c r="AM736" s="2663">
        <v>133.4</v>
      </c>
      <c r="AN736" s="2652">
        <v>1.65</v>
      </c>
    </row>
    <row r="737" spans="1:40" ht="11.1" customHeight="1">
      <c r="A737" s="2646" t="s">
        <v>4818</v>
      </c>
      <c r="B737" s="2646" t="s">
        <v>4817</v>
      </c>
      <c r="C737" s="2646" t="s">
        <v>4778</v>
      </c>
      <c r="D737" s="2646" t="s">
        <v>4816</v>
      </c>
      <c r="E737" s="2647">
        <v>8421210009</v>
      </c>
      <c r="F737" s="2646" t="s">
        <v>2990</v>
      </c>
      <c r="G737" s="2646" t="s">
        <v>101</v>
      </c>
      <c r="H737" s="2646" t="s">
        <v>2995</v>
      </c>
      <c r="I737" s="2646" t="s">
        <v>6541</v>
      </c>
      <c r="J737" s="2646" t="s">
        <v>6536</v>
      </c>
      <c r="K737" s="2646"/>
      <c r="L737" s="2657">
        <v>1.9E-2</v>
      </c>
      <c r="M737" s="2658">
        <v>2.5700000000000001E-4</v>
      </c>
      <c r="N737" s="2649">
        <v>5.6500000000000002E-2</v>
      </c>
      <c r="O737" s="2649">
        <v>4.8500000000000001E-2</v>
      </c>
      <c r="P737" s="2649">
        <v>4.8500000000000001E-2</v>
      </c>
      <c r="Q737" s="2650"/>
      <c r="R737" s="2650"/>
      <c r="S737" s="2650"/>
      <c r="T737" s="2646" t="s">
        <v>2987</v>
      </c>
      <c r="U737" s="2647">
        <v>4673739410622</v>
      </c>
      <c r="V737" s="2656">
        <v>9</v>
      </c>
      <c r="W737" s="2648">
        <v>0.26</v>
      </c>
      <c r="X737" s="2658">
        <v>2.313E-3</v>
      </c>
      <c r="Y737" s="2650"/>
      <c r="Z737" s="2650"/>
      <c r="AA737" s="2650"/>
      <c r="AB737" s="2647">
        <v>4673739410967</v>
      </c>
      <c r="AC737" s="2656">
        <v>72</v>
      </c>
      <c r="AD737" s="2648">
        <v>2.39</v>
      </c>
      <c r="AE737" s="2662">
        <v>1.6740000000000001E-2</v>
      </c>
      <c r="AF737" s="2648">
        <v>0.36</v>
      </c>
      <c r="AG737" s="2648">
        <v>0.15</v>
      </c>
      <c r="AH737" s="2648">
        <v>0.31</v>
      </c>
      <c r="AI737" s="2647">
        <v>4603726340755</v>
      </c>
      <c r="AJ737" s="2648">
        <v>2.5299999999999998</v>
      </c>
      <c r="AK737" s="2651" t="s">
        <v>2154</v>
      </c>
      <c r="AL737" s="2651" t="s">
        <v>2986</v>
      </c>
      <c r="AM737" s="2652">
        <v>208.15</v>
      </c>
      <c r="AN737" s="2652">
        <v>2.58</v>
      </c>
    </row>
    <row r="738" spans="1:40" ht="11.1" customHeight="1">
      <c r="A738" s="2646" t="s">
        <v>4815</v>
      </c>
      <c r="B738" s="2646" t="s">
        <v>4814</v>
      </c>
      <c r="C738" s="2646" t="s">
        <v>4778</v>
      </c>
      <c r="D738" s="2646" t="s">
        <v>4803</v>
      </c>
      <c r="E738" s="2647">
        <v>8481309908</v>
      </c>
      <c r="F738" s="2646" t="s">
        <v>2990</v>
      </c>
      <c r="G738" s="2646" t="s">
        <v>88</v>
      </c>
      <c r="H738" s="2646" t="s">
        <v>2995</v>
      </c>
      <c r="I738" s="2646" t="s">
        <v>6533</v>
      </c>
      <c r="J738" s="2646" t="s">
        <v>6534</v>
      </c>
      <c r="K738" s="2646" t="s">
        <v>6628</v>
      </c>
      <c r="L738" s="2657">
        <v>0.121</v>
      </c>
      <c r="M738" s="2658">
        <v>1.16E-4</v>
      </c>
      <c r="N738" s="2657">
        <v>4.8000000000000001E-2</v>
      </c>
      <c r="O738" s="2648">
        <v>0.03</v>
      </c>
      <c r="P738" s="2648">
        <v>0.03</v>
      </c>
      <c r="Q738" s="2656">
        <v>16</v>
      </c>
      <c r="R738" s="2650"/>
      <c r="S738" s="2650"/>
      <c r="T738" s="2646" t="s">
        <v>2987</v>
      </c>
      <c r="U738" s="2647">
        <v>4673739410691</v>
      </c>
      <c r="V738" s="2656">
        <v>20</v>
      </c>
      <c r="W738" s="2648">
        <v>2.44</v>
      </c>
      <c r="X738" s="2662">
        <v>2.32E-3</v>
      </c>
      <c r="Y738" s="2650"/>
      <c r="Z738" s="2650"/>
      <c r="AA738" s="2650"/>
      <c r="AB738" s="2647">
        <v>4673739411032</v>
      </c>
      <c r="AC738" s="2656">
        <v>160</v>
      </c>
      <c r="AD738" s="2648">
        <v>19.95</v>
      </c>
      <c r="AE738" s="2658">
        <v>1.6322E-2</v>
      </c>
      <c r="AF738" s="2648">
        <v>0.39</v>
      </c>
      <c r="AG738" s="2657">
        <v>0.155</v>
      </c>
      <c r="AH738" s="2648">
        <v>0.27</v>
      </c>
      <c r="AI738" s="2647">
        <v>4603726340762</v>
      </c>
      <c r="AJ738" s="2648">
        <v>4.82</v>
      </c>
      <c r="AK738" s="2651" t="s">
        <v>2154</v>
      </c>
      <c r="AL738" s="2651" t="s">
        <v>2986</v>
      </c>
      <c r="AM738" s="2663">
        <v>395.6</v>
      </c>
      <c r="AN738" s="2652">
        <v>4.92</v>
      </c>
    </row>
    <row r="739" spans="1:40" ht="11.1" customHeight="1">
      <c r="A739" s="2646" t="s">
        <v>4813</v>
      </c>
      <c r="B739" s="2646" t="s">
        <v>4812</v>
      </c>
      <c r="C739" s="2646" t="s">
        <v>4778</v>
      </c>
      <c r="D739" s="2646" t="s">
        <v>4803</v>
      </c>
      <c r="E739" s="2647">
        <v>8481309908</v>
      </c>
      <c r="F739" s="2646" t="s">
        <v>2990</v>
      </c>
      <c r="G739" s="2646" t="s">
        <v>89</v>
      </c>
      <c r="H739" s="2646" t="s">
        <v>2995</v>
      </c>
      <c r="I739" s="2646" t="s">
        <v>6533</v>
      </c>
      <c r="J739" s="2646" t="s">
        <v>6535</v>
      </c>
      <c r="K739" s="2646" t="s">
        <v>6628</v>
      </c>
      <c r="L739" s="2657">
        <v>0.17499999999999999</v>
      </c>
      <c r="M739" s="2658">
        <v>1.93E-4</v>
      </c>
      <c r="N739" s="2657">
        <v>5.1999999999999998E-2</v>
      </c>
      <c r="O739" s="2649">
        <v>3.6499999999999998E-2</v>
      </c>
      <c r="P739" s="2649">
        <v>3.6499999999999998E-2</v>
      </c>
      <c r="Q739" s="2656">
        <v>16</v>
      </c>
      <c r="R739" s="2650"/>
      <c r="S739" s="2650"/>
      <c r="T739" s="2646" t="s">
        <v>2987</v>
      </c>
      <c r="U739" s="2647">
        <v>4673739410707</v>
      </c>
      <c r="V739" s="2656">
        <v>12</v>
      </c>
      <c r="W739" s="2648">
        <v>2.13</v>
      </c>
      <c r="X739" s="2658">
        <v>2.3159999999999999E-3</v>
      </c>
      <c r="Y739" s="2650"/>
      <c r="Z739" s="2650"/>
      <c r="AA739" s="2650"/>
      <c r="AB739" s="2647">
        <v>4673739411049</v>
      </c>
      <c r="AC739" s="2656">
        <v>96</v>
      </c>
      <c r="AD739" s="2648">
        <v>17.37</v>
      </c>
      <c r="AE739" s="2658">
        <v>1.3563E-2</v>
      </c>
      <c r="AF739" s="2648">
        <v>0.35</v>
      </c>
      <c r="AG739" s="2657">
        <v>0.155</v>
      </c>
      <c r="AH739" s="2648">
        <v>0.25</v>
      </c>
      <c r="AI739" s="2647">
        <v>4603726340779</v>
      </c>
      <c r="AJ739" s="2648">
        <v>5.97</v>
      </c>
      <c r="AK739" s="2651" t="s">
        <v>2154</v>
      </c>
      <c r="AL739" s="2651" t="s">
        <v>2986</v>
      </c>
      <c r="AM739" s="2663">
        <v>489.9</v>
      </c>
      <c r="AN739" s="2652">
        <v>6.09</v>
      </c>
    </row>
    <row r="740" spans="1:40" ht="11.1" customHeight="1">
      <c r="A740" s="2646" t="s">
        <v>4811</v>
      </c>
      <c r="B740" s="2646" t="s">
        <v>4810</v>
      </c>
      <c r="C740" s="2646" t="s">
        <v>4778</v>
      </c>
      <c r="D740" s="2646" t="s">
        <v>4803</v>
      </c>
      <c r="E740" s="2647">
        <v>8481309908</v>
      </c>
      <c r="F740" s="2646" t="s">
        <v>2990</v>
      </c>
      <c r="G740" s="2646" t="s">
        <v>90</v>
      </c>
      <c r="H740" s="2646" t="s">
        <v>2995</v>
      </c>
      <c r="I740" s="2646" t="s">
        <v>6533</v>
      </c>
      <c r="J740" s="2647">
        <v>1</v>
      </c>
      <c r="K740" s="2646" t="s">
        <v>6628</v>
      </c>
      <c r="L740" s="2657">
        <v>0.25800000000000001</v>
      </c>
      <c r="M740" s="2658">
        <v>2.5700000000000001E-4</v>
      </c>
      <c r="N740" s="2657">
        <v>5.8000000000000003E-2</v>
      </c>
      <c r="O740" s="2657">
        <v>4.3999999999999997E-2</v>
      </c>
      <c r="P740" s="2657">
        <v>4.3999999999999997E-2</v>
      </c>
      <c r="Q740" s="2656">
        <v>16</v>
      </c>
      <c r="R740" s="2650"/>
      <c r="S740" s="2650"/>
      <c r="T740" s="2646" t="s">
        <v>2987</v>
      </c>
      <c r="U740" s="2647">
        <v>4673739410714</v>
      </c>
      <c r="V740" s="2656">
        <v>9</v>
      </c>
      <c r="W740" s="2648">
        <v>2.36</v>
      </c>
      <c r="X740" s="2658">
        <v>2.313E-3</v>
      </c>
      <c r="Y740" s="2650"/>
      <c r="Z740" s="2650"/>
      <c r="AA740" s="2650"/>
      <c r="AB740" s="2647">
        <v>4673739411056</v>
      </c>
      <c r="AC740" s="2656">
        <v>72</v>
      </c>
      <c r="AD740" s="2648">
        <v>19.170000000000002</v>
      </c>
      <c r="AE740" s="2658">
        <v>1.3563E-2</v>
      </c>
      <c r="AF740" s="2648">
        <v>0.35</v>
      </c>
      <c r="AG740" s="2657">
        <v>0.155</v>
      </c>
      <c r="AH740" s="2648">
        <v>0.25</v>
      </c>
      <c r="AI740" s="2647">
        <v>4603726340786</v>
      </c>
      <c r="AJ740" s="2653">
        <v>9.8000000000000007</v>
      </c>
      <c r="AK740" s="2651" t="s">
        <v>2154</v>
      </c>
      <c r="AL740" s="2651" t="s">
        <v>2986</v>
      </c>
      <c r="AM740" s="2652">
        <v>803.85</v>
      </c>
      <c r="AN740" s="2652">
        <v>10</v>
      </c>
    </row>
    <row r="741" spans="1:40" ht="11.1" customHeight="1">
      <c r="A741" s="2646" t="s">
        <v>4809</v>
      </c>
      <c r="B741" s="2646" t="s">
        <v>4808</v>
      </c>
      <c r="C741" s="2646" t="s">
        <v>4778</v>
      </c>
      <c r="D741" s="2646" t="s">
        <v>4803</v>
      </c>
      <c r="E741" s="2647">
        <v>8481309908</v>
      </c>
      <c r="F741" s="2646" t="s">
        <v>2990</v>
      </c>
      <c r="G741" s="2646" t="s">
        <v>91</v>
      </c>
      <c r="H741" s="2646" t="s">
        <v>2995</v>
      </c>
      <c r="I741" s="2646" t="s">
        <v>6533</v>
      </c>
      <c r="J741" s="2646" t="s">
        <v>6536</v>
      </c>
      <c r="K741" s="2646" t="s">
        <v>6628</v>
      </c>
      <c r="L741" s="2657">
        <v>0.40600000000000003</v>
      </c>
      <c r="M741" s="2658">
        <v>3.8499999999999998E-4</v>
      </c>
      <c r="N741" s="2657">
        <v>6.6000000000000003E-2</v>
      </c>
      <c r="O741" s="2649">
        <v>5.5500000000000001E-2</v>
      </c>
      <c r="P741" s="2649">
        <v>5.5500000000000001E-2</v>
      </c>
      <c r="Q741" s="2656">
        <v>16</v>
      </c>
      <c r="R741" s="2650"/>
      <c r="S741" s="2650"/>
      <c r="T741" s="2646" t="s">
        <v>2987</v>
      </c>
      <c r="U741" s="2647">
        <v>4673739410721</v>
      </c>
      <c r="V741" s="2656">
        <v>6</v>
      </c>
      <c r="W741" s="2648">
        <v>2.48</v>
      </c>
      <c r="X741" s="2662">
        <v>2.31E-3</v>
      </c>
      <c r="Y741" s="2650"/>
      <c r="Z741" s="2650"/>
      <c r="AA741" s="2650"/>
      <c r="AB741" s="2647">
        <v>4673739411063</v>
      </c>
      <c r="AC741" s="2656">
        <v>48</v>
      </c>
      <c r="AD741" s="2648">
        <v>20.14</v>
      </c>
      <c r="AE741" s="2658">
        <v>1.6322E-2</v>
      </c>
      <c r="AF741" s="2648">
        <v>0.39</v>
      </c>
      <c r="AG741" s="2657">
        <v>0.155</v>
      </c>
      <c r="AH741" s="2648">
        <v>0.27</v>
      </c>
      <c r="AI741" s="2647">
        <v>4603726340793</v>
      </c>
      <c r="AJ741" s="2648">
        <v>13.94</v>
      </c>
      <c r="AK741" s="2651" t="s">
        <v>2154</v>
      </c>
      <c r="AL741" s="2651" t="s">
        <v>2986</v>
      </c>
      <c r="AM741" s="2664">
        <v>1143.0999999999999</v>
      </c>
      <c r="AN741" s="2652">
        <v>14.22</v>
      </c>
    </row>
    <row r="742" spans="1:40" ht="11.1" customHeight="1">
      <c r="A742" s="2646" t="s">
        <v>4807</v>
      </c>
      <c r="B742" s="2646" t="s">
        <v>4806</v>
      </c>
      <c r="C742" s="2646" t="s">
        <v>4778</v>
      </c>
      <c r="D742" s="2646" t="s">
        <v>4803</v>
      </c>
      <c r="E742" s="2647">
        <v>8481309908</v>
      </c>
      <c r="F742" s="2646" t="s">
        <v>2990</v>
      </c>
      <c r="G742" s="2646" t="s">
        <v>92</v>
      </c>
      <c r="H742" s="2646" t="s">
        <v>2995</v>
      </c>
      <c r="I742" s="2646" t="s">
        <v>6533</v>
      </c>
      <c r="J742" s="2646" t="s">
        <v>6537</v>
      </c>
      <c r="K742" s="2646" t="s">
        <v>6628</v>
      </c>
      <c r="L742" s="2657">
        <v>0.56299999999999994</v>
      </c>
      <c r="M742" s="2658">
        <v>5.7799999999999995E-4</v>
      </c>
      <c r="N742" s="2657">
        <v>7.0999999999999994E-2</v>
      </c>
      <c r="O742" s="2657">
        <v>6.3E-2</v>
      </c>
      <c r="P742" s="2657">
        <v>6.3E-2</v>
      </c>
      <c r="Q742" s="2656">
        <v>16</v>
      </c>
      <c r="R742" s="2650"/>
      <c r="S742" s="2650"/>
      <c r="T742" s="2646" t="s">
        <v>2987</v>
      </c>
      <c r="U742" s="2647">
        <v>4673739410738</v>
      </c>
      <c r="V742" s="2656">
        <v>4</v>
      </c>
      <c r="W742" s="2653">
        <v>2.2999999999999998</v>
      </c>
      <c r="X742" s="2658">
        <v>2.3119999999999998E-3</v>
      </c>
      <c r="Y742" s="2650"/>
      <c r="Z742" s="2650"/>
      <c r="AA742" s="2650"/>
      <c r="AB742" s="2647">
        <v>4673739411070</v>
      </c>
      <c r="AC742" s="2656">
        <v>32</v>
      </c>
      <c r="AD742" s="2653">
        <v>18.7</v>
      </c>
      <c r="AE742" s="2658">
        <v>1.6322E-2</v>
      </c>
      <c r="AF742" s="2648">
        <v>0.39</v>
      </c>
      <c r="AG742" s="2657">
        <v>0.155</v>
      </c>
      <c r="AH742" s="2648">
        <v>0.27</v>
      </c>
      <c r="AI742" s="2647">
        <v>4603726340809</v>
      </c>
      <c r="AJ742" s="2648">
        <v>23.74</v>
      </c>
      <c r="AK742" s="2651" t="s">
        <v>2154</v>
      </c>
      <c r="AL742" s="2651" t="s">
        <v>2986</v>
      </c>
      <c r="AM742" s="2660">
        <v>1955</v>
      </c>
      <c r="AN742" s="2652">
        <v>24.21</v>
      </c>
    </row>
    <row r="743" spans="1:40" ht="11.1" customHeight="1">
      <c r="A743" s="2646" t="s">
        <v>4805</v>
      </c>
      <c r="B743" s="2646" t="s">
        <v>4804</v>
      </c>
      <c r="C743" s="2646" t="s">
        <v>4778</v>
      </c>
      <c r="D743" s="2646" t="s">
        <v>4803</v>
      </c>
      <c r="E743" s="2647">
        <v>8481309908</v>
      </c>
      <c r="F743" s="2646" t="s">
        <v>2990</v>
      </c>
      <c r="G743" s="2646" t="s">
        <v>93</v>
      </c>
      <c r="H743" s="2646" t="s">
        <v>2995</v>
      </c>
      <c r="I743" s="2646" t="s">
        <v>6533</v>
      </c>
      <c r="J743" s="2647">
        <v>2</v>
      </c>
      <c r="K743" s="2646" t="s">
        <v>6628</v>
      </c>
      <c r="L743" s="2657">
        <v>0.83499999999999996</v>
      </c>
      <c r="M743" s="2658">
        <v>7.7099999999999998E-4</v>
      </c>
      <c r="N743" s="2648">
        <v>0.08</v>
      </c>
      <c r="O743" s="2649">
        <v>7.7499999999999999E-2</v>
      </c>
      <c r="P743" s="2649">
        <v>7.7499999999999999E-2</v>
      </c>
      <c r="Q743" s="2656">
        <v>16</v>
      </c>
      <c r="R743" s="2650"/>
      <c r="S743" s="2650"/>
      <c r="T743" s="2646" t="s">
        <v>2987</v>
      </c>
      <c r="U743" s="2647">
        <v>4673739410745</v>
      </c>
      <c r="V743" s="2656">
        <v>3</v>
      </c>
      <c r="W743" s="2648">
        <v>2.57</v>
      </c>
      <c r="X743" s="2658">
        <v>2.313E-3</v>
      </c>
      <c r="Y743" s="2650"/>
      <c r="Z743" s="2650"/>
      <c r="AA743" s="2650"/>
      <c r="AB743" s="2647">
        <v>4673739411087</v>
      </c>
      <c r="AC743" s="2656">
        <v>24</v>
      </c>
      <c r="AD743" s="2648">
        <v>21.03</v>
      </c>
      <c r="AE743" s="2658">
        <v>2.9484E-2</v>
      </c>
      <c r="AF743" s="2648">
        <v>0.42</v>
      </c>
      <c r="AG743" s="2648">
        <v>0.26</v>
      </c>
      <c r="AH743" s="2648">
        <v>0.27</v>
      </c>
      <c r="AI743" s="2647">
        <v>4603726340816</v>
      </c>
      <c r="AJ743" s="2648">
        <v>33.47</v>
      </c>
      <c r="AK743" s="2651" t="s">
        <v>2154</v>
      </c>
      <c r="AL743" s="2651" t="s">
        <v>2986</v>
      </c>
      <c r="AM743" s="2664">
        <v>2748.5</v>
      </c>
      <c r="AN743" s="2652">
        <v>34.14</v>
      </c>
    </row>
    <row r="744" spans="1:40" ht="11.1" customHeight="1">
      <c r="A744" s="2646" t="s">
        <v>4802</v>
      </c>
      <c r="B744" s="2646" t="s">
        <v>4801</v>
      </c>
      <c r="C744" s="2646" t="s">
        <v>4778</v>
      </c>
      <c r="D744" s="2646" t="s">
        <v>4796</v>
      </c>
      <c r="E744" s="2647">
        <v>8481309908</v>
      </c>
      <c r="F744" s="2646" t="s">
        <v>2990</v>
      </c>
      <c r="G744" s="2646" t="s">
        <v>94</v>
      </c>
      <c r="H744" s="2646" t="s">
        <v>2995</v>
      </c>
      <c r="I744" s="2646" t="s">
        <v>6533</v>
      </c>
      <c r="J744" s="2646" t="s">
        <v>6534</v>
      </c>
      <c r="K744" s="2646" t="s">
        <v>6628</v>
      </c>
      <c r="L744" s="2657">
        <v>0.186</v>
      </c>
      <c r="M744" s="2658">
        <v>1.54E-4</v>
      </c>
      <c r="N744" s="2649">
        <v>5.6500000000000002E-2</v>
      </c>
      <c r="O744" s="2649">
        <v>3.4200000000000001E-2</v>
      </c>
      <c r="P744" s="2649">
        <v>3.4200000000000001E-2</v>
      </c>
      <c r="Q744" s="2656">
        <v>25</v>
      </c>
      <c r="R744" s="2650"/>
      <c r="S744" s="2650"/>
      <c r="T744" s="2646" t="s">
        <v>2987</v>
      </c>
      <c r="U744" s="2647">
        <v>4673739410752</v>
      </c>
      <c r="V744" s="2656">
        <v>15</v>
      </c>
      <c r="W744" s="2648">
        <v>2.83</v>
      </c>
      <c r="X744" s="2662">
        <v>2.31E-3</v>
      </c>
      <c r="Y744" s="2650"/>
      <c r="Z744" s="2650"/>
      <c r="AA744" s="2650"/>
      <c r="AB744" s="2647">
        <v>4673739411094</v>
      </c>
      <c r="AC744" s="2656">
        <v>120</v>
      </c>
      <c r="AD744" s="2648">
        <v>22.65</v>
      </c>
      <c r="AE744" s="2658">
        <v>1.6847999999999998E-2</v>
      </c>
      <c r="AF744" s="2648">
        <v>0.39</v>
      </c>
      <c r="AG744" s="2648">
        <v>0.16</v>
      </c>
      <c r="AH744" s="2648">
        <v>0.27</v>
      </c>
      <c r="AI744" s="2647">
        <v>4603726340823</v>
      </c>
      <c r="AJ744" s="2656">
        <v>6</v>
      </c>
      <c r="AK744" s="2651" t="s">
        <v>2154</v>
      </c>
      <c r="AL744" s="2651" t="s">
        <v>2986</v>
      </c>
      <c r="AM744" s="2663">
        <v>492.2</v>
      </c>
      <c r="AN744" s="2652">
        <v>6.12</v>
      </c>
    </row>
    <row r="745" spans="1:40" ht="11.1" customHeight="1">
      <c r="A745" s="2646" t="s">
        <v>4800</v>
      </c>
      <c r="B745" s="2646" t="s">
        <v>4799</v>
      </c>
      <c r="C745" s="2646" t="s">
        <v>4778</v>
      </c>
      <c r="D745" s="2646" t="s">
        <v>4796</v>
      </c>
      <c r="E745" s="2647">
        <v>8481309908</v>
      </c>
      <c r="F745" s="2646" t="s">
        <v>2990</v>
      </c>
      <c r="G745" s="2646" t="s">
        <v>95</v>
      </c>
      <c r="H745" s="2646" t="s">
        <v>2995</v>
      </c>
      <c r="I745" s="2646" t="s">
        <v>6533</v>
      </c>
      <c r="J745" s="2646" t="s">
        <v>6535</v>
      </c>
      <c r="K745" s="2646" t="s">
        <v>6628</v>
      </c>
      <c r="L745" s="2657">
        <v>0.26500000000000001</v>
      </c>
      <c r="M745" s="2658">
        <v>2.31E-4</v>
      </c>
      <c r="N745" s="2657">
        <v>6.4000000000000001E-2</v>
      </c>
      <c r="O745" s="2649">
        <v>4.1500000000000002E-2</v>
      </c>
      <c r="P745" s="2649">
        <v>4.1500000000000002E-2</v>
      </c>
      <c r="Q745" s="2656">
        <v>25</v>
      </c>
      <c r="R745" s="2650"/>
      <c r="S745" s="2650"/>
      <c r="T745" s="2646" t="s">
        <v>2987</v>
      </c>
      <c r="U745" s="2647">
        <v>4673739410769</v>
      </c>
      <c r="V745" s="2656">
        <v>10</v>
      </c>
      <c r="W745" s="2648">
        <v>2.66</v>
      </c>
      <c r="X745" s="2662">
        <v>2.31E-3</v>
      </c>
      <c r="Y745" s="2650"/>
      <c r="Z745" s="2650"/>
      <c r="AA745" s="2650"/>
      <c r="AB745" s="2647">
        <v>4673739411100</v>
      </c>
      <c r="AC745" s="2656">
        <v>80</v>
      </c>
      <c r="AD745" s="2653">
        <v>21.6</v>
      </c>
      <c r="AE745" s="2658">
        <v>1.6847999999999998E-2</v>
      </c>
      <c r="AF745" s="2648">
        <v>0.39</v>
      </c>
      <c r="AG745" s="2648">
        <v>0.16</v>
      </c>
      <c r="AH745" s="2648">
        <v>0.27</v>
      </c>
      <c r="AI745" s="2647">
        <v>4603726340830</v>
      </c>
      <c r="AJ745" s="2648">
        <v>8.59</v>
      </c>
      <c r="AK745" s="2651" t="s">
        <v>2154</v>
      </c>
      <c r="AL745" s="2651" t="s">
        <v>2986</v>
      </c>
      <c r="AM745" s="2663">
        <v>703.8</v>
      </c>
      <c r="AN745" s="2652">
        <v>8.76</v>
      </c>
    </row>
    <row r="746" spans="1:40" ht="11.1" customHeight="1">
      <c r="A746" s="2646" t="s">
        <v>4798</v>
      </c>
      <c r="B746" s="2646" t="s">
        <v>4797</v>
      </c>
      <c r="C746" s="2646" t="s">
        <v>4778</v>
      </c>
      <c r="D746" s="2646" t="s">
        <v>4796</v>
      </c>
      <c r="E746" s="2647">
        <v>8481309908</v>
      </c>
      <c r="F746" s="2646" t="s">
        <v>2990</v>
      </c>
      <c r="G746" s="2646" t="s">
        <v>96</v>
      </c>
      <c r="H746" s="2646" t="s">
        <v>2995</v>
      </c>
      <c r="I746" s="2646" t="s">
        <v>6533</v>
      </c>
      <c r="J746" s="2647">
        <v>1</v>
      </c>
      <c r="K746" s="2646" t="s">
        <v>6628</v>
      </c>
      <c r="L746" s="2648">
        <v>0.42</v>
      </c>
      <c r="M746" s="2658">
        <v>4.6299999999999998E-4</v>
      </c>
      <c r="N746" s="2657">
        <v>7.4999999999999997E-2</v>
      </c>
      <c r="O746" s="2649">
        <v>4.7500000000000001E-2</v>
      </c>
      <c r="P746" s="2649">
        <v>4.7500000000000001E-2</v>
      </c>
      <c r="Q746" s="2656">
        <v>25</v>
      </c>
      <c r="R746" s="2650"/>
      <c r="S746" s="2650"/>
      <c r="T746" s="2646" t="s">
        <v>2987</v>
      </c>
      <c r="U746" s="2647">
        <v>4673739410776</v>
      </c>
      <c r="V746" s="2656">
        <v>5</v>
      </c>
      <c r="W746" s="2648">
        <v>2.15</v>
      </c>
      <c r="X746" s="2658">
        <v>2.3149999999999998E-3</v>
      </c>
      <c r="Y746" s="2650"/>
      <c r="Z746" s="2650"/>
      <c r="AA746" s="2650"/>
      <c r="AB746" s="2647">
        <v>4673739411117</v>
      </c>
      <c r="AC746" s="2656">
        <v>40</v>
      </c>
      <c r="AD746" s="2648">
        <v>17.62</v>
      </c>
      <c r="AE746" s="2658">
        <v>1.6322E-2</v>
      </c>
      <c r="AF746" s="2648">
        <v>0.39</v>
      </c>
      <c r="AG746" s="2657">
        <v>0.155</v>
      </c>
      <c r="AH746" s="2648">
        <v>0.27</v>
      </c>
      <c r="AI746" s="2647">
        <v>4603726340847</v>
      </c>
      <c r="AJ746" s="2648">
        <v>13.28</v>
      </c>
      <c r="AK746" s="2651" t="s">
        <v>2154</v>
      </c>
      <c r="AL746" s="2651" t="s">
        <v>2986</v>
      </c>
      <c r="AM746" s="2664">
        <v>1087.9000000000001</v>
      </c>
      <c r="AN746" s="2652">
        <v>13.55</v>
      </c>
    </row>
    <row r="747" spans="1:40" ht="11.1" customHeight="1">
      <c r="A747" s="2646" t="s">
        <v>4795</v>
      </c>
      <c r="B747" s="2646" t="s">
        <v>4795</v>
      </c>
      <c r="C747" s="2646" t="s">
        <v>4778</v>
      </c>
      <c r="D747" s="2646" t="s">
        <v>4789</v>
      </c>
      <c r="E747" s="2647">
        <v>8481309908</v>
      </c>
      <c r="F747" s="2646" t="s">
        <v>2990</v>
      </c>
      <c r="G747" s="2646" t="s">
        <v>102</v>
      </c>
      <c r="H747" s="2646" t="s">
        <v>2995</v>
      </c>
      <c r="I747" s="2646" t="s">
        <v>6533</v>
      </c>
      <c r="J747" s="2646" t="s">
        <v>6534</v>
      </c>
      <c r="K747" s="2646" t="s">
        <v>6628</v>
      </c>
      <c r="L747" s="2657">
        <v>0.17599999999999999</v>
      </c>
      <c r="M747" s="2658">
        <v>1.54E-4</v>
      </c>
      <c r="N747" s="2657">
        <v>5.3999999999999999E-2</v>
      </c>
      <c r="O747" s="2648">
        <v>0.05</v>
      </c>
      <c r="P747" s="2648">
        <v>0.03</v>
      </c>
      <c r="Q747" s="2656">
        <v>16</v>
      </c>
      <c r="R747" s="2650"/>
      <c r="S747" s="2650"/>
      <c r="T747" s="2646" t="s">
        <v>2987</v>
      </c>
      <c r="U747" s="2647">
        <v>4673739410783</v>
      </c>
      <c r="V747" s="2656">
        <v>15</v>
      </c>
      <c r="W747" s="2648">
        <v>2.68</v>
      </c>
      <c r="X747" s="2662">
        <v>2.31E-3</v>
      </c>
      <c r="Y747" s="2650"/>
      <c r="Z747" s="2650"/>
      <c r="AA747" s="2650"/>
      <c r="AB747" s="2647">
        <v>4673739411124</v>
      </c>
      <c r="AC747" s="2656">
        <v>120</v>
      </c>
      <c r="AD747" s="2648">
        <v>21.76</v>
      </c>
      <c r="AE747" s="2658">
        <v>1.6322E-2</v>
      </c>
      <c r="AF747" s="2648">
        <v>0.39</v>
      </c>
      <c r="AG747" s="2657">
        <v>0.155</v>
      </c>
      <c r="AH747" s="2648">
        <v>0.27</v>
      </c>
      <c r="AI747" s="2647">
        <v>4603726340915</v>
      </c>
      <c r="AJ747" s="2648">
        <v>7.25</v>
      </c>
      <c r="AK747" s="2651" t="s">
        <v>2154</v>
      </c>
      <c r="AL747" s="2651" t="s">
        <v>2986</v>
      </c>
      <c r="AM747" s="2652">
        <v>594.54999999999995</v>
      </c>
      <c r="AN747" s="2652">
        <v>7.4</v>
      </c>
    </row>
    <row r="748" spans="1:40" ht="11.1" customHeight="1">
      <c r="A748" s="2646" t="s">
        <v>4794</v>
      </c>
      <c r="B748" s="2646" t="s">
        <v>4794</v>
      </c>
      <c r="C748" s="2646" t="s">
        <v>4778</v>
      </c>
      <c r="D748" s="2646" t="s">
        <v>4789</v>
      </c>
      <c r="E748" s="2647">
        <v>8481309908</v>
      </c>
      <c r="F748" s="2646" t="s">
        <v>2990</v>
      </c>
      <c r="G748" s="2646" t="s">
        <v>103</v>
      </c>
      <c r="H748" s="2646" t="s">
        <v>2995</v>
      </c>
      <c r="I748" s="2646" t="s">
        <v>6533</v>
      </c>
      <c r="J748" s="2646" t="s">
        <v>6535</v>
      </c>
      <c r="K748" s="2646" t="s">
        <v>6628</v>
      </c>
      <c r="L748" s="2648">
        <v>0.26</v>
      </c>
      <c r="M748" s="2658">
        <v>2.5700000000000001E-4</v>
      </c>
      <c r="N748" s="2657">
        <v>5.7000000000000002E-2</v>
      </c>
      <c r="O748" s="2657">
        <v>5.8000000000000003E-2</v>
      </c>
      <c r="P748" s="2657">
        <v>3.5999999999999997E-2</v>
      </c>
      <c r="Q748" s="2656">
        <v>16</v>
      </c>
      <c r="R748" s="2650"/>
      <c r="S748" s="2650"/>
      <c r="T748" s="2646" t="s">
        <v>2987</v>
      </c>
      <c r="U748" s="2647">
        <v>4673739410790</v>
      </c>
      <c r="V748" s="2656">
        <v>9</v>
      </c>
      <c r="W748" s="2648">
        <v>2.44</v>
      </c>
      <c r="X748" s="2658">
        <v>2.313E-3</v>
      </c>
      <c r="Y748" s="2650"/>
      <c r="Z748" s="2650"/>
      <c r="AA748" s="2650"/>
      <c r="AB748" s="2647">
        <v>4673739411131</v>
      </c>
      <c r="AC748" s="2656">
        <v>72</v>
      </c>
      <c r="AD748" s="2648">
        <v>19.22</v>
      </c>
      <c r="AE748" s="2658">
        <v>1.6322E-2</v>
      </c>
      <c r="AF748" s="2648">
        <v>0.39</v>
      </c>
      <c r="AG748" s="2657">
        <v>0.155</v>
      </c>
      <c r="AH748" s="2648">
        <v>0.27</v>
      </c>
      <c r="AI748" s="2647">
        <v>4603726340922</v>
      </c>
      <c r="AJ748" s="2648">
        <v>10.62</v>
      </c>
      <c r="AK748" s="2651" t="s">
        <v>2154</v>
      </c>
      <c r="AL748" s="2651" t="s">
        <v>2986</v>
      </c>
      <c r="AM748" s="2652">
        <v>870.55</v>
      </c>
      <c r="AN748" s="2652">
        <v>10.83</v>
      </c>
    </row>
    <row r="749" spans="1:40" ht="11.1" customHeight="1">
      <c r="A749" s="2646" t="s">
        <v>4793</v>
      </c>
      <c r="B749" s="2646" t="s">
        <v>4793</v>
      </c>
      <c r="C749" s="2646" t="s">
        <v>4778</v>
      </c>
      <c r="D749" s="2646" t="s">
        <v>4789</v>
      </c>
      <c r="E749" s="2647">
        <v>8481309908</v>
      </c>
      <c r="F749" s="2646" t="s">
        <v>2990</v>
      </c>
      <c r="G749" s="2646" t="s">
        <v>104</v>
      </c>
      <c r="H749" s="2646" t="s">
        <v>2995</v>
      </c>
      <c r="I749" s="2646" t="s">
        <v>6533</v>
      </c>
      <c r="J749" s="2647">
        <v>1</v>
      </c>
      <c r="K749" s="2646" t="s">
        <v>6628</v>
      </c>
      <c r="L749" s="2657">
        <v>0.35899999999999999</v>
      </c>
      <c r="M749" s="2658">
        <v>2.8899999999999998E-4</v>
      </c>
      <c r="N749" s="2657">
        <v>6.8000000000000005E-2</v>
      </c>
      <c r="O749" s="2657">
        <v>6.6000000000000003E-2</v>
      </c>
      <c r="P749" s="2657">
        <v>4.2000000000000003E-2</v>
      </c>
      <c r="Q749" s="2656">
        <v>16</v>
      </c>
      <c r="R749" s="2650"/>
      <c r="S749" s="2650"/>
      <c r="T749" s="2646" t="s">
        <v>2987</v>
      </c>
      <c r="U749" s="2647">
        <v>4673739410806</v>
      </c>
      <c r="V749" s="2656">
        <v>8</v>
      </c>
      <c r="W749" s="2648">
        <v>2.91</v>
      </c>
      <c r="X749" s="2658">
        <v>2.3119999999999998E-3</v>
      </c>
      <c r="Y749" s="2650"/>
      <c r="Z749" s="2650"/>
      <c r="AA749" s="2650"/>
      <c r="AB749" s="2647">
        <v>4673739411148</v>
      </c>
      <c r="AC749" s="2656">
        <v>64</v>
      </c>
      <c r="AD749" s="2648">
        <v>23.68</v>
      </c>
      <c r="AE749" s="2658">
        <v>1.6322E-2</v>
      </c>
      <c r="AF749" s="2648">
        <v>0.39</v>
      </c>
      <c r="AG749" s="2657">
        <v>0.155</v>
      </c>
      <c r="AH749" s="2648">
        <v>0.27</v>
      </c>
      <c r="AI749" s="2647">
        <v>4603726340939</v>
      </c>
      <c r="AJ749" s="2648">
        <v>15.83</v>
      </c>
      <c r="AK749" s="2651" t="s">
        <v>2154</v>
      </c>
      <c r="AL749" s="2651" t="s">
        <v>2986</v>
      </c>
      <c r="AM749" s="2664">
        <v>1299.5</v>
      </c>
      <c r="AN749" s="2652">
        <v>16.149999999999999</v>
      </c>
    </row>
    <row r="750" spans="1:40" ht="11.1" customHeight="1">
      <c r="A750" s="2646" t="s">
        <v>4792</v>
      </c>
      <c r="B750" s="2646" t="s">
        <v>4792</v>
      </c>
      <c r="C750" s="2646" t="s">
        <v>4778</v>
      </c>
      <c r="D750" s="2646" t="s">
        <v>4789</v>
      </c>
      <c r="E750" s="2647">
        <v>8481309908</v>
      </c>
      <c r="F750" s="2646" t="s">
        <v>2990</v>
      </c>
      <c r="G750" s="2646" t="s">
        <v>105</v>
      </c>
      <c r="H750" s="2646" t="s">
        <v>2995</v>
      </c>
      <c r="I750" s="2646" t="s">
        <v>6533</v>
      </c>
      <c r="J750" s="2646" t="s">
        <v>6536</v>
      </c>
      <c r="K750" s="2646" t="s">
        <v>6628</v>
      </c>
      <c r="L750" s="2657">
        <v>0.56599999999999995</v>
      </c>
      <c r="M750" s="2658">
        <v>7.7099999999999998E-4</v>
      </c>
      <c r="N750" s="2657">
        <v>7.5999999999999998E-2</v>
      </c>
      <c r="O750" s="2657">
        <v>7.9000000000000001E-2</v>
      </c>
      <c r="P750" s="2657">
        <v>5.0999999999999997E-2</v>
      </c>
      <c r="Q750" s="2656">
        <v>16</v>
      </c>
      <c r="R750" s="2650"/>
      <c r="S750" s="2650"/>
      <c r="T750" s="2646" t="s">
        <v>2987</v>
      </c>
      <c r="U750" s="2647">
        <v>4673739410813</v>
      </c>
      <c r="V750" s="2656">
        <v>4</v>
      </c>
      <c r="W750" s="2648">
        <v>2.29</v>
      </c>
      <c r="X750" s="2658">
        <v>3.0839999999999999E-3</v>
      </c>
      <c r="Y750" s="2650"/>
      <c r="Z750" s="2650"/>
      <c r="AA750" s="2650"/>
      <c r="AB750" s="2647">
        <v>4673739411155</v>
      </c>
      <c r="AC750" s="2656">
        <v>24</v>
      </c>
      <c r="AD750" s="2648">
        <v>14.14</v>
      </c>
      <c r="AE750" s="2662">
        <v>1.653E-2</v>
      </c>
      <c r="AF750" s="2648">
        <v>0.38</v>
      </c>
      <c r="AG750" s="2648">
        <v>0.15</v>
      </c>
      <c r="AH750" s="2648">
        <v>0.28999999999999998</v>
      </c>
      <c r="AI750" s="2647">
        <v>4603726340946</v>
      </c>
      <c r="AJ750" s="2648">
        <v>22.81</v>
      </c>
      <c r="AK750" s="2651" t="s">
        <v>2154</v>
      </c>
      <c r="AL750" s="2651" t="s">
        <v>2986</v>
      </c>
      <c r="AM750" s="2664">
        <v>1874.5</v>
      </c>
      <c r="AN750" s="2652">
        <v>23.27</v>
      </c>
    </row>
    <row r="751" spans="1:40" ht="11.1" customHeight="1">
      <c r="A751" s="2646" t="s">
        <v>4791</v>
      </c>
      <c r="B751" s="2646" t="s">
        <v>4791</v>
      </c>
      <c r="C751" s="2646" t="s">
        <v>4778</v>
      </c>
      <c r="D751" s="2646" t="s">
        <v>4789</v>
      </c>
      <c r="E751" s="2647">
        <v>8481309908</v>
      </c>
      <c r="F751" s="2646" t="s">
        <v>2990</v>
      </c>
      <c r="G751" s="2646" t="s">
        <v>106</v>
      </c>
      <c r="H751" s="2646" t="s">
        <v>2995</v>
      </c>
      <c r="I751" s="2646" t="s">
        <v>6533</v>
      </c>
      <c r="J751" s="2646" t="s">
        <v>6537</v>
      </c>
      <c r="K751" s="2646" t="s">
        <v>6628</v>
      </c>
      <c r="L751" s="2657">
        <v>0.753</v>
      </c>
      <c r="M751" s="2658">
        <v>1.0280000000000001E-3</v>
      </c>
      <c r="N751" s="2657">
        <v>8.2000000000000003E-2</v>
      </c>
      <c r="O751" s="2657">
        <v>8.8999999999999996E-2</v>
      </c>
      <c r="P751" s="2657">
        <v>5.8000000000000003E-2</v>
      </c>
      <c r="Q751" s="2656">
        <v>16</v>
      </c>
      <c r="R751" s="2650"/>
      <c r="S751" s="2650"/>
      <c r="T751" s="2646" t="s">
        <v>2987</v>
      </c>
      <c r="U751" s="2647">
        <v>4673739410820</v>
      </c>
      <c r="V751" s="2656">
        <v>3</v>
      </c>
      <c r="W751" s="2648">
        <v>2.27</v>
      </c>
      <c r="X751" s="2658">
        <v>3.0839999999999999E-3</v>
      </c>
      <c r="Y751" s="2650"/>
      <c r="Z751" s="2650"/>
      <c r="AA751" s="2650"/>
      <c r="AB751" s="2647">
        <v>4673739411162</v>
      </c>
      <c r="AC751" s="2656">
        <v>18</v>
      </c>
      <c r="AD751" s="2648">
        <v>13.92</v>
      </c>
      <c r="AE751" s="2662">
        <v>1.566E-2</v>
      </c>
      <c r="AF751" s="2648">
        <v>0.28999999999999998</v>
      </c>
      <c r="AG751" s="2653">
        <v>0.2</v>
      </c>
      <c r="AH751" s="2648">
        <v>0.27</v>
      </c>
      <c r="AI751" s="2647">
        <v>4603726340953</v>
      </c>
      <c r="AJ751" s="2648">
        <v>29.95</v>
      </c>
      <c r="AK751" s="2651" t="s">
        <v>2154</v>
      </c>
      <c r="AL751" s="2651" t="s">
        <v>2986</v>
      </c>
      <c r="AM751" s="2660">
        <v>2461</v>
      </c>
      <c r="AN751" s="2652">
        <v>30.55</v>
      </c>
    </row>
    <row r="752" spans="1:40" ht="11.1" customHeight="1">
      <c r="A752" s="2646" t="s">
        <v>4790</v>
      </c>
      <c r="B752" s="2646" t="s">
        <v>4790</v>
      </c>
      <c r="C752" s="2646" t="s">
        <v>4778</v>
      </c>
      <c r="D752" s="2646" t="s">
        <v>4789</v>
      </c>
      <c r="E752" s="2647">
        <v>8481309908</v>
      </c>
      <c r="F752" s="2646" t="s">
        <v>2990</v>
      </c>
      <c r="G752" s="2646" t="s">
        <v>107</v>
      </c>
      <c r="H752" s="2646" t="s">
        <v>2995</v>
      </c>
      <c r="I752" s="2646" t="s">
        <v>6533</v>
      </c>
      <c r="J752" s="2647">
        <v>2</v>
      </c>
      <c r="K752" s="2646" t="s">
        <v>6628</v>
      </c>
      <c r="L752" s="2657">
        <v>1.1060000000000001</v>
      </c>
      <c r="M752" s="2658">
        <v>1.542E-3</v>
      </c>
      <c r="N752" s="2657">
        <v>9.7000000000000003E-2</v>
      </c>
      <c r="O752" s="2657">
        <v>0.10199999999999999</v>
      </c>
      <c r="P752" s="2657">
        <v>7.1999999999999995E-2</v>
      </c>
      <c r="Q752" s="2656">
        <v>16</v>
      </c>
      <c r="R752" s="2650"/>
      <c r="S752" s="2650"/>
      <c r="T752" s="2646" t="s">
        <v>2987</v>
      </c>
      <c r="U752" s="2647">
        <v>4673739410837</v>
      </c>
      <c r="V752" s="2656">
        <v>2</v>
      </c>
      <c r="W752" s="2648">
        <v>2.29</v>
      </c>
      <c r="X752" s="2658">
        <v>3.0839999999999999E-3</v>
      </c>
      <c r="Y752" s="2650"/>
      <c r="Z752" s="2650"/>
      <c r="AA752" s="2650"/>
      <c r="AB752" s="2647">
        <v>4673739411179</v>
      </c>
      <c r="AC752" s="2656">
        <v>12</v>
      </c>
      <c r="AD752" s="2648">
        <v>14.11</v>
      </c>
      <c r="AE752" s="2662">
        <v>1.728E-2</v>
      </c>
      <c r="AF752" s="2648">
        <v>0.32</v>
      </c>
      <c r="AG752" s="2653">
        <v>0.2</v>
      </c>
      <c r="AH752" s="2648">
        <v>0.27</v>
      </c>
      <c r="AI752" s="2647">
        <v>4603726340960</v>
      </c>
      <c r="AJ752" s="2648">
        <v>44.99</v>
      </c>
      <c r="AK752" s="2651" t="s">
        <v>2154</v>
      </c>
      <c r="AL752" s="2651" t="s">
        <v>2986</v>
      </c>
      <c r="AM752" s="2664">
        <v>3691.5</v>
      </c>
      <c r="AN752" s="2652">
        <v>45.89</v>
      </c>
    </row>
    <row r="753" spans="1:40" ht="11.1" customHeight="1">
      <c r="A753" s="2646" t="s">
        <v>4788</v>
      </c>
      <c r="B753" s="2646" t="s">
        <v>4788</v>
      </c>
      <c r="C753" s="2646" t="s">
        <v>4778</v>
      </c>
      <c r="D753" s="2646" t="s">
        <v>4785</v>
      </c>
      <c r="E753" s="2647">
        <v>8481309908</v>
      </c>
      <c r="F753" s="2646" t="s">
        <v>2990</v>
      </c>
      <c r="G753" s="2646" t="s">
        <v>771</v>
      </c>
      <c r="H753" s="2646" t="s">
        <v>2995</v>
      </c>
      <c r="I753" s="2646" t="s">
        <v>6533</v>
      </c>
      <c r="J753" s="2646" t="s">
        <v>6534</v>
      </c>
      <c r="K753" s="2646" t="s">
        <v>6628</v>
      </c>
      <c r="L753" s="2657">
        <v>0.158</v>
      </c>
      <c r="M753" s="2658">
        <v>1.03E-4</v>
      </c>
      <c r="N753" s="2657">
        <v>6.2E-2</v>
      </c>
      <c r="O753" s="2657">
        <v>3.7999999999999999E-2</v>
      </c>
      <c r="P753" s="2657">
        <v>3.7999999999999999E-2</v>
      </c>
      <c r="Q753" s="2656">
        <v>16</v>
      </c>
      <c r="R753" s="2650"/>
      <c r="S753" s="2650"/>
      <c r="T753" s="2646" t="s">
        <v>2987</v>
      </c>
      <c r="U753" s="2647">
        <v>4673739410844</v>
      </c>
      <c r="V753" s="2656">
        <v>15</v>
      </c>
      <c r="W753" s="2653">
        <v>2.4</v>
      </c>
      <c r="X753" s="2658">
        <v>1.5449999999999999E-3</v>
      </c>
      <c r="Y753" s="2650"/>
      <c r="Z753" s="2650"/>
      <c r="AA753" s="2650"/>
      <c r="AB753" s="2647">
        <v>4673739411186</v>
      </c>
      <c r="AC753" s="2656">
        <v>180</v>
      </c>
      <c r="AD753" s="2648">
        <v>28.84</v>
      </c>
      <c r="AE753" s="2658">
        <v>2.3165999999999999E-2</v>
      </c>
      <c r="AF753" s="2648">
        <v>0.39</v>
      </c>
      <c r="AG753" s="2648">
        <v>0.22</v>
      </c>
      <c r="AH753" s="2648">
        <v>0.27</v>
      </c>
      <c r="AI753" s="2647">
        <v>4603726344951</v>
      </c>
      <c r="AJ753" s="2648">
        <v>6.51</v>
      </c>
      <c r="AK753" s="2651" t="s">
        <v>2154</v>
      </c>
      <c r="AL753" s="2651" t="s">
        <v>2986</v>
      </c>
      <c r="AM753" s="2663">
        <v>533.6</v>
      </c>
      <c r="AN753" s="2652">
        <v>6.64</v>
      </c>
    </row>
    <row r="754" spans="1:40" ht="11.1" customHeight="1">
      <c r="A754" s="2646" t="s">
        <v>4787</v>
      </c>
      <c r="B754" s="2646" t="s">
        <v>4787</v>
      </c>
      <c r="C754" s="2646" t="s">
        <v>4778</v>
      </c>
      <c r="D754" s="2646" t="s">
        <v>4785</v>
      </c>
      <c r="E754" s="2647">
        <v>8481309908</v>
      </c>
      <c r="F754" s="2646" t="s">
        <v>2990</v>
      </c>
      <c r="G754" s="2646" t="s">
        <v>772</v>
      </c>
      <c r="H754" s="2646" t="s">
        <v>2995</v>
      </c>
      <c r="I754" s="2646" t="s">
        <v>6533</v>
      </c>
      <c r="J754" s="2646" t="s">
        <v>6535</v>
      </c>
      <c r="K754" s="2646" t="s">
        <v>6628</v>
      </c>
      <c r="L754" s="2657">
        <v>0.19500000000000001</v>
      </c>
      <c r="M754" s="2658">
        <v>1.7100000000000001E-4</v>
      </c>
      <c r="N754" s="2657">
        <v>6.8000000000000005E-2</v>
      </c>
      <c r="O754" s="2657">
        <v>4.3999999999999997E-2</v>
      </c>
      <c r="P754" s="2657">
        <v>4.3999999999999997E-2</v>
      </c>
      <c r="Q754" s="2656">
        <v>16</v>
      </c>
      <c r="R754" s="2650"/>
      <c r="S754" s="2650"/>
      <c r="T754" s="2646" t="s">
        <v>2987</v>
      </c>
      <c r="U754" s="2647">
        <v>4673739410851</v>
      </c>
      <c r="V754" s="2656">
        <v>18</v>
      </c>
      <c r="W754" s="2648">
        <v>3.57</v>
      </c>
      <c r="X754" s="2658">
        <v>3.078E-3</v>
      </c>
      <c r="Y754" s="2650"/>
      <c r="Z754" s="2650"/>
      <c r="AA754" s="2650"/>
      <c r="AB754" s="2647">
        <v>4673739411193</v>
      </c>
      <c r="AC754" s="2656">
        <v>108</v>
      </c>
      <c r="AD754" s="2653">
        <v>21.1</v>
      </c>
      <c r="AE754" s="2658">
        <v>1.8467999999999998E-2</v>
      </c>
      <c r="AF754" s="2648">
        <v>0.27</v>
      </c>
      <c r="AG754" s="2648">
        <v>0.26</v>
      </c>
      <c r="AH754" s="2648">
        <v>0.26</v>
      </c>
      <c r="AI754" s="2647">
        <v>4603726344968</v>
      </c>
      <c r="AJ754" s="2648">
        <v>8.56</v>
      </c>
      <c r="AK754" s="2651" t="s">
        <v>2154</v>
      </c>
      <c r="AL754" s="2651" t="s">
        <v>2986</v>
      </c>
      <c r="AM754" s="2663">
        <v>701.5</v>
      </c>
      <c r="AN754" s="2652">
        <v>8.73</v>
      </c>
    </row>
    <row r="755" spans="1:40" ht="11.1" customHeight="1">
      <c r="A755" s="2646" t="s">
        <v>4786</v>
      </c>
      <c r="B755" s="2646" t="s">
        <v>4786</v>
      </c>
      <c r="C755" s="2646" t="s">
        <v>4778</v>
      </c>
      <c r="D755" s="2646" t="s">
        <v>4785</v>
      </c>
      <c r="E755" s="2647">
        <v>8481309908</v>
      </c>
      <c r="F755" s="2646" t="s">
        <v>2990</v>
      </c>
      <c r="G755" s="2646" t="s">
        <v>773</v>
      </c>
      <c r="H755" s="2646" t="s">
        <v>2995</v>
      </c>
      <c r="I755" s="2646" t="s">
        <v>6533</v>
      </c>
      <c r="J755" s="2647">
        <v>1</v>
      </c>
      <c r="K755" s="2646" t="s">
        <v>6628</v>
      </c>
      <c r="L755" s="2657">
        <v>0.23799999999999999</v>
      </c>
      <c r="M755" s="2658">
        <v>1.7100000000000001E-4</v>
      </c>
      <c r="N755" s="2657">
        <v>7.5999999999999998E-2</v>
      </c>
      <c r="O755" s="2657">
        <v>4.8000000000000001E-2</v>
      </c>
      <c r="P755" s="2657">
        <v>4.8000000000000001E-2</v>
      </c>
      <c r="Q755" s="2656">
        <v>16</v>
      </c>
      <c r="R755" s="2650"/>
      <c r="S755" s="2650"/>
      <c r="T755" s="2646" t="s">
        <v>2987</v>
      </c>
      <c r="U755" s="2647">
        <v>4673739410868</v>
      </c>
      <c r="V755" s="2656">
        <v>18</v>
      </c>
      <c r="W755" s="2648">
        <v>4.28</v>
      </c>
      <c r="X755" s="2658">
        <v>3.078E-3</v>
      </c>
      <c r="Y755" s="2650"/>
      <c r="Z755" s="2650"/>
      <c r="AA755" s="2650"/>
      <c r="AB755" s="2647">
        <v>4673739411209</v>
      </c>
      <c r="AC755" s="2656">
        <v>108</v>
      </c>
      <c r="AD755" s="2648">
        <v>26.27</v>
      </c>
      <c r="AE755" s="2658">
        <v>1.8467999999999998E-2</v>
      </c>
      <c r="AF755" s="2648">
        <v>0.27</v>
      </c>
      <c r="AG755" s="2648">
        <v>0.26</v>
      </c>
      <c r="AH755" s="2648">
        <v>0.26</v>
      </c>
      <c r="AI755" s="2647">
        <v>4603726344975</v>
      </c>
      <c r="AJ755" s="2648">
        <v>10.58</v>
      </c>
      <c r="AK755" s="2651" t="s">
        <v>2154</v>
      </c>
      <c r="AL755" s="2651" t="s">
        <v>2986</v>
      </c>
      <c r="AM755" s="2663">
        <v>867.1</v>
      </c>
      <c r="AN755" s="2652">
        <v>10.79</v>
      </c>
    </row>
    <row r="756" spans="1:40" ht="11.1" customHeight="1">
      <c r="A756" s="2646" t="s">
        <v>4784</v>
      </c>
      <c r="B756" s="2646" t="s">
        <v>4784</v>
      </c>
      <c r="C756" s="2646" t="s">
        <v>4778</v>
      </c>
      <c r="D756" s="2646" t="s">
        <v>4777</v>
      </c>
      <c r="E756" s="2647">
        <v>8481309908</v>
      </c>
      <c r="F756" s="2646" t="s">
        <v>2769</v>
      </c>
      <c r="G756" s="2646" t="s">
        <v>237</v>
      </c>
      <c r="H756" s="2646" t="s">
        <v>2995</v>
      </c>
      <c r="I756" s="2646" t="s">
        <v>6533</v>
      </c>
      <c r="J756" s="2646" t="s">
        <v>6534</v>
      </c>
      <c r="K756" s="2646" t="s">
        <v>6628</v>
      </c>
      <c r="L756" s="2657">
        <v>9.4E-2</v>
      </c>
      <c r="M756" s="2658">
        <v>1.34E-4</v>
      </c>
      <c r="N756" s="2657">
        <v>4.2999999999999997E-2</v>
      </c>
      <c r="O756" s="2649">
        <v>3.1099999999999999E-2</v>
      </c>
      <c r="P756" s="2649">
        <v>3.1099999999999999E-2</v>
      </c>
      <c r="Q756" s="2656">
        <v>10</v>
      </c>
      <c r="R756" s="2650"/>
      <c r="S756" s="2650"/>
      <c r="T756" s="2646" t="s">
        <v>2987</v>
      </c>
      <c r="U756" s="2647">
        <v>4673739410875</v>
      </c>
      <c r="V756" s="2656">
        <v>20</v>
      </c>
      <c r="W756" s="2648">
        <v>1.91</v>
      </c>
      <c r="X756" s="2662">
        <v>2.6800000000000001E-3</v>
      </c>
      <c r="Y756" s="2650"/>
      <c r="Z756" s="2650"/>
      <c r="AA756" s="2650"/>
      <c r="AB756" s="2647">
        <v>4673739411216</v>
      </c>
      <c r="AC756" s="2656">
        <v>160</v>
      </c>
      <c r="AD756" s="2653">
        <v>16.100000000000001</v>
      </c>
      <c r="AE756" s="2662">
        <v>1.6740000000000001E-2</v>
      </c>
      <c r="AF756" s="2648">
        <v>0.36</v>
      </c>
      <c r="AG756" s="2648">
        <v>0.15</v>
      </c>
      <c r="AH756" s="2648">
        <v>0.31</v>
      </c>
      <c r="AI756" s="2647">
        <v>4603726341967</v>
      </c>
      <c r="AJ756" s="2653">
        <v>4.0999999999999996</v>
      </c>
      <c r="AK756" s="2651" t="s">
        <v>2154</v>
      </c>
      <c r="AL756" s="2651" t="s">
        <v>2986</v>
      </c>
      <c r="AM756" s="2652">
        <v>336.95</v>
      </c>
      <c r="AN756" s="2652">
        <v>4.18</v>
      </c>
    </row>
    <row r="757" spans="1:40" ht="11.1" customHeight="1">
      <c r="A757" s="2646" t="s">
        <v>4783</v>
      </c>
      <c r="B757" s="2646" t="s">
        <v>4783</v>
      </c>
      <c r="C757" s="2646" t="s">
        <v>4778</v>
      </c>
      <c r="D757" s="2646" t="s">
        <v>4777</v>
      </c>
      <c r="E757" s="2647">
        <v>8481309908</v>
      </c>
      <c r="F757" s="2646" t="s">
        <v>2769</v>
      </c>
      <c r="G757" s="2646" t="s">
        <v>238</v>
      </c>
      <c r="H757" s="2646" t="s">
        <v>2995</v>
      </c>
      <c r="I757" s="2646" t="s">
        <v>6533</v>
      </c>
      <c r="J757" s="2646" t="s">
        <v>6535</v>
      </c>
      <c r="K757" s="2646" t="s">
        <v>6628</v>
      </c>
      <c r="L757" s="2657">
        <v>0.14199999999999999</v>
      </c>
      <c r="M757" s="2658">
        <v>1.8900000000000001E-4</v>
      </c>
      <c r="N757" s="2649">
        <v>4.7500000000000001E-2</v>
      </c>
      <c r="O757" s="2649">
        <v>3.8100000000000002E-2</v>
      </c>
      <c r="P757" s="2649">
        <v>3.8100000000000002E-2</v>
      </c>
      <c r="Q757" s="2656">
        <v>10</v>
      </c>
      <c r="R757" s="2650"/>
      <c r="S757" s="2650"/>
      <c r="T757" s="2646" t="s">
        <v>2987</v>
      </c>
      <c r="U757" s="2647">
        <v>4673739410882</v>
      </c>
      <c r="V757" s="2656">
        <v>14</v>
      </c>
      <c r="W757" s="2648">
        <v>2.0299999999999998</v>
      </c>
      <c r="X757" s="2658">
        <v>2.6459999999999999E-3</v>
      </c>
      <c r="Y757" s="2650"/>
      <c r="Z757" s="2650"/>
      <c r="AA757" s="2650"/>
      <c r="AB757" s="2647">
        <v>4673739411223</v>
      </c>
      <c r="AC757" s="2656">
        <v>112</v>
      </c>
      <c r="AD757" s="2648">
        <v>16.079999999999998</v>
      </c>
      <c r="AE757" s="2662">
        <v>1.6740000000000001E-2</v>
      </c>
      <c r="AF757" s="2648">
        <v>0.36</v>
      </c>
      <c r="AG757" s="2648">
        <v>0.15</v>
      </c>
      <c r="AH757" s="2648">
        <v>0.31</v>
      </c>
      <c r="AI757" s="2647">
        <v>4603726341974</v>
      </c>
      <c r="AJ757" s="2648">
        <v>5.38</v>
      </c>
      <c r="AK757" s="2651" t="s">
        <v>2154</v>
      </c>
      <c r="AL757" s="2651" t="s">
        <v>2986</v>
      </c>
      <c r="AM757" s="2652">
        <v>440.45</v>
      </c>
      <c r="AN757" s="2652">
        <v>5.49</v>
      </c>
    </row>
    <row r="758" spans="1:40" ht="11.1" customHeight="1">
      <c r="A758" s="2646" t="s">
        <v>4782</v>
      </c>
      <c r="B758" s="2646" t="s">
        <v>4782</v>
      </c>
      <c r="C758" s="2646" t="s">
        <v>4778</v>
      </c>
      <c r="D758" s="2646" t="s">
        <v>4777</v>
      </c>
      <c r="E758" s="2647">
        <v>8481309908</v>
      </c>
      <c r="F758" s="2646" t="s">
        <v>2769</v>
      </c>
      <c r="G758" s="2646" t="s">
        <v>239</v>
      </c>
      <c r="H758" s="2646" t="s">
        <v>2995</v>
      </c>
      <c r="I758" s="2646" t="s">
        <v>6533</v>
      </c>
      <c r="J758" s="2647">
        <v>1</v>
      </c>
      <c r="K758" s="2646" t="s">
        <v>6628</v>
      </c>
      <c r="L758" s="2657">
        <v>0.20499999999999999</v>
      </c>
      <c r="M758" s="2658">
        <v>2.6800000000000001E-4</v>
      </c>
      <c r="N758" s="2657">
        <v>5.5E-2</v>
      </c>
      <c r="O758" s="2649">
        <v>4.4200000000000003E-2</v>
      </c>
      <c r="P758" s="2649">
        <v>4.4200000000000003E-2</v>
      </c>
      <c r="Q758" s="2656">
        <v>10</v>
      </c>
      <c r="R758" s="2650"/>
      <c r="S758" s="2650"/>
      <c r="T758" s="2646" t="s">
        <v>2987</v>
      </c>
      <c r="U758" s="2647">
        <v>4673739410899</v>
      </c>
      <c r="V758" s="2656">
        <v>10</v>
      </c>
      <c r="W758" s="2648">
        <v>2.08</v>
      </c>
      <c r="X758" s="2662">
        <v>2.6800000000000001E-3</v>
      </c>
      <c r="Y758" s="2650"/>
      <c r="Z758" s="2650"/>
      <c r="AA758" s="2650"/>
      <c r="AB758" s="2647">
        <v>4673739411230</v>
      </c>
      <c r="AC758" s="2656">
        <v>80</v>
      </c>
      <c r="AD758" s="2648">
        <v>17.14</v>
      </c>
      <c r="AE758" s="2662">
        <v>1.6740000000000001E-2</v>
      </c>
      <c r="AF758" s="2648">
        <v>0.36</v>
      </c>
      <c r="AG758" s="2648">
        <v>0.15</v>
      </c>
      <c r="AH758" s="2648">
        <v>0.31</v>
      </c>
      <c r="AI758" s="2647">
        <v>4603726341981</v>
      </c>
      <c r="AJ758" s="2648">
        <v>8.33</v>
      </c>
      <c r="AK758" s="2651" t="s">
        <v>2154</v>
      </c>
      <c r="AL758" s="2651" t="s">
        <v>2986</v>
      </c>
      <c r="AM758" s="2663">
        <v>683.1</v>
      </c>
      <c r="AN758" s="2652">
        <v>8.5</v>
      </c>
    </row>
    <row r="759" spans="1:40" ht="11.1" customHeight="1">
      <c r="A759" s="2646" t="s">
        <v>4781</v>
      </c>
      <c r="B759" s="2646" t="s">
        <v>4781</v>
      </c>
      <c r="C759" s="2646" t="s">
        <v>4778</v>
      </c>
      <c r="D759" s="2646" t="s">
        <v>4777</v>
      </c>
      <c r="E759" s="2647">
        <v>8481309908</v>
      </c>
      <c r="F759" s="2646" t="s">
        <v>2769</v>
      </c>
      <c r="G759" s="2646" t="s">
        <v>240</v>
      </c>
      <c r="H759" s="2646" t="s">
        <v>2995</v>
      </c>
      <c r="I759" s="2646" t="s">
        <v>6533</v>
      </c>
      <c r="J759" s="2646" t="s">
        <v>6536</v>
      </c>
      <c r="K759" s="2646" t="s">
        <v>6628</v>
      </c>
      <c r="L759" s="2657">
        <v>0.31900000000000001</v>
      </c>
      <c r="M759" s="2658">
        <v>7.8100000000000001E-4</v>
      </c>
      <c r="N759" s="2657">
        <v>6.4000000000000001E-2</v>
      </c>
      <c r="O759" s="2649">
        <v>5.3800000000000001E-2</v>
      </c>
      <c r="P759" s="2649">
        <v>5.3800000000000001E-2</v>
      </c>
      <c r="Q759" s="2656">
        <v>10</v>
      </c>
      <c r="R759" s="2650"/>
      <c r="S759" s="2650"/>
      <c r="T759" s="2646" t="s">
        <v>2987</v>
      </c>
      <c r="U759" s="2647">
        <v>4673739410905</v>
      </c>
      <c r="V759" s="2656">
        <v>8</v>
      </c>
      <c r="W759" s="2648">
        <v>2.57</v>
      </c>
      <c r="X759" s="2658">
        <v>6.2480000000000001E-3</v>
      </c>
      <c r="Y759" s="2650"/>
      <c r="Z759" s="2650"/>
      <c r="AA759" s="2650"/>
      <c r="AB759" s="2647">
        <v>4673739411247</v>
      </c>
      <c r="AC759" s="2656">
        <v>64</v>
      </c>
      <c r="AD759" s="2648">
        <v>20.69</v>
      </c>
      <c r="AE759" s="2658">
        <v>2.1878999999999999E-2</v>
      </c>
      <c r="AF759" s="2648">
        <v>0.39</v>
      </c>
      <c r="AG759" s="2648">
        <v>0.17</v>
      </c>
      <c r="AH759" s="2648">
        <v>0.33</v>
      </c>
      <c r="AI759" s="2647">
        <v>4603726341998</v>
      </c>
      <c r="AJ759" s="2648">
        <v>12.27</v>
      </c>
      <c r="AK759" s="2651" t="s">
        <v>2154</v>
      </c>
      <c r="AL759" s="2651" t="s">
        <v>2986</v>
      </c>
      <c r="AM759" s="2664">
        <v>1005.1</v>
      </c>
      <c r="AN759" s="2652">
        <v>12.52</v>
      </c>
    </row>
    <row r="760" spans="1:40" ht="11.1" customHeight="1">
      <c r="A760" s="2646" t="s">
        <v>4780</v>
      </c>
      <c r="B760" s="2646" t="s">
        <v>4780</v>
      </c>
      <c r="C760" s="2646" t="s">
        <v>4778</v>
      </c>
      <c r="D760" s="2646" t="s">
        <v>4777</v>
      </c>
      <c r="E760" s="2647">
        <v>8481309908</v>
      </c>
      <c r="F760" s="2646" t="s">
        <v>2769</v>
      </c>
      <c r="G760" s="2646" t="s">
        <v>241</v>
      </c>
      <c r="H760" s="2646" t="s">
        <v>2995</v>
      </c>
      <c r="I760" s="2646" t="s">
        <v>6533</v>
      </c>
      <c r="J760" s="2646" t="s">
        <v>6537</v>
      </c>
      <c r="K760" s="2646" t="s">
        <v>6628</v>
      </c>
      <c r="L760" s="2657">
        <v>0.48499999999999999</v>
      </c>
      <c r="M760" s="2658">
        <v>1.1720000000000001E-3</v>
      </c>
      <c r="N760" s="2649">
        <v>7.17E-2</v>
      </c>
      <c r="O760" s="2657">
        <v>6.3E-2</v>
      </c>
      <c r="P760" s="2657">
        <v>6.3E-2</v>
      </c>
      <c r="Q760" s="2656">
        <v>10</v>
      </c>
      <c r="R760" s="2650"/>
      <c r="S760" s="2650"/>
      <c r="T760" s="2646" t="s">
        <v>2987</v>
      </c>
      <c r="U760" s="2647">
        <v>4673739410912</v>
      </c>
      <c r="V760" s="2656">
        <v>6</v>
      </c>
      <c r="W760" s="2648">
        <v>2.91</v>
      </c>
      <c r="X760" s="2658">
        <v>1.781E-3</v>
      </c>
      <c r="Y760" s="2648">
        <v>0.19</v>
      </c>
      <c r="Z760" s="2657">
        <v>0.125</v>
      </c>
      <c r="AA760" s="2657">
        <v>7.4999999999999997E-2</v>
      </c>
      <c r="AB760" s="2647">
        <v>4673739411254</v>
      </c>
      <c r="AC760" s="2656">
        <v>48</v>
      </c>
      <c r="AD760" s="2657">
        <v>23.286000000000001</v>
      </c>
      <c r="AE760" s="2658">
        <v>1.7901E-2</v>
      </c>
      <c r="AF760" s="2648">
        <v>0.39</v>
      </c>
      <c r="AG760" s="2648">
        <v>0.17</v>
      </c>
      <c r="AH760" s="2648">
        <v>0.27</v>
      </c>
      <c r="AI760" s="2647">
        <v>4603726342001</v>
      </c>
      <c r="AJ760" s="2648">
        <v>20.18</v>
      </c>
      <c r="AK760" s="2651" t="s">
        <v>2154</v>
      </c>
      <c r="AL760" s="2651" t="s">
        <v>2986</v>
      </c>
      <c r="AM760" s="2660">
        <v>1656</v>
      </c>
      <c r="AN760" s="2652">
        <v>20.58</v>
      </c>
    </row>
    <row r="761" spans="1:40" ht="11.1" customHeight="1">
      <c r="A761" s="2646" t="s">
        <v>4779</v>
      </c>
      <c r="B761" s="2646" t="s">
        <v>4779</v>
      </c>
      <c r="C761" s="2646" t="s">
        <v>4778</v>
      </c>
      <c r="D761" s="2646" t="s">
        <v>4777</v>
      </c>
      <c r="E761" s="2647">
        <v>8481309908</v>
      </c>
      <c r="F761" s="2646" t="s">
        <v>2769</v>
      </c>
      <c r="G761" s="2646" t="s">
        <v>242</v>
      </c>
      <c r="H761" s="2646" t="s">
        <v>2995</v>
      </c>
      <c r="I761" s="2646" t="s">
        <v>6533</v>
      </c>
      <c r="J761" s="2647">
        <v>2</v>
      </c>
      <c r="K761" s="2646" t="s">
        <v>6628</v>
      </c>
      <c r="L761" s="2657">
        <v>0.64500000000000002</v>
      </c>
      <c r="M761" s="2658">
        <v>2.3440000000000002E-3</v>
      </c>
      <c r="N761" s="2657">
        <v>7.9000000000000001E-2</v>
      </c>
      <c r="O761" s="2649">
        <v>7.51E-2</v>
      </c>
      <c r="P761" s="2649">
        <v>7.51E-2</v>
      </c>
      <c r="Q761" s="2656">
        <v>10</v>
      </c>
      <c r="R761" s="2650"/>
      <c r="S761" s="2650"/>
      <c r="T761" s="2646" t="s">
        <v>2987</v>
      </c>
      <c r="U761" s="2647">
        <v>4673739410929</v>
      </c>
      <c r="V761" s="2656">
        <v>4</v>
      </c>
      <c r="W761" s="2648">
        <v>2.62</v>
      </c>
      <c r="X761" s="2658">
        <v>9.3760000000000007E-3</v>
      </c>
      <c r="Y761" s="2650"/>
      <c r="Z761" s="2650"/>
      <c r="AA761" s="2650"/>
      <c r="AB761" s="2647">
        <v>4673739411261</v>
      </c>
      <c r="AC761" s="2656">
        <v>32</v>
      </c>
      <c r="AD761" s="2648">
        <v>21.48</v>
      </c>
      <c r="AE761" s="2658">
        <v>2.1878999999999999E-2</v>
      </c>
      <c r="AF761" s="2648">
        <v>0.39</v>
      </c>
      <c r="AG761" s="2648">
        <v>0.17</v>
      </c>
      <c r="AH761" s="2648">
        <v>0.33</v>
      </c>
      <c r="AI761" s="2647">
        <v>4603726342018</v>
      </c>
      <c r="AJ761" s="2648">
        <v>28.45</v>
      </c>
      <c r="AK761" s="2651" t="s">
        <v>2154</v>
      </c>
      <c r="AL761" s="2651" t="s">
        <v>2986</v>
      </c>
      <c r="AM761" s="2664">
        <v>2334.5</v>
      </c>
      <c r="AN761" s="2652">
        <v>29.02</v>
      </c>
    </row>
    <row r="762" spans="1:40" ht="11.1" customHeight="1">
      <c r="A762" s="2646" t="s">
        <v>1860</v>
      </c>
      <c r="B762" s="2646" t="s">
        <v>1860</v>
      </c>
      <c r="C762" s="2646" t="s">
        <v>3809</v>
      </c>
      <c r="D762" s="2646" t="s">
        <v>3961</v>
      </c>
      <c r="E762" s="2647">
        <v>3926909709</v>
      </c>
      <c r="F762" s="2646" t="s">
        <v>2990</v>
      </c>
      <c r="G762" s="2646" t="s">
        <v>1861</v>
      </c>
      <c r="H762" s="2646" t="s">
        <v>2995</v>
      </c>
      <c r="I762" s="2646"/>
      <c r="J762" s="2646"/>
      <c r="K762" s="2646" t="s">
        <v>6626</v>
      </c>
      <c r="L762" s="2648">
        <v>0.26</v>
      </c>
      <c r="M762" s="2657">
        <v>1E-3</v>
      </c>
      <c r="N762" s="2648">
        <v>0.08</v>
      </c>
      <c r="O762" s="2657">
        <v>0.17499999999999999</v>
      </c>
      <c r="P762" s="2648">
        <v>0.04</v>
      </c>
      <c r="Q762" s="2650"/>
      <c r="R762" s="2650"/>
      <c r="S762" s="2650"/>
      <c r="T762" s="2646" t="s">
        <v>2987</v>
      </c>
      <c r="U762" s="2647">
        <v>4673739401859</v>
      </c>
      <c r="V762" s="2646"/>
      <c r="W762" s="2646"/>
      <c r="X762" s="2646"/>
      <c r="Y762" s="2646"/>
      <c r="Z762" s="2646"/>
      <c r="AA762" s="2646"/>
      <c r="AB762" s="2646"/>
      <c r="AC762" s="2656">
        <v>50</v>
      </c>
      <c r="AD762" s="2656">
        <v>13</v>
      </c>
      <c r="AE762" s="2649">
        <v>3.73E-2</v>
      </c>
      <c r="AF762" s="2648">
        <v>0.39</v>
      </c>
      <c r="AG762" s="2648">
        <v>0.33</v>
      </c>
      <c r="AH762" s="2648">
        <v>0.28999999999999998</v>
      </c>
      <c r="AI762" s="2647">
        <v>4673739401866</v>
      </c>
      <c r="AJ762" s="2656">
        <v>45</v>
      </c>
      <c r="AK762" s="2651" t="s">
        <v>2154</v>
      </c>
      <c r="AL762" s="2651" t="s">
        <v>2986</v>
      </c>
      <c r="AM762" s="2660">
        <v>3640</v>
      </c>
      <c r="AN762" s="2652">
        <v>45.9</v>
      </c>
    </row>
    <row r="763" spans="1:40" ht="11.1" customHeight="1">
      <c r="A763" s="2646" t="s">
        <v>4776</v>
      </c>
      <c r="B763" s="2646" t="s">
        <v>4776</v>
      </c>
      <c r="C763" s="2646" t="s">
        <v>4757</v>
      </c>
      <c r="D763" s="2646" t="s">
        <v>4770</v>
      </c>
      <c r="E763" s="2647">
        <v>8421210009</v>
      </c>
      <c r="F763" s="2646" t="s">
        <v>2769</v>
      </c>
      <c r="G763" s="2646" t="s">
        <v>231</v>
      </c>
      <c r="H763" s="2646" t="s">
        <v>2995</v>
      </c>
      <c r="I763" s="2646" t="s">
        <v>6533</v>
      </c>
      <c r="J763" s="2646" t="s">
        <v>6534</v>
      </c>
      <c r="K763" s="2646" t="s">
        <v>6628</v>
      </c>
      <c r="L763" s="2657">
        <v>9.2999999999999999E-2</v>
      </c>
      <c r="M763" s="2658">
        <v>1.7899999999999999E-4</v>
      </c>
      <c r="N763" s="2657">
        <v>5.0999999999999997E-2</v>
      </c>
      <c r="O763" s="2657">
        <v>4.8000000000000001E-2</v>
      </c>
      <c r="P763" s="2657">
        <v>2.5000000000000001E-2</v>
      </c>
      <c r="Q763" s="2656">
        <v>10</v>
      </c>
      <c r="R763" s="2650"/>
      <c r="S763" s="2650"/>
      <c r="T763" s="2646" t="s">
        <v>2987</v>
      </c>
      <c r="U763" s="2647">
        <v>4673739411902</v>
      </c>
      <c r="V763" s="2656">
        <v>15</v>
      </c>
      <c r="W763" s="2648">
        <v>1.48</v>
      </c>
      <c r="X763" s="2658">
        <v>2.6849999999999999E-3</v>
      </c>
      <c r="Y763" s="2650"/>
      <c r="Z763" s="2650"/>
      <c r="AA763" s="2650"/>
      <c r="AB763" s="2647">
        <v>4673739412022</v>
      </c>
      <c r="AC763" s="2656">
        <v>120</v>
      </c>
      <c r="AD763" s="2648">
        <v>12.14</v>
      </c>
      <c r="AE763" s="2662">
        <v>1.6740000000000001E-2</v>
      </c>
      <c r="AF763" s="2648">
        <v>0.36</v>
      </c>
      <c r="AG763" s="2648">
        <v>0.15</v>
      </c>
      <c r="AH763" s="2648">
        <v>0.31</v>
      </c>
      <c r="AI763" s="2647">
        <v>4603726341905</v>
      </c>
      <c r="AJ763" s="2648">
        <v>3.27</v>
      </c>
      <c r="AK763" s="2651" t="s">
        <v>2154</v>
      </c>
      <c r="AL763" s="2651" t="s">
        <v>2986</v>
      </c>
      <c r="AM763" s="2652">
        <v>267.95</v>
      </c>
      <c r="AN763" s="2652">
        <v>3.34</v>
      </c>
    </row>
    <row r="764" spans="1:40" ht="11.1" customHeight="1">
      <c r="A764" s="2646" t="s">
        <v>4775</v>
      </c>
      <c r="B764" s="2646" t="s">
        <v>4775</v>
      </c>
      <c r="C764" s="2646" t="s">
        <v>4757</v>
      </c>
      <c r="D764" s="2646" t="s">
        <v>4770</v>
      </c>
      <c r="E764" s="2647">
        <v>8421210009</v>
      </c>
      <c r="F764" s="2646" t="s">
        <v>2769</v>
      </c>
      <c r="G764" s="2646" t="s">
        <v>232</v>
      </c>
      <c r="H764" s="2646" t="s">
        <v>2995</v>
      </c>
      <c r="I764" s="2646" t="s">
        <v>6533</v>
      </c>
      <c r="J764" s="2646" t="s">
        <v>6535</v>
      </c>
      <c r="K764" s="2646" t="s">
        <v>6628</v>
      </c>
      <c r="L764" s="2657">
        <v>0.153</v>
      </c>
      <c r="M764" s="2658">
        <v>2.6800000000000001E-4</v>
      </c>
      <c r="N764" s="2649">
        <v>6.1499999999999999E-2</v>
      </c>
      <c r="O764" s="2657">
        <v>5.8999999999999997E-2</v>
      </c>
      <c r="P764" s="2657">
        <v>3.2000000000000001E-2</v>
      </c>
      <c r="Q764" s="2656">
        <v>10</v>
      </c>
      <c r="R764" s="2650"/>
      <c r="S764" s="2650"/>
      <c r="T764" s="2646" t="s">
        <v>2987</v>
      </c>
      <c r="U764" s="2647">
        <v>4673739411919</v>
      </c>
      <c r="V764" s="2656">
        <v>10</v>
      </c>
      <c r="W764" s="2648">
        <v>1.59</v>
      </c>
      <c r="X764" s="2662">
        <v>2.6800000000000001E-3</v>
      </c>
      <c r="Y764" s="2650"/>
      <c r="Z764" s="2650"/>
      <c r="AA764" s="2650"/>
      <c r="AB764" s="2647">
        <v>4673739412039</v>
      </c>
      <c r="AC764" s="2656">
        <v>80</v>
      </c>
      <c r="AD764" s="2648">
        <v>13.12</v>
      </c>
      <c r="AE764" s="2662">
        <v>1.6740000000000001E-2</v>
      </c>
      <c r="AF764" s="2648">
        <v>0.36</v>
      </c>
      <c r="AG764" s="2648">
        <v>0.15</v>
      </c>
      <c r="AH764" s="2648">
        <v>0.31</v>
      </c>
      <c r="AI764" s="2647">
        <v>4603726341912</v>
      </c>
      <c r="AJ764" s="2648">
        <v>5.71</v>
      </c>
      <c r="AK764" s="2651" t="s">
        <v>2154</v>
      </c>
      <c r="AL764" s="2651" t="s">
        <v>2986</v>
      </c>
      <c r="AM764" s="2663">
        <v>469.2</v>
      </c>
      <c r="AN764" s="2652">
        <v>5.82</v>
      </c>
    </row>
    <row r="765" spans="1:40" ht="11.1" customHeight="1">
      <c r="A765" s="2646" t="s">
        <v>4774</v>
      </c>
      <c r="B765" s="2646" t="s">
        <v>4774</v>
      </c>
      <c r="C765" s="2646" t="s">
        <v>4757</v>
      </c>
      <c r="D765" s="2646" t="s">
        <v>4770</v>
      </c>
      <c r="E765" s="2647">
        <v>8421210009</v>
      </c>
      <c r="F765" s="2646" t="s">
        <v>2769</v>
      </c>
      <c r="G765" s="2646" t="s">
        <v>233</v>
      </c>
      <c r="H765" s="2646" t="s">
        <v>2995</v>
      </c>
      <c r="I765" s="2646" t="s">
        <v>6533</v>
      </c>
      <c r="J765" s="2647">
        <v>1</v>
      </c>
      <c r="K765" s="2646" t="s">
        <v>6628</v>
      </c>
      <c r="L765" s="2657">
        <v>0.24199999999999999</v>
      </c>
      <c r="M765" s="2658">
        <v>5.2099999999999998E-4</v>
      </c>
      <c r="N765" s="2657">
        <v>7.3999999999999996E-2</v>
      </c>
      <c r="O765" s="2649">
        <v>7.1499999999999994E-2</v>
      </c>
      <c r="P765" s="2648">
        <v>0.04</v>
      </c>
      <c r="Q765" s="2656">
        <v>10</v>
      </c>
      <c r="R765" s="2650"/>
      <c r="S765" s="2650"/>
      <c r="T765" s="2646" t="s">
        <v>2987</v>
      </c>
      <c r="U765" s="2647">
        <v>4673739411926</v>
      </c>
      <c r="V765" s="2656">
        <v>9</v>
      </c>
      <c r="W765" s="2648">
        <v>2.35</v>
      </c>
      <c r="X765" s="2658">
        <v>4.6889999999999996E-3</v>
      </c>
      <c r="Y765" s="2650"/>
      <c r="Z765" s="2650"/>
      <c r="AA765" s="2650"/>
      <c r="AB765" s="2647">
        <v>4673739412046</v>
      </c>
      <c r="AC765" s="2656">
        <v>54</v>
      </c>
      <c r="AD765" s="2648">
        <v>14.18</v>
      </c>
      <c r="AE765" s="2658">
        <v>2.2022E-2</v>
      </c>
      <c r="AF765" s="2657">
        <v>0.38500000000000001</v>
      </c>
      <c r="AG765" s="2648">
        <v>0.22</v>
      </c>
      <c r="AH765" s="2648">
        <v>0.26</v>
      </c>
      <c r="AI765" s="2647">
        <v>4603726341929</v>
      </c>
      <c r="AJ765" s="2648">
        <v>10.54</v>
      </c>
      <c r="AK765" s="2651" t="s">
        <v>2154</v>
      </c>
      <c r="AL765" s="2651" t="s">
        <v>2986</v>
      </c>
      <c r="AM765" s="2652">
        <v>863.65</v>
      </c>
      <c r="AN765" s="2652">
        <v>10.75</v>
      </c>
    </row>
    <row r="766" spans="1:40" ht="11.1" customHeight="1">
      <c r="A766" s="2646" t="s">
        <v>4773</v>
      </c>
      <c r="B766" s="2646" t="s">
        <v>4773</v>
      </c>
      <c r="C766" s="2646" t="s">
        <v>4757</v>
      </c>
      <c r="D766" s="2646" t="s">
        <v>4770</v>
      </c>
      <c r="E766" s="2647">
        <v>8421210009</v>
      </c>
      <c r="F766" s="2646" t="s">
        <v>2769</v>
      </c>
      <c r="G766" s="2646" t="s">
        <v>234</v>
      </c>
      <c r="H766" s="2646" t="s">
        <v>2995</v>
      </c>
      <c r="I766" s="2646" t="s">
        <v>6533</v>
      </c>
      <c r="J766" s="2646" t="s">
        <v>6536</v>
      </c>
      <c r="K766" s="2646" t="s">
        <v>6628</v>
      </c>
      <c r="L766" s="2653">
        <v>0.4</v>
      </c>
      <c r="M766" s="2658">
        <v>7.8100000000000001E-4</v>
      </c>
      <c r="N766" s="2649">
        <v>8.8499999999999995E-2</v>
      </c>
      <c r="O766" s="2657">
        <v>8.7999999999999995E-2</v>
      </c>
      <c r="P766" s="2657">
        <v>4.8000000000000001E-2</v>
      </c>
      <c r="Q766" s="2656">
        <v>10</v>
      </c>
      <c r="R766" s="2650"/>
      <c r="S766" s="2650"/>
      <c r="T766" s="2646" t="s">
        <v>2987</v>
      </c>
      <c r="U766" s="2647">
        <v>4673739411933</v>
      </c>
      <c r="V766" s="2656">
        <v>5</v>
      </c>
      <c r="W766" s="2653">
        <v>2.1</v>
      </c>
      <c r="X766" s="2658">
        <v>3.9050000000000001E-3</v>
      </c>
      <c r="Y766" s="2650"/>
      <c r="Z766" s="2650"/>
      <c r="AA766" s="2650"/>
      <c r="AB766" s="2647">
        <v>4673739412053</v>
      </c>
      <c r="AC766" s="2656">
        <v>30</v>
      </c>
      <c r="AD766" s="2653">
        <v>12.6</v>
      </c>
      <c r="AE766" s="2658">
        <v>2.2022E-2</v>
      </c>
      <c r="AF766" s="2657">
        <v>0.38500000000000001</v>
      </c>
      <c r="AG766" s="2648">
        <v>0.22</v>
      </c>
      <c r="AH766" s="2648">
        <v>0.26</v>
      </c>
      <c r="AI766" s="2647">
        <v>4603726341936</v>
      </c>
      <c r="AJ766" s="2648">
        <v>17.21</v>
      </c>
      <c r="AK766" s="2651" t="s">
        <v>2154</v>
      </c>
      <c r="AL766" s="2651" t="s">
        <v>2986</v>
      </c>
      <c r="AM766" s="2664">
        <v>1414.5</v>
      </c>
      <c r="AN766" s="2652">
        <v>17.55</v>
      </c>
    </row>
    <row r="767" spans="1:40" ht="11.1" customHeight="1">
      <c r="A767" s="2646" t="s">
        <v>4772</v>
      </c>
      <c r="B767" s="2646" t="s">
        <v>4772</v>
      </c>
      <c r="C767" s="2646" t="s">
        <v>4757</v>
      </c>
      <c r="D767" s="2646" t="s">
        <v>4770</v>
      </c>
      <c r="E767" s="2647">
        <v>8421210009</v>
      </c>
      <c r="F767" s="2646" t="s">
        <v>2769</v>
      </c>
      <c r="G767" s="2646" t="s">
        <v>235</v>
      </c>
      <c r="H767" s="2646" t="s">
        <v>2995</v>
      </c>
      <c r="I767" s="2646" t="s">
        <v>6533</v>
      </c>
      <c r="J767" s="2646" t="s">
        <v>6537</v>
      </c>
      <c r="K767" s="2646" t="s">
        <v>6628</v>
      </c>
      <c r="L767" s="2657">
        <v>0.54600000000000004</v>
      </c>
      <c r="M767" s="2658">
        <v>1.1720000000000001E-3</v>
      </c>
      <c r="N767" s="2653">
        <v>0.1</v>
      </c>
      <c r="O767" s="2657">
        <v>9.8000000000000004E-2</v>
      </c>
      <c r="P767" s="2657">
        <v>5.3999999999999999E-2</v>
      </c>
      <c r="Q767" s="2656">
        <v>10</v>
      </c>
      <c r="R767" s="2650"/>
      <c r="S767" s="2650"/>
      <c r="T767" s="2646" t="s">
        <v>2987</v>
      </c>
      <c r="U767" s="2647">
        <v>4673739411940</v>
      </c>
      <c r="V767" s="2656">
        <v>4</v>
      </c>
      <c r="W767" s="2648">
        <v>2.27</v>
      </c>
      <c r="X767" s="2658">
        <v>4.6880000000000003E-3</v>
      </c>
      <c r="Y767" s="2650"/>
      <c r="Z767" s="2650"/>
      <c r="AA767" s="2650"/>
      <c r="AB767" s="2647">
        <v>4673739412060</v>
      </c>
      <c r="AC767" s="2656">
        <v>24</v>
      </c>
      <c r="AD767" s="2648">
        <v>14.43</v>
      </c>
      <c r="AE767" s="2658">
        <v>2.2022E-2</v>
      </c>
      <c r="AF767" s="2657">
        <v>0.38500000000000001</v>
      </c>
      <c r="AG767" s="2648">
        <v>0.22</v>
      </c>
      <c r="AH767" s="2648">
        <v>0.26</v>
      </c>
      <c r="AI767" s="2647">
        <v>4603726341943</v>
      </c>
      <c r="AJ767" s="2648">
        <v>24.16</v>
      </c>
      <c r="AK767" s="2651" t="s">
        <v>2154</v>
      </c>
      <c r="AL767" s="2651" t="s">
        <v>2986</v>
      </c>
      <c r="AM767" s="2664">
        <v>1989.5</v>
      </c>
      <c r="AN767" s="2652">
        <v>24.64</v>
      </c>
    </row>
    <row r="768" spans="1:40" ht="11.1" customHeight="1">
      <c r="A768" s="2646" t="s">
        <v>4771</v>
      </c>
      <c r="B768" s="2646" t="s">
        <v>4771</v>
      </c>
      <c r="C768" s="2646" t="s">
        <v>4757</v>
      </c>
      <c r="D768" s="2646" t="s">
        <v>4770</v>
      </c>
      <c r="E768" s="2647">
        <v>8421210009</v>
      </c>
      <c r="F768" s="2646" t="s">
        <v>2769</v>
      </c>
      <c r="G768" s="2646" t="s">
        <v>236</v>
      </c>
      <c r="H768" s="2646" t="s">
        <v>2995</v>
      </c>
      <c r="I768" s="2646" t="s">
        <v>6533</v>
      </c>
      <c r="J768" s="2647">
        <v>2</v>
      </c>
      <c r="K768" s="2646" t="s">
        <v>6628</v>
      </c>
      <c r="L768" s="2657">
        <v>0.84599999999999997</v>
      </c>
      <c r="M768" s="2658">
        <v>2.3440000000000002E-3</v>
      </c>
      <c r="N768" s="2648">
        <v>0.12</v>
      </c>
      <c r="O768" s="2648">
        <v>0.12</v>
      </c>
      <c r="P768" s="2657">
        <v>6.7000000000000004E-2</v>
      </c>
      <c r="Q768" s="2656">
        <v>10</v>
      </c>
      <c r="R768" s="2650"/>
      <c r="S768" s="2650"/>
      <c r="T768" s="2646" t="s">
        <v>2987</v>
      </c>
      <c r="U768" s="2647">
        <v>4673739411957</v>
      </c>
      <c r="V768" s="2656">
        <v>2</v>
      </c>
      <c r="W768" s="2648">
        <v>1.77</v>
      </c>
      <c r="X768" s="2658">
        <v>4.6880000000000003E-3</v>
      </c>
      <c r="Y768" s="2650"/>
      <c r="Z768" s="2650"/>
      <c r="AA768" s="2650"/>
      <c r="AB768" s="2647">
        <v>4673739412077</v>
      </c>
      <c r="AC768" s="2656">
        <v>12</v>
      </c>
      <c r="AD768" s="2648">
        <v>11.33</v>
      </c>
      <c r="AE768" s="2658">
        <v>2.2022E-2</v>
      </c>
      <c r="AF768" s="2657">
        <v>0.38500000000000001</v>
      </c>
      <c r="AG768" s="2648">
        <v>0.22</v>
      </c>
      <c r="AH768" s="2648">
        <v>0.26</v>
      </c>
      <c r="AI768" s="2647">
        <v>4603726341950</v>
      </c>
      <c r="AJ768" s="2648">
        <v>34.369999999999997</v>
      </c>
      <c r="AK768" s="2651" t="s">
        <v>2154</v>
      </c>
      <c r="AL768" s="2651" t="s">
        <v>2986</v>
      </c>
      <c r="AM768" s="2664">
        <v>2817.5</v>
      </c>
      <c r="AN768" s="2652">
        <v>35.06</v>
      </c>
    </row>
    <row r="769" spans="1:40" ht="11.1" customHeight="1">
      <c r="A769" s="2646" t="s">
        <v>4769</v>
      </c>
      <c r="B769" s="2646" t="s">
        <v>4768</v>
      </c>
      <c r="C769" s="2646" t="s">
        <v>4757</v>
      </c>
      <c r="D769" s="2646" t="s">
        <v>4756</v>
      </c>
      <c r="E769" s="2647">
        <v>8421210009</v>
      </c>
      <c r="F769" s="2646" t="s">
        <v>2990</v>
      </c>
      <c r="G769" s="2646" t="s">
        <v>110</v>
      </c>
      <c r="H769" s="2646" t="s">
        <v>2995</v>
      </c>
      <c r="I769" s="2646" t="s">
        <v>6533</v>
      </c>
      <c r="J769" s="2646" t="s">
        <v>6534</v>
      </c>
      <c r="K769" s="2646" t="s">
        <v>6628</v>
      </c>
      <c r="L769" s="2657">
        <v>0.13200000000000001</v>
      </c>
      <c r="M769" s="2658">
        <v>1.45E-4</v>
      </c>
      <c r="N769" s="2649">
        <v>5.6500000000000002E-2</v>
      </c>
      <c r="O769" s="2649">
        <v>5.2499999999999998E-2</v>
      </c>
      <c r="P769" s="2657">
        <v>2.5000000000000001E-2</v>
      </c>
      <c r="Q769" s="2656">
        <v>16</v>
      </c>
      <c r="R769" s="2650"/>
      <c r="S769" s="2650"/>
      <c r="T769" s="2646" t="s">
        <v>2987</v>
      </c>
      <c r="U769" s="2647">
        <v>4673739411964</v>
      </c>
      <c r="V769" s="2656">
        <v>16</v>
      </c>
      <c r="W769" s="2648">
        <v>2.15</v>
      </c>
      <c r="X769" s="2662">
        <v>2.32E-3</v>
      </c>
      <c r="Y769" s="2650"/>
      <c r="Z769" s="2650"/>
      <c r="AA769" s="2650"/>
      <c r="AB769" s="2647">
        <v>4673739412084</v>
      </c>
      <c r="AC769" s="2656">
        <v>128</v>
      </c>
      <c r="AD769" s="2648">
        <v>17.77</v>
      </c>
      <c r="AE769" s="2658">
        <v>1.6322E-2</v>
      </c>
      <c r="AF769" s="2648">
        <v>0.39</v>
      </c>
      <c r="AG769" s="2657">
        <v>0.155</v>
      </c>
      <c r="AH769" s="2648">
        <v>0.27</v>
      </c>
      <c r="AI769" s="2647">
        <v>4603726340663</v>
      </c>
      <c r="AJ769" s="2648">
        <v>4.3600000000000003</v>
      </c>
      <c r="AK769" s="2651" t="s">
        <v>2154</v>
      </c>
      <c r="AL769" s="2651" t="s">
        <v>2986</v>
      </c>
      <c r="AM769" s="2652">
        <v>357.65</v>
      </c>
      <c r="AN769" s="2652">
        <v>4.45</v>
      </c>
    </row>
    <row r="770" spans="1:40" ht="11.1" customHeight="1">
      <c r="A770" s="2646" t="s">
        <v>4767</v>
      </c>
      <c r="B770" s="2646" t="s">
        <v>4766</v>
      </c>
      <c r="C770" s="2646" t="s">
        <v>4757</v>
      </c>
      <c r="D770" s="2646" t="s">
        <v>4756</v>
      </c>
      <c r="E770" s="2647">
        <v>8421210009</v>
      </c>
      <c r="F770" s="2646" t="s">
        <v>2990</v>
      </c>
      <c r="G770" s="2646" t="s">
        <v>111</v>
      </c>
      <c r="H770" s="2646" t="s">
        <v>2995</v>
      </c>
      <c r="I770" s="2646" t="s">
        <v>6533</v>
      </c>
      <c r="J770" s="2646" t="s">
        <v>6535</v>
      </c>
      <c r="K770" s="2646" t="s">
        <v>6628</v>
      </c>
      <c r="L770" s="2657">
        <v>0.19800000000000001</v>
      </c>
      <c r="M770" s="2658">
        <v>2.8899999999999998E-4</v>
      </c>
      <c r="N770" s="2657">
        <v>6.6000000000000003E-2</v>
      </c>
      <c r="O770" s="2657">
        <v>6.2E-2</v>
      </c>
      <c r="P770" s="2657">
        <v>3.2000000000000001E-2</v>
      </c>
      <c r="Q770" s="2656">
        <v>16</v>
      </c>
      <c r="R770" s="2650"/>
      <c r="S770" s="2650"/>
      <c r="T770" s="2646" t="s">
        <v>2987</v>
      </c>
      <c r="U770" s="2647">
        <v>4673739411971</v>
      </c>
      <c r="V770" s="2656">
        <v>8</v>
      </c>
      <c r="W770" s="2648">
        <v>1.65</v>
      </c>
      <c r="X770" s="2658">
        <v>2.3119999999999998E-3</v>
      </c>
      <c r="Y770" s="2650"/>
      <c r="Z770" s="2650"/>
      <c r="AA770" s="2650"/>
      <c r="AB770" s="2647">
        <v>4673739412091</v>
      </c>
      <c r="AC770" s="2656">
        <v>64</v>
      </c>
      <c r="AD770" s="2648">
        <v>13.41</v>
      </c>
      <c r="AE770" s="2658">
        <v>1.6322E-2</v>
      </c>
      <c r="AF770" s="2648">
        <v>0.39</v>
      </c>
      <c r="AG770" s="2657">
        <v>0.155</v>
      </c>
      <c r="AH770" s="2648">
        <v>0.27</v>
      </c>
      <c r="AI770" s="2647">
        <v>4603726340670</v>
      </c>
      <c r="AJ770" s="2648">
        <v>7.14</v>
      </c>
      <c r="AK770" s="2651" t="s">
        <v>2154</v>
      </c>
      <c r="AL770" s="2651" t="s">
        <v>2986</v>
      </c>
      <c r="AM770" s="2652">
        <v>585.35</v>
      </c>
      <c r="AN770" s="2652">
        <v>7.28</v>
      </c>
    </row>
    <row r="771" spans="1:40" ht="11.1" customHeight="1">
      <c r="A771" s="2646" t="s">
        <v>4765</v>
      </c>
      <c r="B771" s="2646" t="s">
        <v>4764</v>
      </c>
      <c r="C771" s="2646" t="s">
        <v>4757</v>
      </c>
      <c r="D771" s="2646" t="s">
        <v>4756</v>
      </c>
      <c r="E771" s="2647">
        <v>8421210009</v>
      </c>
      <c r="F771" s="2646" t="s">
        <v>2990</v>
      </c>
      <c r="G771" s="2646" t="s">
        <v>112</v>
      </c>
      <c r="H771" s="2646" t="s">
        <v>2995</v>
      </c>
      <c r="I771" s="2646" t="s">
        <v>6533</v>
      </c>
      <c r="J771" s="2647">
        <v>1</v>
      </c>
      <c r="K771" s="2646" t="s">
        <v>6628</v>
      </c>
      <c r="L771" s="2657">
        <v>0.29399999999999998</v>
      </c>
      <c r="M771" s="2658">
        <v>2.5700000000000001E-4</v>
      </c>
      <c r="N771" s="2657">
        <v>7.3999999999999996E-2</v>
      </c>
      <c r="O771" s="2657">
        <v>7.1999999999999995E-2</v>
      </c>
      <c r="P771" s="2648">
        <v>0.04</v>
      </c>
      <c r="Q771" s="2656">
        <v>16</v>
      </c>
      <c r="R771" s="2650"/>
      <c r="S771" s="2650"/>
      <c r="T771" s="2646" t="s">
        <v>2987</v>
      </c>
      <c r="U771" s="2647">
        <v>4673739411988</v>
      </c>
      <c r="V771" s="2656">
        <v>12</v>
      </c>
      <c r="W771" s="2649">
        <v>3.6316000000000002</v>
      </c>
      <c r="X771" s="2658">
        <v>3.0839999999999999E-3</v>
      </c>
      <c r="Y771" s="2650"/>
      <c r="Z771" s="2650"/>
      <c r="AA771" s="2650"/>
      <c r="AB771" s="2647">
        <v>4673739412107</v>
      </c>
      <c r="AC771" s="2656">
        <v>72</v>
      </c>
      <c r="AD771" s="2648">
        <v>21.79</v>
      </c>
      <c r="AE771" s="2658">
        <v>2.3165999999999999E-2</v>
      </c>
      <c r="AF771" s="2648">
        <v>0.39</v>
      </c>
      <c r="AG771" s="2648">
        <v>0.22</v>
      </c>
      <c r="AH771" s="2648">
        <v>0.27</v>
      </c>
      <c r="AI771" s="2647">
        <v>4603726340687</v>
      </c>
      <c r="AJ771" s="2648">
        <v>13.17</v>
      </c>
      <c r="AK771" s="2651" t="s">
        <v>2154</v>
      </c>
      <c r="AL771" s="2651" t="s">
        <v>2986</v>
      </c>
      <c r="AM771" s="2655">
        <v>1079.8499999999999</v>
      </c>
      <c r="AN771" s="2652">
        <v>13.43</v>
      </c>
    </row>
    <row r="772" spans="1:40" ht="11.1" customHeight="1">
      <c r="A772" s="2646" t="s">
        <v>4763</v>
      </c>
      <c r="B772" s="2646" t="s">
        <v>4762</v>
      </c>
      <c r="C772" s="2646" t="s">
        <v>4757</v>
      </c>
      <c r="D772" s="2646" t="s">
        <v>4756</v>
      </c>
      <c r="E772" s="2647">
        <v>8421210009</v>
      </c>
      <c r="F772" s="2646" t="s">
        <v>2990</v>
      </c>
      <c r="G772" s="2646" t="s">
        <v>113</v>
      </c>
      <c r="H772" s="2646" t="s">
        <v>2995</v>
      </c>
      <c r="I772" s="2646" t="s">
        <v>6533</v>
      </c>
      <c r="J772" s="2646" t="s">
        <v>6536</v>
      </c>
      <c r="K772" s="2646" t="s">
        <v>6628</v>
      </c>
      <c r="L772" s="2657">
        <v>0.56499999999999995</v>
      </c>
      <c r="M772" s="2657">
        <v>1E-3</v>
      </c>
      <c r="N772" s="2657">
        <v>9.6000000000000002E-2</v>
      </c>
      <c r="O772" s="2657">
        <v>8.8999999999999996E-2</v>
      </c>
      <c r="P772" s="2657">
        <v>4.8000000000000001E-2</v>
      </c>
      <c r="Q772" s="2656">
        <v>16</v>
      </c>
      <c r="R772" s="2650"/>
      <c r="S772" s="2650"/>
      <c r="T772" s="2646" t="s">
        <v>2987</v>
      </c>
      <c r="U772" s="2647">
        <v>4673739411995</v>
      </c>
      <c r="V772" s="2656">
        <v>6</v>
      </c>
      <c r="W772" s="2648">
        <v>3.47</v>
      </c>
      <c r="X772" s="2657">
        <v>6.0000000000000001E-3</v>
      </c>
      <c r="Y772" s="2650"/>
      <c r="Z772" s="2650"/>
      <c r="AA772" s="2650"/>
      <c r="AB772" s="2647">
        <v>4673739412114</v>
      </c>
      <c r="AC772" s="2656">
        <v>36</v>
      </c>
      <c r="AD772" s="2648">
        <v>21.18</v>
      </c>
      <c r="AE772" s="2658">
        <v>2.3165999999999999E-2</v>
      </c>
      <c r="AF772" s="2648">
        <v>0.39</v>
      </c>
      <c r="AG772" s="2648">
        <v>0.22</v>
      </c>
      <c r="AH772" s="2648">
        <v>0.27</v>
      </c>
      <c r="AI772" s="2647">
        <v>4603726340694</v>
      </c>
      <c r="AJ772" s="2648">
        <v>21.51</v>
      </c>
      <c r="AK772" s="2651" t="s">
        <v>2154</v>
      </c>
      <c r="AL772" s="2651" t="s">
        <v>2986</v>
      </c>
      <c r="AM772" s="2660">
        <v>1771</v>
      </c>
      <c r="AN772" s="2652">
        <v>21.94</v>
      </c>
    </row>
    <row r="773" spans="1:40" ht="11.1" customHeight="1">
      <c r="A773" s="2646" t="s">
        <v>4761</v>
      </c>
      <c r="B773" s="2646" t="s">
        <v>4760</v>
      </c>
      <c r="C773" s="2646" t="s">
        <v>4757</v>
      </c>
      <c r="D773" s="2646" t="s">
        <v>4756</v>
      </c>
      <c r="E773" s="2647">
        <v>8421210009</v>
      </c>
      <c r="F773" s="2646" t="s">
        <v>2990</v>
      </c>
      <c r="G773" s="2646" t="s">
        <v>114</v>
      </c>
      <c r="H773" s="2646" t="s">
        <v>2995</v>
      </c>
      <c r="I773" s="2646" t="s">
        <v>6533</v>
      </c>
      <c r="J773" s="2646" t="s">
        <v>6537</v>
      </c>
      <c r="K773" s="2646" t="s">
        <v>6628</v>
      </c>
      <c r="L773" s="2657">
        <v>0.68200000000000005</v>
      </c>
      <c r="M773" s="2657">
        <v>1E-3</v>
      </c>
      <c r="N773" s="2657">
        <v>0.104</v>
      </c>
      <c r="O773" s="2653">
        <v>0.1</v>
      </c>
      <c r="P773" s="2657">
        <v>5.3999999999999999E-2</v>
      </c>
      <c r="Q773" s="2656">
        <v>16</v>
      </c>
      <c r="R773" s="2650"/>
      <c r="S773" s="2650"/>
      <c r="T773" s="2646" t="s">
        <v>2987</v>
      </c>
      <c r="U773" s="2647">
        <v>4673739412008</v>
      </c>
      <c r="V773" s="2656">
        <v>4</v>
      </c>
      <c r="W773" s="2648">
        <v>2.82</v>
      </c>
      <c r="X773" s="2657">
        <v>4.0000000000000001E-3</v>
      </c>
      <c r="Y773" s="2650"/>
      <c r="Z773" s="2650"/>
      <c r="AA773" s="2650"/>
      <c r="AB773" s="2647">
        <v>4673739412121</v>
      </c>
      <c r="AC773" s="2656">
        <v>24</v>
      </c>
      <c r="AD773" s="2648">
        <v>17.28</v>
      </c>
      <c r="AE773" s="2658">
        <v>2.3165999999999999E-2</v>
      </c>
      <c r="AF773" s="2648">
        <v>0.39</v>
      </c>
      <c r="AG773" s="2648">
        <v>0.22</v>
      </c>
      <c r="AH773" s="2648">
        <v>0.27</v>
      </c>
      <c r="AI773" s="2647">
        <v>4603726340700</v>
      </c>
      <c r="AJ773" s="2653">
        <v>30.2</v>
      </c>
      <c r="AK773" s="2651" t="s">
        <v>2154</v>
      </c>
      <c r="AL773" s="2651" t="s">
        <v>2986</v>
      </c>
      <c r="AM773" s="2660">
        <v>2484</v>
      </c>
      <c r="AN773" s="2652">
        <v>30.8</v>
      </c>
    </row>
    <row r="774" spans="1:40" ht="11.1" customHeight="1">
      <c r="A774" s="2646" t="s">
        <v>4759</v>
      </c>
      <c r="B774" s="2646" t="s">
        <v>4758</v>
      </c>
      <c r="C774" s="2646" t="s">
        <v>4757</v>
      </c>
      <c r="D774" s="2646" t="s">
        <v>4756</v>
      </c>
      <c r="E774" s="2647">
        <v>8421210009</v>
      </c>
      <c r="F774" s="2646" t="s">
        <v>2990</v>
      </c>
      <c r="G774" s="2646" t="s">
        <v>115</v>
      </c>
      <c r="H774" s="2646" t="s">
        <v>2995</v>
      </c>
      <c r="I774" s="2646" t="s">
        <v>6533</v>
      </c>
      <c r="J774" s="2647">
        <v>2</v>
      </c>
      <c r="K774" s="2646" t="s">
        <v>6628</v>
      </c>
      <c r="L774" s="2657">
        <v>1.2030000000000001</v>
      </c>
      <c r="M774" s="2657">
        <v>2E-3</v>
      </c>
      <c r="N774" s="2657">
        <v>0.125</v>
      </c>
      <c r="O774" s="2649">
        <v>0.1245</v>
      </c>
      <c r="P774" s="2657">
        <v>6.7000000000000004E-2</v>
      </c>
      <c r="Q774" s="2656">
        <v>16</v>
      </c>
      <c r="R774" s="2650"/>
      <c r="S774" s="2650"/>
      <c r="T774" s="2646" t="s">
        <v>2987</v>
      </c>
      <c r="U774" s="2647">
        <v>4673739412015</v>
      </c>
      <c r="V774" s="2656">
        <v>2</v>
      </c>
      <c r="W774" s="2648">
        <v>2.4500000000000002</v>
      </c>
      <c r="X774" s="2657">
        <v>4.0000000000000001E-3</v>
      </c>
      <c r="Y774" s="2650"/>
      <c r="Z774" s="2650"/>
      <c r="AA774" s="2650"/>
      <c r="AB774" s="2647">
        <v>4673739412138</v>
      </c>
      <c r="AC774" s="2656">
        <v>12</v>
      </c>
      <c r="AD774" s="2648">
        <v>15.11</v>
      </c>
      <c r="AE774" s="2658">
        <v>2.3165999999999999E-2</v>
      </c>
      <c r="AF774" s="2648">
        <v>0.39</v>
      </c>
      <c r="AG774" s="2648">
        <v>0.22</v>
      </c>
      <c r="AH774" s="2648">
        <v>0.27</v>
      </c>
      <c r="AI774" s="2647">
        <v>4603726340717</v>
      </c>
      <c r="AJ774" s="2648">
        <v>42.96</v>
      </c>
      <c r="AK774" s="2651" t="s">
        <v>2154</v>
      </c>
      <c r="AL774" s="2651" t="s">
        <v>2986</v>
      </c>
      <c r="AM774" s="2664">
        <v>3530.5</v>
      </c>
      <c r="AN774" s="2652">
        <v>43.82</v>
      </c>
    </row>
    <row r="775" spans="1:40" ht="11.1" customHeight="1">
      <c r="A775" s="2646" t="s">
        <v>4755</v>
      </c>
      <c r="B775" s="2646" t="s">
        <v>4755</v>
      </c>
      <c r="C775" s="2646" t="s">
        <v>2997</v>
      </c>
      <c r="D775" s="2646" t="s">
        <v>4747</v>
      </c>
      <c r="E775" s="2647">
        <v>3917320009</v>
      </c>
      <c r="F775" s="2646" t="s">
        <v>2990</v>
      </c>
      <c r="G775" s="2646" t="s">
        <v>1342</v>
      </c>
      <c r="H775" s="2646" t="s">
        <v>2995</v>
      </c>
      <c r="I775" s="2646" t="s">
        <v>6542</v>
      </c>
      <c r="J775" s="2646"/>
      <c r="K775" s="2646"/>
      <c r="L775" s="2648">
        <v>0.03</v>
      </c>
      <c r="M775" s="2657">
        <v>1E-3</v>
      </c>
      <c r="N775" s="2650"/>
      <c r="O775" s="2650"/>
      <c r="P775" s="2650"/>
      <c r="Q775" s="2650"/>
      <c r="R775" s="2650"/>
      <c r="S775" s="2650"/>
      <c r="T775" s="2646" t="s">
        <v>3016</v>
      </c>
      <c r="U775" s="2647">
        <v>4603739366940</v>
      </c>
      <c r="V775" s="2646"/>
      <c r="W775" s="2646"/>
      <c r="X775" s="2646"/>
      <c r="Y775" s="2646"/>
      <c r="Z775" s="2646"/>
      <c r="AA775" s="2646"/>
      <c r="AB775" s="2646"/>
      <c r="AC775" s="2656">
        <v>50</v>
      </c>
      <c r="AD775" s="2653">
        <v>1.5</v>
      </c>
      <c r="AE775" s="2648">
        <v>0.05</v>
      </c>
      <c r="AF775" s="2650"/>
      <c r="AG775" s="2650"/>
      <c r="AH775" s="2650"/>
      <c r="AI775" s="2647">
        <v>4673739412220</v>
      </c>
      <c r="AJ775" s="2653">
        <v>23.9</v>
      </c>
      <c r="AK775" s="2651" t="s">
        <v>2994</v>
      </c>
      <c r="AL775" s="2651" t="s">
        <v>2993</v>
      </c>
      <c r="AM775" s="2663">
        <v>21.8</v>
      </c>
      <c r="AN775" s="2651"/>
    </row>
    <row r="776" spans="1:40" ht="11.1" customHeight="1">
      <c r="A776" s="2646" t="s">
        <v>4754</v>
      </c>
      <c r="B776" s="2646" t="s">
        <v>4754</v>
      </c>
      <c r="C776" s="2646" t="s">
        <v>2997</v>
      </c>
      <c r="D776" s="2646" t="s">
        <v>4747</v>
      </c>
      <c r="E776" s="2647">
        <v>3917320009</v>
      </c>
      <c r="F776" s="2646" t="s">
        <v>2990</v>
      </c>
      <c r="G776" s="2646" t="s">
        <v>1348</v>
      </c>
      <c r="H776" s="2646" t="s">
        <v>2995</v>
      </c>
      <c r="I776" s="2646" t="s">
        <v>6542</v>
      </c>
      <c r="J776" s="2646"/>
      <c r="K776" s="2646"/>
      <c r="L776" s="2657">
        <v>3.6999999999999998E-2</v>
      </c>
      <c r="M776" s="2649">
        <v>1.2999999999999999E-3</v>
      </c>
      <c r="N776" s="2650"/>
      <c r="O776" s="2650"/>
      <c r="P776" s="2650"/>
      <c r="Q776" s="2650"/>
      <c r="R776" s="2650"/>
      <c r="S776" s="2650"/>
      <c r="T776" s="2646" t="s">
        <v>3016</v>
      </c>
      <c r="U776" s="2647">
        <v>4603739366964</v>
      </c>
      <c r="V776" s="2646"/>
      <c r="W776" s="2646"/>
      <c r="X776" s="2646"/>
      <c r="Y776" s="2646"/>
      <c r="Z776" s="2646"/>
      <c r="AA776" s="2646"/>
      <c r="AB776" s="2646"/>
      <c r="AC776" s="2656">
        <v>50</v>
      </c>
      <c r="AD776" s="2648">
        <v>1.85</v>
      </c>
      <c r="AE776" s="2657">
        <v>6.5000000000000002E-2</v>
      </c>
      <c r="AF776" s="2650"/>
      <c r="AG776" s="2650"/>
      <c r="AH776" s="2650"/>
      <c r="AI776" s="2647">
        <v>4673739412237</v>
      </c>
      <c r="AJ776" s="2653">
        <v>30.8</v>
      </c>
      <c r="AK776" s="2651" t="s">
        <v>2994</v>
      </c>
      <c r="AL776" s="2651" t="s">
        <v>2993</v>
      </c>
      <c r="AM776" s="2659">
        <v>27</v>
      </c>
      <c r="AN776" s="2651"/>
    </row>
    <row r="777" spans="1:40" ht="11.1" customHeight="1">
      <c r="A777" s="2646" t="s">
        <v>4753</v>
      </c>
      <c r="B777" s="2646" t="s">
        <v>4753</v>
      </c>
      <c r="C777" s="2646" t="s">
        <v>2997</v>
      </c>
      <c r="D777" s="2646" t="s">
        <v>4747</v>
      </c>
      <c r="E777" s="2647">
        <v>3917320009</v>
      </c>
      <c r="F777" s="2646" t="s">
        <v>2990</v>
      </c>
      <c r="G777" s="2646" t="s">
        <v>1352</v>
      </c>
      <c r="H777" s="2646" t="s">
        <v>2995</v>
      </c>
      <c r="I777" s="2646" t="s">
        <v>6542</v>
      </c>
      <c r="J777" s="2646"/>
      <c r="K777" s="2646"/>
      <c r="L777" s="2657">
        <v>5.3999999999999999E-2</v>
      </c>
      <c r="M777" s="2649">
        <v>1.6999999999999999E-3</v>
      </c>
      <c r="N777" s="2650"/>
      <c r="O777" s="2650"/>
      <c r="P777" s="2650"/>
      <c r="Q777" s="2650"/>
      <c r="R777" s="2650"/>
      <c r="S777" s="2650"/>
      <c r="T777" s="2646" t="s">
        <v>3016</v>
      </c>
      <c r="U777" s="2647">
        <v>4603739366988</v>
      </c>
      <c r="V777" s="2646"/>
      <c r="W777" s="2646"/>
      <c r="X777" s="2646"/>
      <c r="Y777" s="2646"/>
      <c r="Z777" s="2646"/>
      <c r="AA777" s="2646"/>
      <c r="AB777" s="2646"/>
      <c r="AC777" s="2656">
        <v>50</v>
      </c>
      <c r="AD777" s="2653">
        <v>2.7</v>
      </c>
      <c r="AE777" s="2657">
        <v>8.5000000000000006E-2</v>
      </c>
      <c r="AF777" s="2650"/>
      <c r="AG777" s="2650"/>
      <c r="AH777" s="2650"/>
      <c r="AI777" s="2647">
        <v>4673739412244</v>
      </c>
      <c r="AJ777" s="2653">
        <v>42.9</v>
      </c>
      <c r="AK777" s="2651" t="s">
        <v>2994</v>
      </c>
      <c r="AL777" s="2651" t="s">
        <v>2993</v>
      </c>
      <c r="AM777" s="2663">
        <v>37.700000000000003</v>
      </c>
      <c r="AN777" s="2651"/>
    </row>
    <row r="778" spans="1:40" ht="11.1" customHeight="1">
      <c r="A778" s="2646" t="s">
        <v>4752</v>
      </c>
      <c r="B778" s="2646" t="s">
        <v>4752</v>
      </c>
      <c r="C778" s="2646" t="s">
        <v>2997</v>
      </c>
      <c r="D778" s="2646" t="s">
        <v>4747</v>
      </c>
      <c r="E778" s="2647">
        <v>3917320009</v>
      </c>
      <c r="F778" s="2646" t="s">
        <v>2990</v>
      </c>
      <c r="G778" s="2646" t="s">
        <v>1356</v>
      </c>
      <c r="H778" s="2646" t="s">
        <v>2995</v>
      </c>
      <c r="I778" s="2646" t="s">
        <v>6542</v>
      </c>
      <c r="J778" s="2646"/>
      <c r="K778" s="2646"/>
      <c r="L778" s="2648">
        <v>0.08</v>
      </c>
      <c r="M778" s="2658">
        <v>3.333E-3</v>
      </c>
      <c r="N778" s="2650"/>
      <c r="O778" s="2650"/>
      <c r="P778" s="2650"/>
      <c r="Q778" s="2650"/>
      <c r="R778" s="2650"/>
      <c r="S778" s="2650"/>
      <c r="T778" s="2646" t="s">
        <v>3016</v>
      </c>
      <c r="U778" s="2647">
        <v>4603739367008</v>
      </c>
      <c r="V778" s="2646"/>
      <c r="W778" s="2646"/>
      <c r="X778" s="2646"/>
      <c r="Y778" s="2646"/>
      <c r="Z778" s="2646"/>
      <c r="AA778" s="2646"/>
      <c r="AB778" s="2646"/>
      <c r="AC778" s="2656">
        <v>30</v>
      </c>
      <c r="AD778" s="2653">
        <v>2.4</v>
      </c>
      <c r="AE778" s="2653">
        <v>0.1</v>
      </c>
      <c r="AF778" s="2650"/>
      <c r="AG778" s="2650"/>
      <c r="AH778" s="2650"/>
      <c r="AI778" s="2647">
        <v>4673739412251</v>
      </c>
      <c r="AJ778" s="2653">
        <v>58.7</v>
      </c>
      <c r="AK778" s="2651" t="s">
        <v>2994</v>
      </c>
      <c r="AL778" s="2651" t="s">
        <v>2993</v>
      </c>
      <c r="AM778" s="2663">
        <v>51.1</v>
      </c>
      <c r="AN778" s="2651"/>
    </row>
    <row r="779" spans="1:40" ht="11.1" customHeight="1">
      <c r="A779" s="2646" t="s">
        <v>4751</v>
      </c>
      <c r="B779" s="2646" t="s">
        <v>4751</v>
      </c>
      <c r="C779" s="2646" t="s">
        <v>2997</v>
      </c>
      <c r="D779" s="2646" t="s">
        <v>4747</v>
      </c>
      <c r="E779" s="2647">
        <v>3917320009</v>
      </c>
      <c r="F779" s="2646" t="s">
        <v>2990</v>
      </c>
      <c r="G779" s="2646" t="s">
        <v>1345</v>
      </c>
      <c r="H779" s="2646" t="s">
        <v>2995</v>
      </c>
      <c r="I779" s="2646" t="s">
        <v>6542</v>
      </c>
      <c r="J779" s="2646"/>
      <c r="K779" s="2646"/>
      <c r="L779" s="2648">
        <v>0.03</v>
      </c>
      <c r="M779" s="2657">
        <v>1E-3</v>
      </c>
      <c r="N779" s="2650"/>
      <c r="O779" s="2650"/>
      <c r="P779" s="2650"/>
      <c r="Q779" s="2650"/>
      <c r="R779" s="2650"/>
      <c r="S779" s="2650"/>
      <c r="T779" s="2646" t="s">
        <v>3016</v>
      </c>
      <c r="U779" s="2647">
        <v>4603739366957</v>
      </c>
      <c r="V779" s="2646"/>
      <c r="W779" s="2646"/>
      <c r="X779" s="2646"/>
      <c r="Y779" s="2646"/>
      <c r="Z779" s="2646"/>
      <c r="AA779" s="2646"/>
      <c r="AB779" s="2646"/>
      <c r="AC779" s="2656">
        <v>50</v>
      </c>
      <c r="AD779" s="2653">
        <v>1.5</v>
      </c>
      <c r="AE779" s="2648">
        <v>0.05</v>
      </c>
      <c r="AF779" s="2650"/>
      <c r="AG779" s="2650"/>
      <c r="AH779" s="2650"/>
      <c r="AI779" s="2647">
        <v>4673739412268</v>
      </c>
      <c r="AJ779" s="2653">
        <v>23.9</v>
      </c>
      <c r="AK779" s="2651" t="s">
        <v>2994</v>
      </c>
      <c r="AL779" s="2651" t="s">
        <v>2993</v>
      </c>
      <c r="AM779" s="2663">
        <v>21.8</v>
      </c>
      <c r="AN779" s="2651"/>
    </row>
    <row r="780" spans="1:40" ht="11.1" customHeight="1">
      <c r="A780" s="2646" t="s">
        <v>4750</v>
      </c>
      <c r="B780" s="2646" t="s">
        <v>4750</v>
      </c>
      <c r="C780" s="2646" t="s">
        <v>2997</v>
      </c>
      <c r="D780" s="2646" t="s">
        <v>4747</v>
      </c>
      <c r="E780" s="2647">
        <v>3917320009</v>
      </c>
      <c r="F780" s="2646" t="s">
        <v>2990</v>
      </c>
      <c r="G780" s="2646" t="s">
        <v>1350</v>
      </c>
      <c r="H780" s="2646" t="s">
        <v>2995</v>
      </c>
      <c r="I780" s="2646" t="s">
        <v>6542</v>
      </c>
      <c r="J780" s="2646"/>
      <c r="K780" s="2646"/>
      <c r="L780" s="2657">
        <v>3.6999999999999998E-2</v>
      </c>
      <c r="M780" s="2649">
        <v>1.2999999999999999E-3</v>
      </c>
      <c r="N780" s="2650"/>
      <c r="O780" s="2650"/>
      <c r="P780" s="2650"/>
      <c r="Q780" s="2650"/>
      <c r="R780" s="2650"/>
      <c r="S780" s="2650"/>
      <c r="T780" s="2646" t="s">
        <v>3016</v>
      </c>
      <c r="U780" s="2647">
        <v>4603739366971</v>
      </c>
      <c r="V780" s="2646"/>
      <c r="W780" s="2646"/>
      <c r="X780" s="2646"/>
      <c r="Y780" s="2646"/>
      <c r="Z780" s="2646"/>
      <c r="AA780" s="2646"/>
      <c r="AB780" s="2646"/>
      <c r="AC780" s="2656">
        <v>50</v>
      </c>
      <c r="AD780" s="2648">
        <v>1.85</v>
      </c>
      <c r="AE780" s="2657">
        <v>6.5000000000000002E-2</v>
      </c>
      <c r="AF780" s="2650"/>
      <c r="AG780" s="2650"/>
      <c r="AH780" s="2650"/>
      <c r="AI780" s="2647">
        <v>4673739412275</v>
      </c>
      <c r="AJ780" s="2653">
        <v>30.8</v>
      </c>
      <c r="AK780" s="2651" t="s">
        <v>2994</v>
      </c>
      <c r="AL780" s="2651" t="s">
        <v>2993</v>
      </c>
      <c r="AM780" s="2659">
        <v>27</v>
      </c>
      <c r="AN780" s="2651"/>
    </row>
    <row r="781" spans="1:40" ht="11.1" customHeight="1">
      <c r="A781" s="2646" t="s">
        <v>4749</v>
      </c>
      <c r="B781" s="2646" t="s">
        <v>4749</v>
      </c>
      <c r="C781" s="2646" t="s">
        <v>2997</v>
      </c>
      <c r="D781" s="2646" t="s">
        <v>4747</v>
      </c>
      <c r="E781" s="2647">
        <v>3917320009</v>
      </c>
      <c r="F781" s="2646" t="s">
        <v>2990</v>
      </c>
      <c r="G781" s="2646" t="s">
        <v>1354</v>
      </c>
      <c r="H781" s="2646" t="s">
        <v>2995</v>
      </c>
      <c r="I781" s="2646" t="s">
        <v>6542</v>
      </c>
      <c r="J781" s="2646"/>
      <c r="K781" s="2646"/>
      <c r="L781" s="2657">
        <v>5.3999999999999999E-2</v>
      </c>
      <c r="M781" s="2649">
        <v>1.6999999999999999E-3</v>
      </c>
      <c r="N781" s="2650"/>
      <c r="O781" s="2650"/>
      <c r="P781" s="2650"/>
      <c r="Q781" s="2650"/>
      <c r="R781" s="2650"/>
      <c r="S781" s="2650"/>
      <c r="T781" s="2646" t="s">
        <v>3016</v>
      </c>
      <c r="U781" s="2647">
        <v>4603739366995</v>
      </c>
      <c r="V781" s="2646"/>
      <c r="W781" s="2646"/>
      <c r="X781" s="2646"/>
      <c r="Y781" s="2646"/>
      <c r="Z781" s="2646"/>
      <c r="AA781" s="2646"/>
      <c r="AB781" s="2646"/>
      <c r="AC781" s="2656">
        <v>50</v>
      </c>
      <c r="AD781" s="2653">
        <v>2.7</v>
      </c>
      <c r="AE781" s="2657">
        <v>8.5000000000000006E-2</v>
      </c>
      <c r="AF781" s="2650"/>
      <c r="AG781" s="2650"/>
      <c r="AH781" s="2650"/>
      <c r="AI781" s="2647">
        <v>4673739412282</v>
      </c>
      <c r="AJ781" s="2653">
        <v>42.9</v>
      </c>
      <c r="AK781" s="2651" t="s">
        <v>2994</v>
      </c>
      <c r="AL781" s="2651" t="s">
        <v>2993</v>
      </c>
      <c r="AM781" s="2663">
        <v>37.700000000000003</v>
      </c>
      <c r="AN781" s="2651"/>
    </row>
    <row r="782" spans="1:40" ht="11.1" customHeight="1">
      <c r="A782" s="2646" t="s">
        <v>4748</v>
      </c>
      <c r="B782" s="2646" t="s">
        <v>4748</v>
      </c>
      <c r="C782" s="2646" t="s">
        <v>2997</v>
      </c>
      <c r="D782" s="2646" t="s">
        <v>4747</v>
      </c>
      <c r="E782" s="2647">
        <v>3917320009</v>
      </c>
      <c r="F782" s="2646" t="s">
        <v>2990</v>
      </c>
      <c r="G782" s="2646" t="s">
        <v>1359</v>
      </c>
      <c r="H782" s="2646" t="s">
        <v>2995</v>
      </c>
      <c r="I782" s="2646" t="s">
        <v>6542</v>
      </c>
      <c r="J782" s="2646"/>
      <c r="K782" s="2646"/>
      <c r="L782" s="2648">
        <v>0.08</v>
      </c>
      <c r="M782" s="2658">
        <v>3.333E-3</v>
      </c>
      <c r="N782" s="2650"/>
      <c r="O782" s="2650"/>
      <c r="P782" s="2650"/>
      <c r="Q782" s="2650"/>
      <c r="R782" s="2650"/>
      <c r="S782" s="2650"/>
      <c r="T782" s="2646" t="s">
        <v>3016</v>
      </c>
      <c r="U782" s="2647">
        <v>4603739367015</v>
      </c>
      <c r="V782" s="2646"/>
      <c r="W782" s="2646"/>
      <c r="X782" s="2646"/>
      <c r="Y782" s="2646"/>
      <c r="Z782" s="2646"/>
      <c r="AA782" s="2646"/>
      <c r="AB782" s="2646"/>
      <c r="AC782" s="2656">
        <v>30</v>
      </c>
      <c r="AD782" s="2653">
        <v>2.4</v>
      </c>
      <c r="AE782" s="2653">
        <v>0.1</v>
      </c>
      <c r="AF782" s="2650"/>
      <c r="AG782" s="2650"/>
      <c r="AH782" s="2650"/>
      <c r="AI782" s="2647">
        <v>4673739412299</v>
      </c>
      <c r="AJ782" s="2653">
        <v>58.7</v>
      </c>
      <c r="AK782" s="2651" t="s">
        <v>2994</v>
      </c>
      <c r="AL782" s="2651" t="s">
        <v>2993</v>
      </c>
      <c r="AM782" s="2663">
        <v>51.1</v>
      </c>
      <c r="AN782" s="2651"/>
    </row>
    <row r="783" spans="1:40" ht="11.1" customHeight="1">
      <c r="A783" s="2646" t="s">
        <v>4746</v>
      </c>
      <c r="B783" s="2646" t="s">
        <v>4746</v>
      </c>
      <c r="C783" s="2646"/>
      <c r="D783" s="2646"/>
      <c r="E783" s="2647">
        <v>8206000000</v>
      </c>
      <c r="F783" s="2646" t="s">
        <v>2990</v>
      </c>
      <c r="G783" s="2646" t="s">
        <v>4745</v>
      </c>
      <c r="H783" s="2646" t="s">
        <v>2988</v>
      </c>
      <c r="I783" s="2646"/>
      <c r="J783" s="2646"/>
      <c r="K783" s="2646"/>
      <c r="L783" s="2648">
        <v>5.88</v>
      </c>
      <c r="M783" s="2648">
        <v>0.02</v>
      </c>
      <c r="N783" s="2648">
        <v>0.45</v>
      </c>
      <c r="O783" s="2648">
        <v>0.21</v>
      </c>
      <c r="P783" s="2648">
        <v>0.31</v>
      </c>
      <c r="Q783" s="2650"/>
      <c r="R783" s="2650"/>
      <c r="S783" s="2650"/>
      <c r="T783" s="2646" t="s">
        <v>2987</v>
      </c>
      <c r="U783" s="2647">
        <v>4673739418192</v>
      </c>
      <c r="V783" s="2646"/>
      <c r="W783" s="2646"/>
      <c r="X783" s="2646"/>
      <c r="Y783" s="2646"/>
      <c r="Z783" s="2646"/>
      <c r="AA783" s="2646"/>
      <c r="AB783" s="2646"/>
      <c r="AC783" s="2646"/>
      <c r="AD783" s="2646"/>
      <c r="AE783" s="2646"/>
      <c r="AF783" s="2646"/>
      <c r="AG783" s="2646"/>
      <c r="AH783" s="2646"/>
      <c r="AI783" s="2646"/>
      <c r="AJ783" s="2653">
        <v>601.70000000000005</v>
      </c>
      <c r="AK783" s="2651" t="s">
        <v>2154</v>
      </c>
      <c r="AL783" s="2651" t="s">
        <v>2986</v>
      </c>
      <c r="AM783" s="2651"/>
      <c r="AN783" s="2652">
        <v>613.73</v>
      </c>
    </row>
    <row r="784" spans="1:40" ht="11.1" customHeight="1">
      <c r="A784" s="2646" t="s">
        <v>4744</v>
      </c>
      <c r="B784" s="2646" t="s">
        <v>4744</v>
      </c>
      <c r="C784" s="2646" t="s">
        <v>2767</v>
      </c>
      <c r="D784" s="2646" t="s">
        <v>2131</v>
      </c>
      <c r="E784" s="2647">
        <v>8413708100</v>
      </c>
      <c r="F784" s="2646" t="s">
        <v>2990</v>
      </c>
      <c r="G784" s="2646" t="s">
        <v>2146</v>
      </c>
      <c r="H784" s="2646" t="s">
        <v>2995</v>
      </c>
      <c r="I784" s="2646"/>
      <c r="J784" s="2647">
        <v>1</v>
      </c>
      <c r="K784" s="2646"/>
      <c r="L784" s="2657">
        <v>10.975</v>
      </c>
      <c r="M784" s="2648">
        <v>0.02</v>
      </c>
      <c r="N784" s="2648">
        <v>0.18</v>
      </c>
      <c r="O784" s="2648">
        <v>0.21</v>
      </c>
      <c r="P784" s="2657">
        <v>0.41499999999999998</v>
      </c>
      <c r="Q784" s="2656">
        <v>10</v>
      </c>
      <c r="R784" s="2650"/>
      <c r="S784" s="2650"/>
      <c r="T784" s="2646" t="s">
        <v>2987</v>
      </c>
      <c r="U784" s="2647">
        <v>4673739434079</v>
      </c>
      <c r="V784" s="2656">
        <v>2</v>
      </c>
      <c r="W784" s="2648">
        <v>21.95</v>
      </c>
      <c r="X784" s="2648">
        <v>0.04</v>
      </c>
      <c r="Y784" s="2650"/>
      <c r="Z784" s="2650"/>
      <c r="AA784" s="2650"/>
      <c r="AB784" s="2647">
        <v>4673739434086</v>
      </c>
      <c r="AC784" s="2646"/>
      <c r="AD784" s="2646"/>
      <c r="AE784" s="2646"/>
      <c r="AF784" s="2646"/>
      <c r="AG784" s="2646"/>
      <c r="AH784" s="2646"/>
      <c r="AI784" s="2646"/>
      <c r="AJ784" s="2648">
        <v>137.47999999999999</v>
      </c>
      <c r="AK784" s="2651" t="s">
        <v>2154</v>
      </c>
      <c r="AL784" s="2651" t="s">
        <v>2986</v>
      </c>
      <c r="AM784" s="2660">
        <v>12785</v>
      </c>
      <c r="AN784" s="2652">
        <v>140.22999999999999</v>
      </c>
    </row>
    <row r="785" spans="1:40" ht="11.1" customHeight="1">
      <c r="A785" s="2646" t="s">
        <v>4743</v>
      </c>
      <c r="B785" s="2646" t="s">
        <v>4743</v>
      </c>
      <c r="C785" s="2646" t="s">
        <v>2767</v>
      </c>
      <c r="D785" s="2646" t="s">
        <v>2131</v>
      </c>
      <c r="E785" s="2647">
        <v>8413708100</v>
      </c>
      <c r="F785" s="2646" t="s">
        <v>2990</v>
      </c>
      <c r="G785" s="2646" t="s">
        <v>2147</v>
      </c>
      <c r="H785" s="2646" t="s">
        <v>2995</v>
      </c>
      <c r="I785" s="2646"/>
      <c r="J785" s="2647">
        <v>1</v>
      </c>
      <c r="K785" s="2646"/>
      <c r="L785" s="2648">
        <v>11.85</v>
      </c>
      <c r="M785" s="2657">
        <v>2.5000000000000001E-2</v>
      </c>
      <c r="N785" s="2657">
        <v>0.20499999999999999</v>
      </c>
      <c r="O785" s="2657">
        <v>0.23499999999999999</v>
      </c>
      <c r="P785" s="2648">
        <v>0.44</v>
      </c>
      <c r="Q785" s="2656">
        <v>10</v>
      </c>
      <c r="R785" s="2650"/>
      <c r="S785" s="2650"/>
      <c r="T785" s="2646" t="s">
        <v>2987</v>
      </c>
      <c r="U785" s="2647">
        <v>4673739434093</v>
      </c>
      <c r="V785" s="2656">
        <v>2</v>
      </c>
      <c r="W785" s="2653">
        <v>23.7</v>
      </c>
      <c r="X785" s="2648">
        <v>0.05</v>
      </c>
      <c r="Y785" s="2650"/>
      <c r="Z785" s="2650"/>
      <c r="AA785" s="2650"/>
      <c r="AB785" s="2647">
        <v>4673739434109</v>
      </c>
      <c r="AC785" s="2646"/>
      <c r="AD785" s="2646"/>
      <c r="AE785" s="2646"/>
      <c r="AF785" s="2646"/>
      <c r="AG785" s="2646"/>
      <c r="AH785" s="2646"/>
      <c r="AI785" s="2646"/>
      <c r="AJ785" s="2653">
        <v>159.9</v>
      </c>
      <c r="AK785" s="2651" t="s">
        <v>2154</v>
      </c>
      <c r="AL785" s="2651" t="s">
        <v>2986</v>
      </c>
      <c r="AM785" s="2660">
        <v>14871</v>
      </c>
      <c r="AN785" s="2652">
        <v>163.1</v>
      </c>
    </row>
    <row r="786" spans="1:40" ht="11.1" customHeight="1">
      <c r="A786" s="2646" t="s">
        <v>4742</v>
      </c>
      <c r="B786" s="2646" t="s">
        <v>4742</v>
      </c>
      <c r="C786" s="2646" t="s">
        <v>2767</v>
      </c>
      <c r="D786" s="2646" t="s">
        <v>2131</v>
      </c>
      <c r="E786" s="2647">
        <v>8413708100</v>
      </c>
      <c r="F786" s="2646" t="s">
        <v>2990</v>
      </c>
      <c r="G786" s="2646" t="s">
        <v>2148</v>
      </c>
      <c r="H786" s="2646" t="s">
        <v>2995</v>
      </c>
      <c r="I786" s="2646"/>
      <c r="J786" s="2647">
        <v>1</v>
      </c>
      <c r="K786" s="2646"/>
      <c r="L786" s="2648">
        <v>12.45</v>
      </c>
      <c r="M786" s="2658">
        <v>2.5874999999999999E-2</v>
      </c>
      <c r="N786" s="2657">
        <v>0.20499999999999999</v>
      </c>
      <c r="O786" s="2657">
        <v>0.23499999999999999</v>
      </c>
      <c r="P786" s="2648">
        <v>0.44</v>
      </c>
      <c r="Q786" s="2656">
        <v>10</v>
      </c>
      <c r="R786" s="2650"/>
      <c r="S786" s="2650"/>
      <c r="T786" s="2646" t="s">
        <v>2987</v>
      </c>
      <c r="U786" s="2647">
        <v>4673739434116</v>
      </c>
      <c r="V786" s="2656">
        <v>2</v>
      </c>
      <c r="W786" s="2653">
        <v>24.9</v>
      </c>
      <c r="X786" s="2662">
        <v>5.1749999999999997E-2</v>
      </c>
      <c r="Y786" s="2650"/>
      <c r="Z786" s="2650"/>
      <c r="AA786" s="2650"/>
      <c r="AB786" s="2647">
        <v>4673739434123</v>
      </c>
      <c r="AC786" s="2646"/>
      <c r="AD786" s="2646"/>
      <c r="AE786" s="2646"/>
      <c r="AF786" s="2646"/>
      <c r="AG786" s="2646"/>
      <c r="AH786" s="2646"/>
      <c r="AI786" s="2646"/>
      <c r="AJ786" s="2648">
        <v>169.22</v>
      </c>
      <c r="AK786" s="2651" t="s">
        <v>2154</v>
      </c>
      <c r="AL786" s="2651" t="s">
        <v>2986</v>
      </c>
      <c r="AM786" s="2660">
        <v>15737</v>
      </c>
      <c r="AN786" s="2652">
        <v>172.6</v>
      </c>
    </row>
    <row r="787" spans="1:40" ht="11.1" customHeight="1">
      <c r="A787" s="2646" t="s">
        <v>4741</v>
      </c>
      <c r="B787" s="2646" t="s">
        <v>4741</v>
      </c>
      <c r="C787" s="2646" t="s">
        <v>2767</v>
      </c>
      <c r="D787" s="2646" t="s">
        <v>2131</v>
      </c>
      <c r="E787" s="2647">
        <v>8413708100</v>
      </c>
      <c r="F787" s="2646" t="s">
        <v>2990</v>
      </c>
      <c r="G787" s="2646" t="s">
        <v>2149</v>
      </c>
      <c r="H787" s="2646" t="s">
        <v>3017</v>
      </c>
      <c r="I787" s="2646"/>
      <c r="J787" s="2646"/>
      <c r="K787" s="2646"/>
      <c r="L787" s="2657">
        <v>26.757999999999999</v>
      </c>
      <c r="M787" s="2649">
        <v>3.8199999999999998E-2</v>
      </c>
      <c r="N787" s="2648">
        <v>0.24</v>
      </c>
      <c r="O787" s="2648">
        <v>0.28999999999999998</v>
      </c>
      <c r="P787" s="2648">
        <v>0.55000000000000004</v>
      </c>
      <c r="Q787" s="2656">
        <v>10</v>
      </c>
      <c r="R787" s="2650"/>
      <c r="S787" s="2650"/>
      <c r="T787" s="2646" t="s">
        <v>2987</v>
      </c>
      <c r="U787" s="2647">
        <v>4673739434130</v>
      </c>
      <c r="V787" s="2646"/>
      <c r="W787" s="2646"/>
      <c r="X787" s="2646"/>
      <c r="Y787" s="2646"/>
      <c r="Z787" s="2646"/>
      <c r="AA787" s="2646"/>
      <c r="AB787" s="2646"/>
      <c r="AC787" s="2646"/>
      <c r="AD787" s="2646"/>
      <c r="AE787" s="2646"/>
      <c r="AF787" s="2646"/>
      <c r="AG787" s="2646"/>
      <c r="AH787" s="2646"/>
      <c r="AI787" s="2646"/>
      <c r="AJ787" s="2648">
        <v>279.37</v>
      </c>
      <c r="AK787" s="2651" t="s">
        <v>2154</v>
      </c>
      <c r="AL787" s="2651" t="s">
        <v>2986</v>
      </c>
      <c r="AM787" s="2660">
        <v>25982</v>
      </c>
      <c r="AN787" s="2652">
        <v>284.95999999999998</v>
      </c>
    </row>
    <row r="788" spans="1:40" ht="11.1" customHeight="1">
      <c r="A788" s="2646" t="s">
        <v>4740</v>
      </c>
      <c r="B788" s="2646" t="s">
        <v>4740</v>
      </c>
      <c r="C788" s="2646" t="s">
        <v>2767</v>
      </c>
      <c r="D788" s="2646" t="s">
        <v>2131</v>
      </c>
      <c r="E788" s="2647">
        <v>8413708100</v>
      </c>
      <c r="F788" s="2646" t="s">
        <v>2990</v>
      </c>
      <c r="G788" s="2646" t="s">
        <v>2150</v>
      </c>
      <c r="H788" s="2646" t="s">
        <v>3017</v>
      </c>
      <c r="I788" s="2646"/>
      <c r="J788" s="2647">
        <v>1</v>
      </c>
      <c r="K788" s="2646"/>
      <c r="L788" s="2648">
        <v>27.75</v>
      </c>
      <c r="M788" s="2649">
        <v>3.9199999999999999E-2</v>
      </c>
      <c r="N788" s="2648">
        <v>0.25</v>
      </c>
      <c r="O788" s="2657">
        <v>0.28499999999999998</v>
      </c>
      <c r="P788" s="2657">
        <v>0.55500000000000005</v>
      </c>
      <c r="Q788" s="2656">
        <v>10</v>
      </c>
      <c r="R788" s="2650"/>
      <c r="S788" s="2650"/>
      <c r="T788" s="2646" t="s">
        <v>2987</v>
      </c>
      <c r="U788" s="2647">
        <v>4673739434147</v>
      </c>
      <c r="V788" s="2646"/>
      <c r="W788" s="2646"/>
      <c r="X788" s="2646"/>
      <c r="Y788" s="2646"/>
      <c r="Z788" s="2646"/>
      <c r="AA788" s="2646"/>
      <c r="AB788" s="2646"/>
      <c r="AC788" s="2646"/>
      <c r="AD788" s="2646"/>
      <c r="AE788" s="2646"/>
      <c r="AF788" s="2646"/>
      <c r="AG788" s="2646"/>
      <c r="AH788" s="2646"/>
      <c r="AI788" s="2646"/>
      <c r="AJ788" s="2648">
        <v>322.37</v>
      </c>
      <c r="AK788" s="2651" t="s">
        <v>2154</v>
      </c>
      <c r="AL788" s="2651" t="s">
        <v>2986</v>
      </c>
      <c r="AM788" s="2660">
        <v>29980</v>
      </c>
      <c r="AN788" s="2652">
        <v>328.82</v>
      </c>
    </row>
    <row r="789" spans="1:40" ht="11.1" customHeight="1">
      <c r="A789" s="2646" t="s">
        <v>4737</v>
      </c>
      <c r="B789" s="2646" t="s">
        <v>4737</v>
      </c>
      <c r="C789" s="2646" t="s">
        <v>3618</v>
      </c>
      <c r="D789" s="2646" t="s">
        <v>4737</v>
      </c>
      <c r="E789" s="2647">
        <v>8302500000</v>
      </c>
      <c r="F789" s="2646" t="s">
        <v>2990</v>
      </c>
      <c r="G789" s="2646" t="s">
        <v>765</v>
      </c>
      <c r="H789" s="2646" t="s">
        <v>2995</v>
      </c>
      <c r="I789" s="2646" t="s">
        <v>6541</v>
      </c>
      <c r="J789" s="2647">
        <v>1</v>
      </c>
      <c r="K789" s="2646"/>
      <c r="L789" s="2657">
        <v>0.42799999999999999</v>
      </c>
      <c r="M789" s="2649">
        <v>8.9999999999999998E-4</v>
      </c>
      <c r="N789" s="2657">
        <v>0.32400000000000001</v>
      </c>
      <c r="O789" s="2649">
        <v>4.5600000000000002E-2</v>
      </c>
      <c r="P789" s="2648">
        <v>0.02</v>
      </c>
      <c r="Q789" s="2650"/>
      <c r="R789" s="2650"/>
      <c r="S789" s="2650"/>
      <c r="T789" s="2646" t="s">
        <v>3971</v>
      </c>
      <c r="U789" s="2647">
        <v>4673739418208</v>
      </c>
      <c r="V789" s="2646"/>
      <c r="W789" s="2646"/>
      <c r="X789" s="2646"/>
      <c r="Y789" s="2646"/>
      <c r="Z789" s="2646"/>
      <c r="AA789" s="2646"/>
      <c r="AB789" s="2646"/>
      <c r="AC789" s="2656">
        <v>50</v>
      </c>
      <c r="AD789" s="2648">
        <v>22.06</v>
      </c>
      <c r="AE789" s="2657">
        <v>4.4999999999999998E-2</v>
      </c>
      <c r="AF789" s="2657">
        <v>0.36499999999999999</v>
      </c>
      <c r="AG789" s="2648">
        <v>0.26</v>
      </c>
      <c r="AH789" s="2657">
        <v>0.255</v>
      </c>
      <c r="AI789" s="2647">
        <v>4673739418222</v>
      </c>
      <c r="AJ789" s="2648">
        <v>5.84</v>
      </c>
      <c r="AK789" s="2651" t="s">
        <v>2154</v>
      </c>
      <c r="AL789" s="2651" t="s">
        <v>2986</v>
      </c>
      <c r="AM789" s="2652">
        <v>479.55</v>
      </c>
      <c r="AN789" s="2652">
        <v>5.96</v>
      </c>
    </row>
    <row r="790" spans="1:40" ht="11.1" customHeight="1">
      <c r="A790" s="2646" t="s">
        <v>4739</v>
      </c>
      <c r="B790" s="2646" t="s">
        <v>4739</v>
      </c>
      <c r="C790" s="2646" t="s">
        <v>3618</v>
      </c>
      <c r="D790" s="2646" t="s">
        <v>4737</v>
      </c>
      <c r="E790" s="2647">
        <v>8302500000</v>
      </c>
      <c r="F790" s="2646" t="s">
        <v>2990</v>
      </c>
      <c r="G790" s="2646" t="s">
        <v>703</v>
      </c>
      <c r="H790" s="2646" t="s">
        <v>2995</v>
      </c>
      <c r="I790" s="2646" t="s">
        <v>6541</v>
      </c>
      <c r="J790" s="2647">
        <v>1</v>
      </c>
      <c r="K790" s="2646"/>
      <c r="L790" s="2657">
        <v>0.50800000000000001</v>
      </c>
      <c r="M790" s="2649">
        <v>8.9999999999999998E-4</v>
      </c>
      <c r="N790" s="2657">
        <v>0.33100000000000002</v>
      </c>
      <c r="O790" s="2657">
        <v>5.2999999999999999E-2</v>
      </c>
      <c r="P790" s="2657">
        <v>1.9E-2</v>
      </c>
      <c r="Q790" s="2650"/>
      <c r="R790" s="2650"/>
      <c r="S790" s="2650"/>
      <c r="T790" s="2646" t="s">
        <v>3971</v>
      </c>
      <c r="U790" s="2647">
        <v>4673739418239</v>
      </c>
      <c r="V790" s="2646"/>
      <c r="W790" s="2646"/>
      <c r="X790" s="2646"/>
      <c r="Y790" s="2646"/>
      <c r="Z790" s="2646"/>
      <c r="AA790" s="2646"/>
      <c r="AB790" s="2646"/>
      <c r="AC790" s="2656">
        <v>50</v>
      </c>
      <c r="AD790" s="2648">
        <v>26.09</v>
      </c>
      <c r="AE790" s="2657">
        <v>4.4999999999999998E-2</v>
      </c>
      <c r="AF790" s="2657">
        <v>0.36499999999999999</v>
      </c>
      <c r="AG790" s="2648">
        <v>0.26</v>
      </c>
      <c r="AH790" s="2657">
        <v>0.255</v>
      </c>
      <c r="AI790" s="2647">
        <v>4673739418253</v>
      </c>
      <c r="AJ790" s="2653">
        <v>7.1</v>
      </c>
      <c r="AK790" s="2651" t="s">
        <v>2154</v>
      </c>
      <c r="AL790" s="2651" t="s">
        <v>2986</v>
      </c>
      <c r="AM790" s="2663">
        <v>581.9</v>
      </c>
      <c r="AN790" s="2652">
        <v>7.24</v>
      </c>
    </row>
    <row r="791" spans="1:40" ht="11.1" customHeight="1">
      <c r="A791" s="2646" t="s">
        <v>4738</v>
      </c>
      <c r="B791" s="2646" t="s">
        <v>4738</v>
      </c>
      <c r="C791" s="2646" t="s">
        <v>3618</v>
      </c>
      <c r="D791" s="2646" t="s">
        <v>4737</v>
      </c>
      <c r="E791" s="2647">
        <v>8302500000</v>
      </c>
      <c r="F791" s="2646" t="s">
        <v>2990</v>
      </c>
      <c r="G791" s="2646" t="s">
        <v>701</v>
      </c>
      <c r="H791" s="2646" t="s">
        <v>2995</v>
      </c>
      <c r="I791" s="2646" t="s">
        <v>6541</v>
      </c>
      <c r="J791" s="2647">
        <v>1</v>
      </c>
      <c r="K791" s="2646"/>
      <c r="L791" s="2657">
        <v>0.47499999999999998</v>
      </c>
      <c r="M791" s="2649">
        <v>8.9999999999999998E-4</v>
      </c>
      <c r="N791" s="2657">
        <v>0.373</v>
      </c>
      <c r="O791" s="2648">
        <v>0.05</v>
      </c>
      <c r="P791" s="2657">
        <v>1.9E-2</v>
      </c>
      <c r="Q791" s="2650"/>
      <c r="R791" s="2650"/>
      <c r="S791" s="2650"/>
      <c r="T791" s="2646" t="s">
        <v>3971</v>
      </c>
      <c r="U791" s="2647">
        <v>4673739418246</v>
      </c>
      <c r="V791" s="2646"/>
      <c r="W791" s="2646"/>
      <c r="X791" s="2646"/>
      <c r="Y791" s="2646"/>
      <c r="Z791" s="2646"/>
      <c r="AA791" s="2646"/>
      <c r="AB791" s="2646"/>
      <c r="AC791" s="2656">
        <v>50</v>
      </c>
      <c r="AD791" s="2648">
        <v>25.59</v>
      </c>
      <c r="AE791" s="2657">
        <v>4.4999999999999998E-2</v>
      </c>
      <c r="AF791" s="2648">
        <v>0.38</v>
      </c>
      <c r="AG791" s="2648">
        <v>0.26</v>
      </c>
      <c r="AH791" s="2648">
        <v>0.26</v>
      </c>
      <c r="AI791" s="2647">
        <v>4673739418260</v>
      </c>
      <c r="AJ791" s="2648">
        <v>7.27</v>
      </c>
      <c r="AK791" s="2651" t="s">
        <v>2154</v>
      </c>
      <c r="AL791" s="2651" t="s">
        <v>2986</v>
      </c>
      <c r="AM791" s="2652">
        <v>596.85</v>
      </c>
      <c r="AN791" s="2652">
        <v>7.42</v>
      </c>
    </row>
    <row r="792" spans="1:40" ht="11.1" customHeight="1">
      <c r="A792" s="2646" t="s">
        <v>249</v>
      </c>
      <c r="B792" s="2646" t="s">
        <v>249</v>
      </c>
      <c r="C792" s="2646" t="s">
        <v>3618</v>
      </c>
      <c r="D792" s="2646" t="s">
        <v>249</v>
      </c>
      <c r="E792" s="2647">
        <v>8481803900</v>
      </c>
      <c r="F792" s="2646" t="s">
        <v>2990</v>
      </c>
      <c r="G792" s="2646" t="s">
        <v>275</v>
      </c>
      <c r="H792" s="2646" t="s">
        <v>2995</v>
      </c>
      <c r="I792" s="2646" t="s">
        <v>6533</v>
      </c>
      <c r="J792" s="2647">
        <v>1</v>
      </c>
      <c r="K792" s="2646"/>
      <c r="L792" s="2657">
        <v>0.44700000000000001</v>
      </c>
      <c r="M792" s="2658">
        <v>8.3299999999999997E-4</v>
      </c>
      <c r="N792" s="2657">
        <v>0.14799999999999999</v>
      </c>
      <c r="O792" s="2657">
        <v>7.3999999999999996E-2</v>
      </c>
      <c r="P792" s="2649">
        <v>4.0500000000000001E-2</v>
      </c>
      <c r="Q792" s="2656">
        <v>10</v>
      </c>
      <c r="R792" s="2650"/>
      <c r="S792" s="2650"/>
      <c r="T792" s="2646" t="s">
        <v>2987</v>
      </c>
      <c r="U792" s="2647">
        <v>4673739418277</v>
      </c>
      <c r="V792" s="2646"/>
      <c r="W792" s="2646"/>
      <c r="X792" s="2646"/>
      <c r="Y792" s="2646"/>
      <c r="Z792" s="2646"/>
      <c r="AA792" s="2646"/>
      <c r="AB792" s="2646"/>
      <c r="AC792" s="2656">
        <v>30</v>
      </c>
      <c r="AD792" s="2653">
        <v>14.3</v>
      </c>
      <c r="AE792" s="2662">
        <v>2.4989999999999998E-2</v>
      </c>
      <c r="AF792" s="2657">
        <v>0.36499999999999999</v>
      </c>
      <c r="AG792" s="2653">
        <v>0.3</v>
      </c>
      <c r="AH792" s="2648">
        <v>0.27</v>
      </c>
      <c r="AI792" s="2647">
        <v>4673739418352</v>
      </c>
      <c r="AJ792" s="2648">
        <v>18.52</v>
      </c>
      <c r="AK792" s="2651" t="s">
        <v>2154</v>
      </c>
      <c r="AL792" s="2651" t="s">
        <v>2986</v>
      </c>
      <c r="AM792" s="2660">
        <v>1518</v>
      </c>
      <c r="AN792" s="2652">
        <v>18.89</v>
      </c>
    </row>
    <row r="793" spans="1:40" ht="11.1" customHeight="1">
      <c r="A793" s="2646" t="s">
        <v>251</v>
      </c>
      <c r="B793" s="2646" t="s">
        <v>251</v>
      </c>
      <c r="C793" s="2646" t="s">
        <v>3618</v>
      </c>
      <c r="D793" s="2646" t="s">
        <v>4715</v>
      </c>
      <c r="E793" s="2647">
        <v>8481808199</v>
      </c>
      <c r="F793" s="2646" t="s">
        <v>2990</v>
      </c>
      <c r="G793" s="2646" t="s">
        <v>276</v>
      </c>
      <c r="H793" s="2646" t="s">
        <v>2988</v>
      </c>
      <c r="I793" s="2646" t="s">
        <v>6533</v>
      </c>
      <c r="J793" s="2647">
        <v>1</v>
      </c>
      <c r="K793" s="2646"/>
      <c r="L793" s="2657">
        <v>1.044</v>
      </c>
      <c r="M793" s="2658">
        <v>6.4400000000000004E-4</v>
      </c>
      <c r="N793" s="2650"/>
      <c r="O793" s="2650"/>
      <c r="P793" s="2650"/>
      <c r="Q793" s="2656">
        <v>16</v>
      </c>
      <c r="R793" s="2650"/>
      <c r="S793" s="2650"/>
      <c r="T793" s="2646" t="s">
        <v>3971</v>
      </c>
      <c r="U793" s="2647">
        <v>4673739418284</v>
      </c>
      <c r="V793" s="2646"/>
      <c r="W793" s="2646"/>
      <c r="X793" s="2646"/>
      <c r="Y793" s="2646"/>
      <c r="Z793" s="2646"/>
      <c r="AA793" s="2646"/>
      <c r="AB793" s="2646"/>
      <c r="AC793" s="2656">
        <v>25</v>
      </c>
      <c r="AD793" s="2648">
        <v>26.33</v>
      </c>
      <c r="AE793" s="2649">
        <v>1.61E-2</v>
      </c>
      <c r="AF793" s="2648">
        <v>0.43</v>
      </c>
      <c r="AG793" s="2657">
        <v>0.187</v>
      </c>
      <c r="AH793" s="2648">
        <v>0.26</v>
      </c>
      <c r="AI793" s="2647">
        <v>4673739418369</v>
      </c>
      <c r="AJ793" s="2653">
        <v>70.900000000000006</v>
      </c>
      <c r="AK793" s="2651" t="s">
        <v>2154</v>
      </c>
      <c r="AL793" s="2651" t="s">
        <v>2986</v>
      </c>
      <c r="AM793" s="2660">
        <v>5819</v>
      </c>
      <c r="AN793" s="2652">
        <v>72.319999999999993</v>
      </c>
    </row>
    <row r="794" spans="1:40" ht="11.1" customHeight="1">
      <c r="A794" s="2646" t="s">
        <v>4736</v>
      </c>
      <c r="B794" s="2646" t="s">
        <v>4736</v>
      </c>
      <c r="C794" s="2646" t="s">
        <v>3618</v>
      </c>
      <c r="D794" s="2646" t="s">
        <v>4715</v>
      </c>
      <c r="E794" s="2647">
        <v>8481808199</v>
      </c>
      <c r="F794" s="2646" t="s">
        <v>2990</v>
      </c>
      <c r="G794" s="2646" t="s">
        <v>277</v>
      </c>
      <c r="H794" s="2646" t="s">
        <v>2988</v>
      </c>
      <c r="I794" s="2646" t="s">
        <v>6533</v>
      </c>
      <c r="J794" s="2647">
        <v>1</v>
      </c>
      <c r="K794" s="2646"/>
      <c r="L794" s="2657">
        <v>0.995</v>
      </c>
      <c r="M794" s="2658">
        <v>6.4400000000000004E-4</v>
      </c>
      <c r="N794" s="2650"/>
      <c r="O794" s="2650"/>
      <c r="P794" s="2650"/>
      <c r="Q794" s="2656">
        <v>16</v>
      </c>
      <c r="R794" s="2650"/>
      <c r="S794" s="2650"/>
      <c r="T794" s="2646" t="s">
        <v>3971</v>
      </c>
      <c r="U794" s="2647">
        <v>4673739418291</v>
      </c>
      <c r="V794" s="2646"/>
      <c r="W794" s="2646"/>
      <c r="X794" s="2646"/>
      <c r="Y794" s="2646"/>
      <c r="Z794" s="2646"/>
      <c r="AA794" s="2646"/>
      <c r="AB794" s="2646"/>
      <c r="AC794" s="2656">
        <v>25</v>
      </c>
      <c r="AD794" s="2648">
        <v>24.87</v>
      </c>
      <c r="AE794" s="2649">
        <v>1.61E-2</v>
      </c>
      <c r="AF794" s="2648">
        <v>0.43</v>
      </c>
      <c r="AG794" s="2657">
        <v>0.187</v>
      </c>
      <c r="AH794" s="2648">
        <v>0.26</v>
      </c>
      <c r="AI794" s="2647">
        <v>4673739418376</v>
      </c>
      <c r="AJ794" s="2648">
        <v>51.96</v>
      </c>
      <c r="AK794" s="2651" t="s">
        <v>2154</v>
      </c>
      <c r="AL794" s="2651" t="s">
        <v>2986</v>
      </c>
      <c r="AM794" s="2664">
        <v>4266.5</v>
      </c>
      <c r="AN794" s="2652">
        <v>53</v>
      </c>
    </row>
    <row r="795" spans="1:40" ht="11.1" customHeight="1">
      <c r="A795" s="2646" t="s">
        <v>252</v>
      </c>
      <c r="B795" s="2646" t="s">
        <v>252</v>
      </c>
      <c r="C795" s="2646" t="s">
        <v>3618</v>
      </c>
      <c r="D795" s="2646" t="s">
        <v>252</v>
      </c>
      <c r="E795" s="2647">
        <v>7412200000</v>
      </c>
      <c r="F795" s="2646" t="s">
        <v>2990</v>
      </c>
      <c r="G795" s="2646" t="s">
        <v>278</v>
      </c>
      <c r="H795" s="2646" t="s">
        <v>2995</v>
      </c>
      <c r="I795" s="2646" t="s">
        <v>6533</v>
      </c>
      <c r="J795" s="2647">
        <v>1</v>
      </c>
      <c r="K795" s="2646"/>
      <c r="L795" s="2657">
        <v>0.20399999999999999</v>
      </c>
      <c r="M795" s="2662">
        <v>5.0000000000000002E-5</v>
      </c>
      <c r="N795" s="2657">
        <v>1.4E-2</v>
      </c>
      <c r="O795" s="2649">
        <v>3.6799999999999999E-2</v>
      </c>
      <c r="P795" s="2649">
        <v>3.6799999999999999E-2</v>
      </c>
      <c r="Q795" s="2650"/>
      <c r="R795" s="2650"/>
      <c r="S795" s="2650"/>
      <c r="T795" s="2646" t="s">
        <v>3971</v>
      </c>
      <c r="U795" s="2647">
        <v>4673739418307</v>
      </c>
      <c r="V795" s="2646"/>
      <c r="W795" s="2646"/>
      <c r="X795" s="2646"/>
      <c r="Y795" s="2646"/>
      <c r="Z795" s="2646"/>
      <c r="AA795" s="2646"/>
      <c r="AB795" s="2646"/>
      <c r="AC795" s="2656">
        <v>150</v>
      </c>
      <c r="AD795" s="2653">
        <v>15.9</v>
      </c>
      <c r="AE795" s="2662">
        <v>3.7499999999999999E-3</v>
      </c>
      <c r="AF795" s="2657">
        <v>0.30299999999999999</v>
      </c>
      <c r="AG795" s="2648">
        <v>0.17</v>
      </c>
      <c r="AH795" s="2657">
        <v>0.23300000000000001</v>
      </c>
      <c r="AI795" s="2647">
        <v>4673739418383</v>
      </c>
      <c r="AJ795" s="2648">
        <v>5.81</v>
      </c>
      <c r="AK795" s="2651" t="s">
        <v>2154</v>
      </c>
      <c r="AL795" s="2651" t="s">
        <v>2986</v>
      </c>
      <c r="AM795" s="2663">
        <v>476.1</v>
      </c>
      <c r="AN795" s="2652">
        <v>5.93</v>
      </c>
    </row>
    <row r="796" spans="1:40" ht="11.1" customHeight="1">
      <c r="A796" s="2646" t="s">
        <v>4735</v>
      </c>
      <c r="B796" s="2646" t="s">
        <v>4734</v>
      </c>
      <c r="C796" s="2646" t="s">
        <v>3618</v>
      </c>
      <c r="D796" s="2646" t="s">
        <v>4713</v>
      </c>
      <c r="E796" s="2647">
        <v>7412200000</v>
      </c>
      <c r="F796" s="2646" t="s">
        <v>2990</v>
      </c>
      <c r="G796" s="2646" t="s">
        <v>297</v>
      </c>
      <c r="H796" s="2646" t="s">
        <v>2995</v>
      </c>
      <c r="I796" s="2646" t="s">
        <v>6533</v>
      </c>
      <c r="J796" s="2646"/>
      <c r="K796" s="2646" t="s">
        <v>6632</v>
      </c>
      <c r="L796" s="2657">
        <v>5.0999999999999997E-2</v>
      </c>
      <c r="M796" s="2658">
        <v>3.8999999999999999E-5</v>
      </c>
      <c r="N796" s="2648">
        <v>0.02</v>
      </c>
      <c r="O796" s="2649">
        <v>3.0099999999999998E-2</v>
      </c>
      <c r="P796" s="2649">
        <v>3.0099999999999998E-2</v>
      </c>
      <c r="Q796" s="2656">
        <v>10</v>
      </c>
      <c r="R796" s="2650"/>
      <c r="S796" s="2650"/>
      <c r="T796" s="2646" t="s">
        <v>2987</v>
      </c>
      <c r="U796" s="2647">
        <v>4673739418314</v>
      </c>
      <c r="V796" s="2656">
        <v>60</v>
      </c>
      <c r="W796" s="2653">
        <v>3.1</v>
      </c>
      <c r="X796" s="2662">
        <v>2.3400000000000001E-3</v>
      </c>
      <c r="Y796" s="2650"/>
      <c r="Z796" s="2650"/>
      <c r="AA796" s="2650"/>
      <c r="AB796" s="2647">
        <v>4603726342438</v>
      </c>
      <c r="AC796" s="2656">
        <v>480</v>
      </c>
      <c r="AD796" s="2648">
        <v>25.17</v>
      </c>
      <c r="AE796" s="2662">
        <v>1.8720000000000001E-2</v>
      </c>
      <c r="AF796" s="2648">
        <v>0.39</v>
      </c>
      <c r="AG796" s="2648">
        <v>0.17</v>
      </c>
      <c r="AH796" s="2648">
        <v>0.33</v>
      </c>
      <c r="AI796" s="2647">
        <v>4673739418390</v>
      </c>
      <c r="AJ796" s="2648">
        <v>2.41</v>
      </c>
      <c r="AK796" s="2651" t="s">
        <v>2154</v>
      </c>
      <c r="AL796" s="2651" t="s">
        <v>2986</v>
      </c>
      <c r="AM796" s="2663">
        <v>197.8</v>
      </c>
      <c r="AN796" s="2652">
        <v>2.46</v>
      </c>
    </row>
    <row r="797" spans="1:40" ht="11.1" customHeight="1">
      <c r="A797" s="2646" t="s">
        <v>4733</v>
      </c>
      <c r="B797" s="2646" t="s">
        <v>4732</v>
      </c>
      <c r="C797" s="2646" t="s">
        <v>3618</v>
      </c>
      <c r="D797" s="2646" t="s">
        <v>4713</v>
      </c>
      <c r="E797" s="2647">
        <v>7412200000</v>
      </c>
      <c r="F797" s="2646" t="s">
        <v>2990</v>
      </c>
      <c r="G797" s="2646" t="s">
        <v>298</v>
      </c>
      <c r="H797" s="2646" t="s">
        <v>2995</v>
      </c>
      <c r="I797" s="2646" t="s">
        <v>6533</v>
      </c>
      <c r="J797" s="2646"/>
      <c r="K797" s="2646" t="s">
        <v>6632</v>
      </c>
      <c r="L797" s="2657">
        <v>5.0999999999999997E-2</v>
      </c>
      <c r="M797" s="2658">
        <v>3.8999999999999999E-5</v>
      </c>
      <c r="N797" s="2648">
        <v>0.02</v>
      </c>
      <c r="O797" s="2649">
        <v>3.0099999999999998E-2</v>
      </c>
      <c r="P797" s="2649">
        <v>3.0099999999999998E-2</v>
      </c>
      <c r="Q797" s="2656">
        <v>10</v>
      </c>
      <c r="R797" s="2650"/>
      <c r="S797" s="2650"/>
      <c r="T797" s="2646" t="s">
        <v>2987</v>
      </c>
      <c r="U797" s="2647">
        <v>4673739418321</v>
      </c>
      <c r="V797" s="2656">
        <v>60</v>
      </c>
      <c r="W797" s="2648">
        <v>3.08</v>
      </c>
      <c r="X797" s="2662">
        <v>2.3400000000000001E-3</v>
      </c>
      <c r="Y797" s="2650"/>
      <c r="Z797" s="2650"/>
      <c r="AA797" s="2650"/>
      <c r="AB797" s="2647">
        <v>4603726342445</v>
      </c>
      <c r="AC797" s="2656">
        <v>480</v>
      </c>
      <c r="AD797" s="2648">
        <v>24.88</v>
      </c>
      <c r="AE797" s="2662">
        <v>1.8720000000000001E-2</v>
      </c>
      <c r="AF797" s="2648">
        <v>0.39</v>
      </c>
      <c r="AG797" s="2648">
        <v>0.17</v>
      </c>
      <c r="AH797" s="2648">
        <v>0.33</v>
      </c>
      <c r="AI797" s="2647">
        <v>4673739418406</v>
      </c>
      <c r="AJ797" s="2648">
        <v>2.44</v>
      </c>
      <c r="AK797" s="2651" t="s">
        <v>2154</v>
      </c>
      <c r="AL797" s="2651" t="s">
        <v>2986</v>
      </c>
      <c r="AM797" s="2663">
        <v>200.1</v>
      </c>
      <c r="AN797" s="2652">
        <v>2.4900000000000002</v>
      </c>
    </row>
    <row r="798" spans="1:40" ht="11.1" customHeight="1">
      <c r="A798" s="2646" t="s">
        <v>4731</v>
      </c>
      <c r="B798" s="2646" t="s">
        <v>4730</v>
      </c>
      <c r="C798" s="2646" t="s">
        <v>3618</v>
      </c>
      <c r="D798" s="2646" t="s">
        <v>4713</v>
      </c>
      <c r="E798" s="2647">
        <v>7412200000</v>
      </c>
      <c r="F798" s="2646" t="s">
        <v>2990</v>
      </c>
      <c r="G798" s="2646" t="s">
        <v>299</v>
      </c>
      <c r="H798" s="2646" t="s">
        <v>2995</v>
      </c>
      <c r="I798" s="2646" t="s">
        <v>6533</v>
      </c>
      <c r="J798" s="2646"/>
      <c r="K798" s="2646" t="s">
        <v>6632</v>
      </c>
      <c r="L798" s="2657">
        <v>6.7000000000000004E-2</v>
      </c>
      <c r="M798" s="2658">
        <v>5.8E-5</v>
      </c>
      <c r="N798" s="2649">
        <v>2.41E-2</v>
      </c>
      <c r="O798" s="2649">
        <v>3.04E-2</v>
      </c>
      <c r="P798" s="2649">
        <v>3.04E-2</v>
      </c>
      <c r="Q798" s="2656">
        <v>10</v>
      </c>
      <c r="R798" s="2650"/>
      <c r="S798" s="2650"/>
      <c r="T798" s="2646" t="s">
        <v>2987</v>
      </c>
      <c r="U798" s="2647">
        <v>4673739418338</v>
      </c>
      <c r="V798" s="2656">
        <v>40</v>
      </c>
      <c r="W798" s="2648">
        <v>2.71</v>
      </c>
      <c r="X798" s="2662">
        <v>2.32E-3</v>
      </c>
      <c r="Y798" s="2650"/>
      <c r="Z798" s="2650"/>
      <c r="AA798" s="2650"/>
      <c r="AB798" s="2647">
        <v>4603726342452</v>
      </c>
      <c r="AC798" s="2656">
        <v>320</v>
      </c>
      <c r="AD798" s="2648">
        <v>22.26</v>
      </c>
      <c r="AE798" s="2662">
        <v>1.856E-2</v>
      </c>
      <c r="AF798" s="2648">
        <v>0.39</v>
      </c>
      <c r="AG798" s="2648">
        <v>0.17</v>
      </c>
      <c r="AH798" s="2648">
        <v>0.33</v>
      </c>
      <c r="AI798" s="2647">
        <v>4673739418413</v>
      </c>
      <c r="AJ798" s="2648">
        <v>2.78</v>
      </c>
      <c r="AK798" s="2651" t="s">
        <v>2154</v>
      </c>
      <c r="AL798" s="2651" t="s">
        <v>2986</v>
      </c>
      <c r="AM798" s="2652">
        <v>228.85</v>
      </c>
      <c r="AN798" s="2652">
        <v>2.84</v>
      </c>
    </row>
    <row r="799" spans="1:40" ht="11.1" customHeight="1">
      <c r="A799" s="2646" t="s">
        <v>4729</v>
      </c>
      <c r="B799" s="2646" t="s">
        <v>4728</v>
      </c>
      <c r="C799" s="2646" t="s">
        <v>3621</v>
      </c>
      <c r="D799" s="2646" t="s">
        <v>4717</v>
      </c>
      <c r="E799" s="2647">
        <v>7412200000</v>
      </c>
      <c r="F799" s="2646" t="s">
        <v>2990</v>
      </c>
      <c r="G799" s="2646" t="s">
        <v>821</v>
      </c>
      <c r="H799" s="2646" t="s">
        <v>2995</v>
      </c>
      <c r="I799" s="2646" t="s">
        <v>6533</v>
      </c>
      <c r="J799" s="2646"/>
      <c r="K799" s="2646" t="s">
        <v>6632</v>
      </c>
      <c r="L799" s="2649">
        <v>4.8500000000000001E-2</v>
      </c>
      <c r="M799" s="2658">
        <v>9.2999999999999997E-5</v>
      </c>
      <c r="N799" s="2657">
        <v>2.3E-2</v>
      </c>
      <c r="O799" s="2648">
        <v>0.03</v>
      </c>
      <c r="P799" s="2648">
        <v>0.03</v>
      </c>
      <c r="Q799" s="2656">
        <v>10</v>
      </c>
      <c r="R799" s="2650"/>
      <c r="S799" s="2650"/>
      <c r="T799" s="2646" t="s">
        <v>2987</v>
      </c>
      <c r="U799" s="2647">
        <v>4673739418345</v>
      </c>
      <c r="V799" s="2656">
        <v>2</v>
      </c>
      <c r="W799" s="2657">
        <v>9.7000000000000003E-2</v>
      </c>
      <c r="X799" s="2658">
        <v>1.8599999999999999E-4</v>
      </c>
      <c r="Y799" s="2650"/>
      <c r="Z799" s="2650"/>
      <c r="AA799" s="2650"/>
      <c r="AB799" s="2647">
        <v>4603739360986</v>
      </c>
      <c r="AC799" s="2656">
        <v>200</v>
      </c>
      <c r="AD799" s="2653">
        <v>9.6999999999999993</v>
      </c>
      <c r="AE799" s="2649">
        <v>1.8599999999999998E-2</v>
      </c>
      <c r="AF799" s="2657">
        <v>0.255</v>
      </c>
      <c r="AG799" s="2653">
        <v>0.2</v>
      </c>
      <c r="AH799" s="2657">
        <v>0.19500000000000001</v>
      </c>
      <c r="AI799" s="2647">
        <v>4673739418420</v>
      </c>
      <c r="AJ799" s="2648">
        <v>2.0099999999999998</v>
      </c>
      <c r="AK799" s="2651" t="s">
        <v>2154</v>
      </c>
      <c r="AL799" s="2651" t="s">
        <v>2986</v>
      </c>
      <c r="AM799" s="2652">
        <v>175.95</v>
      </c>
      <c r="AN799" s="2652">
        <v>2.0499999999999998</v>
      </c>
    </row>
    <row r="800" spans="1:40" ht="11.1" customHeight="1">
      <c r="A800" s="2646" t="s">
        <v>4727</v>
      </c>
      <c r="B800" s="2646" t="s">
        <v>4726</v>
      </c>
      <c r="C800" s="2646" t="s">
        <v>3618</v>
      </c>
      <c r="D800" s="2646" t="s">
        <v>4713</v>
      </c>
      <c r="E800" s="2647">
        <v>7412200000</v>
      </c>
      <c r="F800" s="2646" t="s">
        <v>2990</v>
      </c>
      <c r="G800" s="2646" t="s">
        <v>929</v>
      </c>
      <c r="H800" s="2646" t="s">
        <v>2995</v>
      </c>
      <c r="I800" s="2646" t="s">
        <v>6533</v>
      </c>
      <c r="J800" s="2646"/>
      <c r="K800" s="2646" t="s">
        <v>6632</v>
      </c>
      <c r="L800" s="2649">
        <v>6.3299999999999995E-2</v>
      </c>
      <c r="M800" s="2658">
        <v>4.5000000000000003E-5</v>
      </c>
      <c r="N800" s="2657">
        <v>2.4E-2</v>
      </c>
      <c r="O800" s="2649">
        <v>3.2500000000000001E-2</v>
      </c>
      <c r="P800" s="2649">
        <v>2.9499999999999998E-2</v>
      </c>
      <c r="Q800" s="2656">
        <v>10</v>
      </c>
      <c r="R800" s="2650"/>
      <c r="S800" s="2650"/>
      <c r="T800" s="2646" t="s">
        <v>2987</v>
      </c>
      <c r="U800" s="2647">
        <v>4673739418437</v>
      </c>
      <c r="V800" s="2656">
        <v>10</v>
      </c>
      <c r="W800" s="2657">
        <v>0.63300000000000001</v>
      </c>
      <c r="X800" s="2662">
        <v>4.4999999999999999E-4</v>
      </c>
      <c r="Y800" s="2650"/>
      <c r="Z800" s="2650"/>
      <c r="AA800" s="2650"/>
      <c r="AB800" s="2647">
        <v>4603739363628</v>
      </c>
      <c r="AC800" s="2656">
        <v>300</v>
      </c>
      <c r="AD800" s="2648">
        <v>18.989999999999998</v>
      </c>
      <c r="AE800" s="2649">
        <v>1.35E-2</v>
      </c>
      <c r="AF800" s="2648">
        <v>0.36</v>
      </c>
      <c r="AG800" s="2648">
        <v>0.15</v>
      </c>
      <c r="AH800" s="2648">
        <v>0.25</v>
      </c>
      <c r="AI800" s="2647">
        <v>4603739365165</v>
      </c>
      <c r="AJ800" s="2648">
        <v>2.97</v>
      </c>
      <c r="AK800" s="2651" t="s">
        <v>2154</v>
      </c>
      <c r="AL800" s="2651" t="s">
        <v>2986</v>
      </c>
      <c r="AM800" s="2663">
        <v>243.8</v>
      </c>
      <c r="AN800" s="2652">
        <v>3.03</v>
      </c>
    </row>
    <row r="801" spans="1:40" ht="11.1" customHeight="1">
      <c r="A801" s="2646" t="s">
        <v>4725</v>
      </c>
      <c r="B801" s="2646" t="s">
        <v>4724</v>
      </c>
      <c r="C801" s="2646" t="s">
        <v>3618</v>
      </c>
      <c r="D801" s="2646" t="s">
        <v>4713</v>
      </c>
      <c r="E801" s="2647">
        <v>7412200000</v>
      </c>
      <c r="F801" s="2646" t="s">
        <v>2990</v>
      </c>
      <c r="G801" s="2646" t="s">
        <v>927</v>
      </c>
      <c r="H801" s="2646" t="s">
        <v>2995</v>
      </c>
      <c r="I801" s="2646" t="s">
        <v>6533</v>
      </c>
      <c r="J801" s="2646"/>
      <c r="K801" s="2646" t="s">
        <v>6632</v>
      </c>
      <c r="L801" s="2649">
        <v>4.7699999999999999E-2</v>
      </c>
      <c r="M801" s="2658">
        <v>3.8999999999999999E-5</v>
      </c>
      <c r="N801" s="2649">
        <v>2.0899999999999998E-2</v>
      </c>
      <c r="O801" s="2649">
        <v>2.6499999999999999E-2</v>
      </c>
      <c r="P801" s="2657">
        <v>2.4E-2</v>
      </c>
      <c r="Q801" s="2656">
        <v>10</v>
      </c>
      <c r="R801" s="2650"/>
      <c r="S801" s="2650"/>
      <c r="T801" s="2646" t="s">
        <v>2987</v>
      </c>
      <c r="U801" s="2647">
        <v>4673739418444</v>
      </c>
      <c r="V801" s="2656">
        <v>10</v>
      </c>
      <c r="W801" s="2657">
        <v>0.497</v>
      </c>
      <c r="X801" s="2662">
        <v>3.8999999999999999E-4</v>
      </c>
      <c r="Y801" s="2650"/>
      <c r="Z801" s="2650"/>
      <c r="AA801" s="2650"/>
      <c r="AB801" s="2647">
        <v>4603739363598</v>
      </c>
      <c r="AC801" s="2656">
        <v>350</v>
      </c>
      <c r="AD801" s="2657">
        <v>16.695</v>
      </c>
      <c r="AE801" s="2662">
        <v>1.3650000000000001E-2</v>
      </c>
      <c r="AF801" s="2648">
        <v>0.36</v>
      </c>
      <c r="AG801" s="2648">
        <v>0.15</v>
      </c>
      <c r="AH801" s="2648">
        <v>0.25</v>
      </c>
      <c r="AI801" s="2647">
        <v>4603739365134</v>
      </c>
      <c r="AJ801" s="2648">
        <v>2.17</v>
      </c>
      <c r="AK801" s="2651" t="s">
        <v>2154</v>
      </c>
      <c r="AL801" s="2651" t="s">
        <v>2986</v>
      </c>
      <c r="AM801" s="2652">
        <v>178.25</v>
      </c>
      <c r="AN801" s="2652">
        <v>2.21</v>
      </c>
    </row>
    <row r="802" spans="1:40" ht="11.1" customHeight="1">
      <c r="A802" s="2646" t="s">
        <v>4723</v>
      </c>
      <c r="B802" s="2646" t="s">
        <v>4722</v>
      </c>
      <c r="C802" s="2646" t="s">
        <v>3618</v>
      </c>
      <c r="D802" s="2646" t="s">
        <v>4713</v>
      </c>
      <c r="E802" s="2647">
        <v>7412200000</v>
      </c>
      <c r="F802" s="2646" t="s">
        <v>2990</v>
      </c>
      <c r="G802" s="2646" t="s">
        <v>928</v>
      </c>
      <c r="H802" s="2646" t="s">
        <v>2995</v>
      </c>
      <c r="I802" s="2646" t="s">
        <v>6533</v>
      </c>
      <c r="J802" s="2646"/>
      <c r="K802" s="2646" t="s">
        <v>6632</v>
      </c>
      <c r="L802" s="2657">
        <v>4.7E-2</v>
      </c>
      <c r="M802" s="2658">
        <v>3.8999999999999999E-5</v>
      </c>
      <c r="N802" s="2649">
        <v>2.0899999999999998E-2</v>
      </c>
      <c r="O802" s="2649">
        <v>2.6499999999999999E-2</v>
      </c>
      <c r="P802" s="2657">
        <v>2.4E-2</v>
      </c>
      <c r="Q802" s="2656">
        <v>10</v>
      </c>
      <c r="R802" s="2650"/>
      <c r="S802" s="2650"/>
      <c r="T802" s="2646" t="s">
        <v>2987</v>
      </c>
      <c r="U802" s="2647">
        <v>4673739418451</v>
      </c>
      <c r="V802" s="2656">
        <v>10</v>
      </c>
      <c r="W802" s="2648">
        <v>0.47</v>
      </c>
      <c r="X802" s="2662">
        <v>3.8999999999999999E-4</v>
      </c>
      <c r="Y802" s="2650"/>
      <c r="Z802" s="2650"/>
      <c r="AA802" s="2650"/>
      <c r="AB802" s="2647">
        <v>4603739363604</v>
      </c>
      <c r="AC802" s="2656">
        <v>350</v>
      </c>
      <c r="AD802" s="2648">
        <v>16.45</v>
      </c>
      <c r="AE802" s="2662">
        <v>1.3650000000000001E-2</v>
      </c>
      <c r="AF802" s="2648">
        <v>0.36</v>
      </c>
      <c r="AG802" s="2648">
        <v>0.15</v>
      </c>
      <c r="AH802" s="2648">
        <v>0.25</v>
      </c>
      <c r="AI802" s="2647">
        <v>4603739365141</v>
      </c>
      <c r="AJ802" s="2648">
        <v>2.21</v>
      </c>
      <c r="AK802" s="2651" t="s">
        <v>2154</v>
      </c>
      <c r="AL802" s="2651" t="s">
        <v>2986</v>
      </c>
      <c r="AM802" s="2663">
        <v>181.7</v>
      </c>
      <c r="AN802" s="2652">
        <v>2.25</v>
      </c>
    </row>
    <row r="803" spans="1:40" ht="11.1" customHeight="1">
      <c r="A803" s="2646" t="s">
        <v>4721</v>
      </c>
      <c r="B803" s="2646" t="s">
        <v>4720</v>
      </c>
      <c r="C803" s="2646" t="s">
        <v>3618</v>
      </c>
      <c r="D803" s="2646" t="s">
        <v>4713</v>
      </c>
      <c r="E803" s="2647">
        <v>7412200000</v>
      </c>
      <c r="F803" s="2646" t="s">
        <v>2990</v>
      </c>
      <c r="G803" s="2646" t="s">
        <v>930</v>
      </c>
      <c r="H803" s="2646" t="s">
        <v>2995</v>
      </c>
      <c r="I803" s="2646" t="s">
        <v>6533</v>
      </c>
      <c r="J803" s="2646"/>
      <c r="K803" s="2646" t="s">
        <v>6632</v>
      </c>
      <c r="L803" s="2657">
        <v>4.8000000000000001E-2</v>
      </c>
      <c r="M803" s="2658">
        <v>3.8999999999999999E-5</v>
      </c>
      <c r="N803" s="2649">
        <v>2.1499999999999998E-2</v>
      </c>
      <c r="O803" s="2649">
        <v>2.6499999999999999E-2</v>
      </c>
      <c r="P803" s="2657">
        <v>2.4E-2</v>
      </c>
      <c r="Q803" s="2656">
        <v>10</v>
      </c>
      <c r="R803" s="2650"/>
      <c r="S803" s="2650"/>
      <c r="T803" s="2646" t="s">
        <v>2987</v>
      </c>
      <c r="U803" s="2647">
        <v>4673739418468</v>
      </c>
      <c r="V803" s="2656">
        <v>10</v>
      </c>
      <c r="W803" s="2648">
        <v>0.48</v>
      </c>
      <c r="X803" s="2662">
        <v>3.8999999999999999E-4</v>
      </c>
      <c r="Y803" s="2650"/>
      <c r="Z803" s="2650"/>
      <c r="AA803" s="2650"/>
      <c r="AB803" s="2647">
        <v>4603739363611</v>
      </c>
      <c r="AC803" s="2656">
        <v>350</v>
      </c>
      <c r="AD803" s="2653">
        <v>16.8</v>
      </c>
      <c r="AE803" s="2662">
        <v>1.3650000000000001E-2</v>
      </c>
      <c r="AF803" s="2648">
        <v>0.36</v>
      </c>
      <c r="AG803" s="2648">
        <v>0.15</v>
      </c>
      <c r="AH803" s="2648">
        <v>0.25</v>
      </c>
      <c r="AI803" s="2647">
        <v>4603739365158</v>
      </c>
      <c r="AJ803" s="2648">
        <v>2.23</v>
      </c>
      <c r="AK803" s="2651" t="s">
        <v>2154</v>
      </c>
      <c r="AL803" s="2651" t="s">
        <v>2986</v>
      </c>
      <c r="AM803" s="2652">
        <v>182.85</v>
      </c>
      <c r="AN803" s="2652">
        <v>2.27</v>
      </c>
    </row>
    <row r="804" spans="1:40" ht="11.1" customHeight="1">
      <c r="A804" s="2646" t="s">
        <v>2889</v>
      </c>
      <c r="B804" s="2646" t="s">
        <v>4719</v>
      </c>
      <c r="C804" s="2646" t="s">
        <v>3618</v>
      </c>
      <c r="D804" s="2646" t="s">
        <v>4715</v>
      </c>
      <c r="E804" s="2647">
        <v>8481808199</v>
      </c>
      <c r="F804" s="2646" t="s">
        <v>2990</v>
      </c>
      <c r="G804" s="2646" t="s">
        <v>2887</v>
      </c>
      <c r="H804" s="2646" t="s">
        <v>2995</v>
      </c>
      <c r="I804" s="2646" t="s">
        <v>6533</v>
      </c>
      <c r="J804" s="2647">
        <v>1</v>
      </c>
      <c r="K804" s="2646" t="s">
        <v>6629</v>
      </c>
      <c r="L804" s="2657">
        <v>1.0349999999999999</v>
      </c>
      <c r="M804" s="2658">
        <v>6.4400000000000004E-4</v>
      </c>
      <c r="N804" s="2650"/>
      <c r="O804" s="2650"/>
      <c r="P804" s="2650"/>
      <c r="Q804" s="2656">
        <v>40</v>
      </c>
      <c r="R804" s="2650"/>
      <c r="S804" s="2650"/>
      <c r="T804" s="2646" t="s">
        <v>2987</v>
      </c>
      <c r="U804" s="2647">
        <v>4673739421598</v>
      </c>
      <c r="V804" s="2646"/>
      <c r="W804" s="2646"/>
      <c r="X804" s="2646"/>
      <c r="Y804" s="2646"/>
      <c r="Z804" s="2646"/>
      <c r="AA804" s="2646"/>
      <c r="AB804" s="2646"/>
      <c r="AC804" s="2656">
        <v>50</v>
      </c>
      <c r="AD804" s="2657">
        <v>26.105</v>
      </c>
      <c r="AE804" s="2649">
        <v>1.61E-2</v>
      </c>
      <c r="AF804" s="2648">
        <v>0.43</v>
      </c>
      <c r="AG804" s="2657">
        <v>0.187</v>
      </c>
      <c r="AH804" s="2648">
        <v>0.26</v>
      </c>
      <c r="AI804" s="2647">
        <v>4673739421604</v>
      </c>
      <c r="AJ804" s="2648">
        <v>78.540000000000006</v>
      </c>
      <c r="AK804" s="2651" t="s">
        <v>2154</v>
      </c>
      <c r="AL804" s="2651" t="s">
        <v>2986</v>
      </c>
      <c r="AM804" s="2651"/>
      <c r="AN804" s="2652">
        <v>80.11</v>
      </c>
    </row>
    <row r="805" spans="1:40" ht="11.1" customHeight="1">
      <c r="A805" s="2646" t="s">
        <v>4718</v>
      </c>
      <c r="B805" s="2646" t="s">
        <v>4718</v>
      </c>
      <c r="C805" s="2646" t="s">
        <v>3621</v>
      </c>
      <c r="D805" s="2646" t="s">
        <v>4717</v>
      </c>
      <c r="E805" s="2647">
        <v>8481805100</v>
      </c>
      <c r="F805" s="2646" t="s">
        <v>2990</v>
      </c>
      <c r="G805" s="2646" t="s">
        <v>2063</v>
      </c>
      <c r="H805" s="2646" t="s">
        <v>2995</v>
      </c>
      <c r="I805" s="2646" t="s">
        <v>6533</v>
      </c>
      <c r="J805" s="2646"/>
      <c r="K805" s="2646" t="s">
        <v>6633</v>
      </c>
      <c r="L805" s="2657">
        <v>3.3000000000000002E-2</v>
      </c>
      <c r="M805" s="2658">
        <v>3.0000000000000001E-6</v>
      </c>
      <c r="N805" s="2648">
        <v>0.02</v>
      </c>
      <c r="O805" s="2657">
        <v>1.4999999999999999E-2</v>
      </c>
      <c r="P805" s="2648">
        <v>0.01</v>
      </c>
      <c r="Q805" s="2650"/>
      <c r="R805" s="2650"/>
      <c r="S805" s="2650"/>
      <c r="T805" s="2646" t="s">
        <v>2987</v>
      </c>
      <c r="U805" s="2647">
        <v>4673739419601</v>
      </c>
      <c r="V805" s="2646"/>
      <c r="W805" s="2646"/>
      <c r="X805" s="2646"/>
      <c r="Y805" s="2646"/>
      <c r="Z805" s="2646"/>
      <c r="AA805" s="2646"/>
      <c r="AB805" s="2646"/>
      <c r="AC805" s="2656">
        <v>220</v>
      </c>
      <c r="AD805" s="2648">
        <v>7.85</v>
      </c>
      <c r="AE805" s="2658">
        <v>9.9450000000000007E-3</v>
      </c>
      <c r="AF805" s="2657">
        <v>0.255</v>
      </c>
      <c r="AG805" s="2657">
        <v>0.19500000000000001</v>
      </c>
      <c r="AH805" s="2653">
        <v>0.2</v>
      </c>
      <c r="AI805" s="2647">
        <v>4673739419618</v>
      </c>
      <c r="AJ805" s="2653">
        <v>3.2</v>
      </c>
      <c r="AK805" s="2651" t="s">
        <v>2154</v>
      </c>
      <c r="AL805" s="2651" t="s">
        <v>2986</v>
      </c>
      <c r="AM805" s="2659">
        <v>228</v>
      </c>
      <c r="AN805" s="2652">
        <v>3.26</v>
      </c>
    </row>
    <row r="806" spans="1:40" ht="11.1" customHeight="1">
      <c r="A806" s="2646" t="s">
        <v>2888</v>
      </c>
      <c r="B806" s="2646" t="s">
        <v>4716</v>
      </c>
      <c r="C806" s="2646" t="s">
        <v>3618</v>
      </c>
      <c r="D806" s="2646" t="s">
        <v>4715</v>
      </c>
      <c r="E806" s="2647">
        <v>8481808199</v>
      </c>
      <c r="F806" s="2646" t="s">
        <v>2990</v>
      </c>
      <c r="G806" s="2646" t="s">
        <v>2886</v>
      </c>
      <c r="H806" s="2646" t="s">
        <v>2995</v>
      </c>
      <c r="I806" s="2646" t="s">
        <v>6533</v>
      </c>
      <c r="J806" s="2647">
        <v>1</v>
      </c>
      <c r="K806" s="2646" t="s">
        <v>6629</v>
      </c>
      <c r="L806" s="2657">
        <v>0.98599999999999999</v>
      </c>
      <c r="M806" s="2658">
        <v>6.4400000000000004E-4</v>
      </c>
      <c r="N806" s="2650"/>
      <c r="O806" s="2650"/>
      <c r="P806" s="2650"/>
      <c r="Q806" s="2656">
        <v>40</v>
      </c>
      <c r="R806" s="2650"/>
      <c r="S806" s="2650"/>
      <c r="T806" s="2646" t="s">
        <v>2987</v>
      </c>
      <c r="U806" s="2647">
        <v>4673739421574</v>
      </c>
      <c r="V806" s="2646"/>
      <c r="W806" s="2646"/>
      <c r="X806" s="2646"/>
      <c r="Y806" s="2646"/>
      <c r="Z806" s="2646"/>
      <c r="AA806" s="2646"/>
      <c r="AB806" s="2646"/>
      <c r="AC806" s="2656">
        <v>50</v>
      </c>
      <c r="AD806" s="2657">
        <v>24.645</v>
      </c>
      <c r="AE806" s="2649">
        <v>1.61E-2</v>
      </c>
      <c r="AF806" s="2648">
        <v>0.43</v>
      </c>
      <c r="AG806" s="2657">
        <v>0.187</v>
      </c>
      <c r="AH806" s="2648">
        <v>0.26</v>
      </c>
      <c r="AI806" s="2647">
        <v>4673739421581</v>
      </c>
      <c r="AJ806" s="2648">
        <v>53.89</v>
      </c>
      <c r="AK806" s="2651" t="s">
        <v>2154</v>
      </c>
      <c r="AL806" s="2651" t="s">
        <v>2986</v>
      </c>
      <c r="AM806" s="2651"/>
      <c r="AN806" s="2652">
        <v>54.97</v>
      </c>
    </row>
    <row r="807" spans="1:40" ht="11.1" customHeight="1">
      <c r="A807" s="2646" t="s">
        <v>4714</v>
      </c>
      <c r="B807" s="2646" t="s">
        <v>4714</v>
      </c>
      <c r="C807" s="2646" t="s">
        <v>3618</v>
      </c>
      <c r="D807" s="2646" t="s">
        <v>4713</v>
      </c>
      <c r="E807" s="2647">
        <v>7412200000</v>
      </c>
      <c r="F807" s="2646" t="s">
        <v>2990</v>
      </c>
      <c r="G807" s="2646" t="s">
        <v>925</v>
      </c>
      <c r="H807" s="2646" t="s">
        <v>2995</v>
      </c>
      <c r="I807" s="2646" t="s">
        <v>6533</v>
      </c>
      <c r="J807" s="2646" t="s">
        <v>6534</v>
      </c>
      <c r="K807" s="2646"/>
      <c r="L807" s="2649">
        <v>1.14E-2</v>
      </c>
      <c r="M807" s="2658">
        <v>6.9999999999999999E-6</v>
      </c>
      <c r="N807" s="2649">
        <v>9.5999999999999992E-3</v>
      </c>
      <c r="O807" s="2649">
        <v>1.8700000000000001E-2</v>
      </c>
      <c r="P807" s="2649">
        <v>1.8700000000000001E-2</v>
      </c>
      <c r="Q807" s="2656">
        <v>10</v>
      </c>
      <c r="R807" s="2650"/>
      <c r="S807" s="2650"/>
      <c r="T807" s="2646" t="s">
        <v>2987</v>
      </c>
      <c r="U807" s="2647">
        <v>4673739418475</v>
      </c>
      <c r="V807" s="2656">
        <v>50</v>
      </c>
      <c r="W807" s="2648">
        <v>0.56999999999999995</v>
      </c>
      <c r="X807" s="2662">
        <v>3.5E-4</v>
      </c>
      <c r="Y807" s="2650"/>
      <c r="Z807" s="2650"/>
      <c r="AA807" s="2650"/>
      <c r="AB807" s="2647">
        <v>4603739363635</v>
      </c>
      <c r="AC807" s="2661">
        <v>2000</v>
      </c>
      <c r="AD807" s="2653">
        <v>22.8</v>
      </c>
      <c r="AE807" s="2657">
        <v>1.4E-2</v>
      </c>
      <c r="AF807" s="2648">
        <v>0.36</v>
      </c>
      <c r="AG807" s="2648">
        <v>0.15</v>
      </c>
      <c r="AH807" s="2648">
        <v>0.25</v>
      </c>
      <c r="AI807" s="2647">
        <v>4673739418505</v>
      </c>
      <c r="AJ807" s="2648">
        <v>0.68</v>
      </c>
      <c r="AK807" s="2651" t="s">
        <v>2154</v>
      </c>
      <c r="AL807" s="2651" t="s">
        <v>2986</v>
      </c>
      <c r="AM807" s="2652">
        <v>56.35</v>
      </c>
      <c r="AN807" s="2652">
        <v>0.69</v>
      </c>
    </row>
    <row r="808" spans="1:40" ht="11.1" customHeight="1">
      <c r="A808" s="2646" t="s">
        <v>4712</v>
      </c>
      <c r="B808" s="2646" t="s">
        <v>4712</v>
      </c>
      <c r="C808" s="2646"/>
      <c r="D808" s="2646"/>
      <c r="E808" s="2647">
        <v>8481805100</v>
      </c>
      <c r="F808" s="2646" t="s">
        <v>2990</v>
      </c>
      <c r="G808" s="2646" t="s">
        <v>4711</v>
      </c>
      <c r="H808" s="2646" t="s">
        <v>3017</v>
      </c>
      <c r="I808" s="2646"/>
      <c r="J808" s="2646"/>
      <c r="K808" s="2646"/>
      <c r="L808" s="2650"/>
      <c r="M808" s="2650"/>
      <c r="N808" s="2650"/>
      <c r="O808" s="2650"/>
      <c r="P808" s="2650"/>
      <c r="Q808" s="2650"/>
      <c r="R808" s="2650"/>
      <c r="S808" s="2650"/>
      <c r="T808" s="2646" t="s">
        <v>3971</v>
      </c>
      <c r="U808" s="2646"/>
      <c r="V808" s="2646"/>
      <c r="W808" s="2646"/>
      <c r="X808" s="2646"/>
      <c r="Y808" s="2646"/>
      <c r="Z808" s="2646"/>
      <c r="AA808" s="2646"/>
      <c r="AB808" s="2646"/>
      <c r="AC808" s="2646"/>
      <c r="AD808" s="2646"/>
      <c r="AE808" s="2646"/>
      <c r="AF808" s="2646"/>
      <c r="AG808" s="2646"/>
      <c r="AH808" s="2646"/>
      <c r="AI808" s="2646"/>
      <c r="AJ808" s="2648">
        <v>560.86</v>
      </c>
      <c r="AK808" s="2651" t="s">
        <v>2154</v>
      </c>
      <c r="AL808" s="2651" t="s">
        <v>4152</v>
      </c>
      <c r="AM808" s="2651"/>
      <c r="AN808" s="2652">
        <v>572.08000000000004</v>
      </c>
    </row>
    <row r="809" spans="1:40" ht="11.1" customHeight="1">
      <c r="A809" s="2646" t="s">
        <v>4710</v>
      </c>
      <c r="B809" s="2646" t="s">
        <v>4710</v>
      </c>
      <c r="C809" s="2646"/>
      <c r="D809" s="2646"/>
      <c r="E809" s="2647">
        <v>8481805100</v>
      </c>
      <c r="F809" s="2646" t="s">
        <v>2990</v>
      </c>
      <c r="G809" s="2646" t="s">
        <v>4709</v>
      </c>
      <c r="H809" s="2646" t="s">
        <v>3017</v>
      </c>
      <c r="I809" s="2646"/>
      <c r="J809" s="2646"/>
      <c r="K809" s="2646"/>
      <c r="L809" s="2650"/>
      <c r="M809" s="2650"/>
      <c r="N809" s="2650"/>
      <c r="O809" s="2650"/>
      <c r="P809" s="2650"/>
      <c r="Q809" s="2650"/>
      <c r="R809" s="2650"/>
      <c r="S809" s="2650"/>
      <c r="T809" s="2646" t="s">
        <v>3971</v>
      </c>
      <c r="U809" s="2646"/>
      <c r="V809" s="2646"/>
      <c r="W809" s="2646"/>
      <c r="X809" s="2646"/>
      <c r="Y809" s="2646"/>
      <c r="Z809" s="2646"/>
      <c r="AA809" s="2646"/>
      <c r="AB809" s="2646"/>
      <c r="AC809" s="2646"/>
      <c r="AD809" s="2646"/>
      <c r="AE809" s="2646"/>
      <c r="AF809" s="2646"/>
      <c r="AG809" s="2646"/>
      <c r="AH809" s="2646"/>
      <c r="AI809" s="2646"/>
      <c r="AJ809" s="2653">
        <v>606.79999999999995</v>
      </c>
      <c r="AK809" s="2651" t="s">
        <v>2154</v>
      </c>
      <c r="AL809" s="2651" t="s">
        <v>4152</v>
      </c>
      <c r="AM809" s="2651"/>
      <c r="AN809" s="2652">
        <v>618.94000000000005</v>
      </c>
    </row>
    <row r="810" spans="1:40" ht="11.1" customHeight="1">
      <c r="A810" s="2646" t="s">
        <v>4708</v>
      </c>
      <c r="B810" s="2646" t="s">
        <v>4708</v>
      </c>
      <c r="C810" s="2646"/>
      <c r="D810" s="2646"/>
      <c r="E810" s="2647">
        <v>8481805100</v>
      </c>
      <c r="F810" s="2646" t="s">
        <v>2990</v>
      </c>
      <c r="G810" s="2646" t="s">
        <v>4707</v>
      </c>
      <c r="H810" s="2646" t="s">
        <v>3017</v>
      </c>
      <c r="I810" s="2646"/>
      <c r="J810" s="2646"/>
      <c r="K810" s="2646"/>
      <c r="L810" s="2650"/>
      <c r="M810" s="2650"/>
      <c r="N810" s="2650"/>
      <c r="O810" s="2650"/>
      <c r="P810" s="2650"/>
      <c r="Q810" s="2650"/>
      <c r="R810" s="2650"/>
      <c r="S810" s="2650"/>
      <c r="T810" s="2646" t="s">
        <v>3971</v>
      </c>
      <c r="U810" s="2646"/>
      <c r="V810" s="2646"/>
      <c r="W810" s="2646"/>
      <c r="X810" s="2646"/>
      <c r="Y810" s="2646"/>
      <c r="Z810" s="2646"/>
      <c r="AA810" s="2646"/>
      <c r="AB810" s="2646"/>
      <c r="AC810" s="2646"/>
      <c r="AD810" s="2646"/>
      <c r="AE810" s="2646"/>
      <c r="AF810" s="2646"/>
      <c r="AG810" s="2646"/>
      <c r="AH810" s="2646"/>
      <c r="AI810" s="2646"/>
      <c r="AJ810" s="2653">
        <v>606.79999999999995</v>
      </c>
      <c r="AK810" s="2651" t="s">
        <v>2154</v>
      </c>
      <c r="AL810" s="2651" t="s">
        <v>4152</v>
      </c>
      <c r="AM810" s="2651"/>
      <c r="AN810" s="2652">
        <v>618.94000000000005</v>
      </c>
    </row>
    <row r="811" spans="1:40" ht="11.1" customHeight="1">
      <c r="A811" s="2646" t="s">
        <v>4706</v>
      </c>
      <c r="B811" s="2646" t="s">
        <v>4706</v>
      </c>
      <c r="C811" s="2646"/>
      <c r="D811" s="2646"/>
      <c r="E811" s="2647">
        <v>8481805100</v>
      </c>
      <c r="F811" s="2646" t="s">
        <v>2990</v>
      </c>
      <c r="G811" s="2646" t="s">
        <v>4705</v>
      </c>
      <c r="H811" s="2646" t="s">
        <v>3017</v>
      </c>
      <c r="I811" s="2646"/>
      <c r="J811" s="2646"/>
      <c r="K811" s="2646"/>
      <c r="L811" s="2650"/>
      <c r="M811" s="2650"/>
      <c r="N811" s="2650"/>
      <c r="O811" s="2650"/>
      <c r="P811" s="2650"/>
      <c r="Q811" s="2650"/>
      <c r="R811" s="2650"/>
      <c r="S811" s="2650"/>
      <c r="T811" s="2646" t="s">
        <v>3971</v>
      </c>
      <c r="U811" s="2646"/>
      <c r="V811" s="2646"/>
      <c r="W811" s="2646"/>
      <c r="X811" s="2646"/>
      <c r="Y811" s="2646"/>
      <c r="Z811" s="2646"/>
      <c r="AA811" s="2646"/>
      <c r="AB811" s="2646"/>
      <c r="AC811" s="2646"/>
      <c r="AD811" s="2646"/>
      <c r="AE811" s="2646"/>
      <c r="AF811" s="2646"/>
      <c r="AG811" s="2646"/>
      <c r="AH811" s="2646"/>
      <c r="AI811" s="2646"/>
      <c r="AJ811" s="2648">
        <v>650.37</v>
      </c>
      <c r="AK811" s="2651" t="s">
        <v>2154</v>
      </c>
      <c r="AL811" s="2651" t="s">
        <v>4152</v>
      </c>
      <c r="AM811" s="2651"/>
      <c r="AN811" s="2652">
        <v>663.38</v>
      </c>
    </row>
    <row r="812" spans="1:40" ht="11.1" customHeight="1">
      <c r="A812" s="2646" t="s">
        <v>4704</v>
      </c>
      <c r="B812" s="2646" t="s">
        <v>4704</v>
      </c>
      <c r="C812" s="2646"/>
      <c r="D812" s="2646"/>
      <c r="E812" s="2647">
        <v>8481805100</v>
      </c>
      <c r="F812" s="2646" t="s">
        <v>2990</v>
      </c>
      <c r="G812" s="2646" t="s">
        <v>4703</v>
      </c>
      <c r="H812" s="2646" t="s">
        <v>3017</v>
      </c>
      <c r="I812" s="2646"/>
      <c r="J812" s="2646"/>
      <c r="K812" s="2646"/>
      <c r="L812" s="2650"/>
      <c r="M812" s="2650"/>
      <c r="N812" s="2650"/>
      <c r="O812" s="2650"/>
      <c r="P812" s="2650"/>
      <c r="Q812" s="2650"/>
      <c r="R812" s="2650"/>
      <c r="S812" s="2650"/>
      <c r="T812" s="2646" t="s">
        <v>3971</v>
      </c>
      <c r="U812" s="2646"/>
      <c r="V812" s="2646"/>
      <c r="W812" s="2646"/>
      <c r="X812" s="2646"/>
      <c r="Y812" s="2646"/>
      <c r="Z812" s="2646"/>
      <c r="AA812" s="2646"/>
      <c r="AB812" s="2646"/>
      <c r="AC812" s="2646"/>
      <c r="AD812" s="2646"/>
      <c r="AE812" s="2646"/>
      <c r="AF812" s="2646"/>
      <c r="AG812" s="2646"/>
      <c r="AH812" s="2646"/>
      <c r="AI812" s="2646"/>
      <c r="AJ812" s="2653">
        <v>606.79999999999995</v>
      </c>
      <c r="AK812" s="2651" t="s">
        <v>2154</v>
      </c>
      <c r="AL812" s="2651" t="s">
        <v>4152</v>
      </c>
      <c r="AM812" s="2651"/>
      <c r="AN812" s="2652">
        <v>618.94000000000005</v>
      </c>
    </row>
    <row r="813" spans="1:40" ht="11.1" customHeight="1">
      <c r="A813" s="2646" t="s">
        <v>4702</v>
      </c>
      <c r="B813" s="2646" t="s">
        <v>4702</v>
      </c>
      <c r="C813" s="2646"/>
      <c r="D813" s="2646"/>
      <c r="E813" s="2647">
        <v>8481805100</v>
      </c>
      <c r="F813" s="2646" t="s">
        <v>2990</v>
      </c>
      <c r="G813" s="2646" t="s">
        <v>4701</v>
      </c>
      <c r="H813" s="2646" t="s">
        <v>3017</v>
      </c>
      <c r="I813" s="2646"/>
      <c r="J813" s="2646"/>
      <c r="K813" s="2646"/>
      <c r="L813" s="2650"/>
      <c r="M813" s="2650"/>
      <c r="N813" s="2650"/>
      <c r="O813" s="2650"/>
      <c r="P813" s="2650"/>
      <c r="Q813" s="2650"/>
      <c r="R813" s="2650"/>
      <c r="S813" s="2650"/>
      <c r="T813" s="2646" t="s">
        <v>3971</v>
      </c>
      <c r="U813" s="2646"/>
      <c r="V813" s="2646"/>
      <c r="W813" s="2646"/>
      <c r="X813" s="2646"/>
      <c r="Y813" s="2646"/>
      <c r="Z813" s="2646"/>
      <c r="AA813" s="2646"/>
      <c r="AB813" s="2646"/>
      <c r="AC813" s="2646"/>
      <c r="AD813" s="2646"/>
      <c r="AE813" s="2646"/>
      <c r="AF813" s="2646"/>
      <c r="AG813" s="2646"/>
      <c r="AH813" s="2646"/>
      <c r="AI813" s="2646"/>
      <c r="AJ813" s="2648">
        <v>650.37</v>
      </c>
      <c r="AK813" s="2651" t="s">
        <v>2154</v>
      </c>
      <c r="AL813" s="2651" t="s">
        <v>4152</v>
      </c>
      <c r="AM813" s="2651"/>
      <c r="AN813" s="2652">
        <v>663.38</v>
      </c>
    </row>
    <row r="814" spans="1:40" ht="11.1" customHeight="1">
      <c r="A814" s="2646" t="s">
        <v>4668</v>
      </c>
      <c r="B814" s="2646" t="s">
        <v>4700</v>
      </c>
      <c r="C814" s="2646" t="s">
        <v>1502</v>
      </c>
      <c r="D814" s="2646"/>
      <c r="E814" s="2647">
        <v>8481805100</v>
      </c>
      <c r="F814" s="2646" t="s">
        <v>2990</v>
      </c>
      <c r="G814" s="2646" t="s">
        <v>4699</v>
      </c>
      <c r="H814" s="2646" t="s">
        <v>3017</v>
      </c>
      <c r="I814" s="2646"/>
      <c r="J814" s="2646"/>
      <c r="K814" s="2646"/>
      <c r="L814" s="2650"/>
      <c r="M814" s="2650"/>
      <c r="N814" s="2650"/>
      <c r="O814" s="2650"/>
      <c r="P814" s="2650"/>
      <c r="Q814" s="2650"/>
      <c r="R814" s="2650"/>
      <c r="S814" s="2650"/>
      <c r="T814" s="2646" t="s">
        <v>3971</v>
      </c>
      <c r="U814" s="2646"/>
      <c r="V814" s="2646"/>
      <c r="W814" s="2646"/>
      <c r="X814" s="2646"/>
      <c r="Y814" s="2646"/>
      <c r="Z814" s="2646"/>
      <c r="AA814" s="2646"/>
      <c r="AB814" s="2646"/>
      <c r="AC814" s="2646"/>
      <c r="AD814" s="2646"/>
      <c r="AE814" s="2646"/>
      <c r="AF814" s="2646"/>
      <c r="AG814" s="2646"/>
      <c r="AH814" s="2646"/>
      <c r="AI814" s="2646"/>
      <c r="AJ814" s="2648">
        <v>807.23</v>
      </c>
      <c r="AK814" s="2651" t="s">
        <v>2154</v>
      </c>
      <c r="AL814" s="2651" t="s">
        <v>4152</v>
      </c>
      <c r="AM814" s="2651"/>
      <c r="AN814" s="2652">
        <v>823.37</v>
      </c>
    </row>
    <row r="815" spans="1:40" ht="11.1" customHeight="1">
      <c r="A815" s="2646" t="s">
        <v>4665</v>
      </c>
      <c r="B815" s="2646" t="s">
        <v>4698</v>
      </c>
      <c r="C815" s="2646" t="s">
        <v>1502</v>
      </c>
      <c r="D815" s="2646"/>
      <c r="E815" s="2647">
        <v>8481805100</v>
      </c>
      <c r="F815" s="2646" t="s">
        <v>2990</v>
      </c>
      <c r="G815" s="2646" t="s">
        <v>4697</v>
      </c>
      <c r="H815" s="2646" t="s">
        <v>3017</v>
      </c>
      <c r="I815" s="2646"/>
      <c r="J815" s="2646"/>
      <c r="K815" s="2646"/>
      <c r="L815" s="2650"/>
      <c r="M815" s="2650"/>
      <c r="N815" s="2650"/>
      <c r="O815" s="2650"/>
      <c r="P815" s="2650"/>
      <c r="Q815" s="2650"/>
      <c r="R815" s="2650"/>
      <c r="S815" s="2650"/>
      <c r="T815" s="2646" t="s">
        <v>3971</v>
      </c>
      <c r="U815" s="2646"/>
      <c r="V815" s="2646"/>
      <c r="W815" s="2646"/>
      <c r="X815" s="2646"/>
      <c r="Y815" s="2646"/>
      <c r="Z815" s="2646"/>
      <c r="AA815" s="2646"/>
      <c r="AB815" s="2646"/>
      <c r="AC815" s="2646"/>
      <c r="AD815" s="2646"/>
      <c r="AE815" s="2646"/>
      <c r="AF815" s="2646"/>
      <c r="AG815" s="2646"/>
      <c r="AH815" s="2646"/>
      <c r="AI815" s="2646"/>
      <c r="AJ815" s="2648">
        <v>925.05</v>
      </c>
      <c r="AK815" s="2651" t="s">
        <v>2154</v>
      </c>
      <c r="AL815" s="2651" t="s">
        <v>4152</v>
      </c>
      <c r="AM815" s="2651"/>
      <c r="AN815" s="2652">
        <v>943.55</v>
      </c>
    </row>
    <row r="816" spans="1:40" ht="11.1" customHeight="1">
      <c r="A816" s="2646" t="s">
        <v>4481</v>
      </c>
      <c r="B816" s="2646" t="s">
        <v>4696</v>
      </c>
      <c r="C816" s="2646" t="s">
        <v>1502</v>
      </c>
      <c r="D816" s="2646"/>
      <c r="E816" s="2647">
        <v>8481805100</v>
      </c>
      <c r="F816" s="2646" t="s">
        <v>2990</v>
      </c>
      <c r="G816" s="2646" t="s">
        <v>4695</v>
      </c>
      <c r="H816" s="2646" t="s">
        <v>3017</v>
      </c>
      <c r="I816" s="2646"/>
      <c r="J816" s="2646"/>
      <c r="K816" s="2646"/>
      <c r="L816" s="2650"/>
      <c r="M816" s="2650"/>
      <c r="N816" s="2650"/>
      <c r="O816" s="2650"/>
      <c r="P816" s="2650"/>
      <c r="Q816" s="2650"/>
      <c r="R816" s="2650"/>
      <c r="S816" s="2650"/>
      <c r="T816" s="2646" t="s">
        <v>3971</v>
      </c>
      <c r="U816" s="2646"/>
      <c r="V816" s="2646"/>
      <c r="W816" s="2646"/>
      <c r="X816" s="2646"/>
      <c r="Y816" s="2646"/>
      <c r="Z816" s="2646"/>
      <c r="AA816" s="2646"/>
      <c r="AB816" s="2646"/>
      <c r="AC816" s="2646"/>
      <c r="AD816" s="2646"/>
      <c r="AE816" s="2646"/>
      <c r="AF816" s="2646"/>
      <c r="AG816" s="2646"/>
      <c r="AH816" s="2646"/>
      <c r="AI816" s="2646"/>
      <c r="AJ816" s="2654">
        <v>1041.76</v>
      </c>
      <c r="AK816" s="2651" t="s">
        <v>2154</v>
      </c>
      <c r="AL816" s="2651" t="s">
        <v>4152</v>
      </c>
      <c r="AM816" s="2651"/>
      <c r="AN816" s="2655">
        <v>1062.5999999999999</v>
      </c>
    </row>
    <row r="817" spans="1:40" ht="11.1" customHeight="1">
      <c r="A817" s="2646" t="s">
        <v>4658</v>
      </c>
      <c r="B817" s="2646" t="s">
        <v>4694</v>
      </c>
      <c r="C817" s="2646" t="s">
        <v>1502</v>
      </c>
      <c r="D817" s="2646"/>
      <c r="E817" s="2647">
        <v>8481805100</v>
      </c>
      <c r="F817" s="2646" t="s">
        <v>2990</v>
      </c>
      <c r="G817" s="2646" t="s">
        <v>4693</v>
      </c>
      <c r="H817" s="2646" t="s">
        <v>3017</v>
      </c>
      <c r="I817" s="2646"/>
      <c r="J817" s="2646"/>
      <c r="K817" s="2646"/>
      <c r="L817" s="2650"/>
      <c r="M817" s="2650"/>
      <c r="N817" s="2650"/>
      <c r="O817" s="2650"/>
      <c r="P817" s="2650"/>
      <c r="Q817" s="2650"/>
      <c r="R817" s="2650"/>
      <c r="S817" s="2650"/>
      <c r="T817" s="2646" t="s">
        <v>3971</v>
      </c>
      <c r="U817" s="2646"/>
      <c r="V817" s="2646"/>
      <c r="W817" s="2646"/>
      <c r="X817" s="2646"/>
      <c r="Y817" s="2646"/>
      <c r="Z817" s="2646"/>
      <c r="AA817" s="2646"/>
      <c r="AB817" s="2646"/>
      <c r="AC817" s="2646"/>
      <c r="AD817" s="2646"/>
      <c r="AE817" s="2646"/>
      <c r="AF817" s="2646"/>
      <c r="AG817" s="2646"/>
      <c r="AH817" s="2646"/>
      <c r="AI817" s="2646"/>
      <c r="AJ817" s="2654">
        <v>1159.17</v>
      </c>
      <c r="AK817" s="2651" t="s">
        <v>2154</v>
      </c>
      <c r="AL817" s="2651" t="s">
        <v>4152</v>
      </c>
      <c r="AM817" s="2651"/>
      <c r="AN817" s="2655">
        <v>1182.3499999999999</v>
      </c>
    </row>
    <row r="818" spans="1:40" ht="11.1" customHeight="1">
      <c r="A818" s="2646" t="s">
        <v>4647</v>
      </c>
      <c r="B818" s="2646" t="s">
        <v>4692</v>
      </c>
      <c r="C818" s="2646" t="s">
        <v>1502</v>
      </c>
      <c r="D818" s="2646"/>
      <c r="E818" s="2647">
        <v>8481805100</v>
      </c>
      <c r="F818" s="2646" t="s">
        <v>2990</v>
      </c>
      <c r="G818" s="2646" t="s">
        <v>4691</v>
      </c>
      <c r="H818" s="2646" t="s">
        <v>3017</v>
      </c>
      <c r="I818" s="2646"/>
      <c r="J818" s="2646"/>
      <c r="K818" s="2646"/>
      <c r="L818" s="2650"/>
      <c r="M818" s="2650"/>
      <c r="N818" s="2650"/>
      <c r="O818" s="2650"/>
      <c r="P818" s="2650"/>
      <c r="Q818" s="2650"/>
      <c r="R818" s="2650"/>
      <c r="S818" s="2650"/>
      <c r="T818" s="2646" t="s">
        <v>3971</v>
      </c>
      <c r="U818" s="2646"/>
      <c r="V818" s="2646"/>
      <c r="W818" s="2646"/>
      <c r="X818" s="2646"/>
      <c r="Y818" s="2646"/>
      <c r="Z818" s="2646"/>
      <c r="AA818" s="2646"/>
      <c r="AB818" s="2646"/>
      <c r="AC818" s="2646"/>
      <c r="AD818" s="2646"/>
      <c r="AE818" s="2646"/>
      <c r="AF818" s="2646"/>
      <c r="AG818" s="2646"/>
      <c r="AH818" s="2646"/>
      <c r="AI818" s="2646"/>
      <c r="AJ818" s="2648">
        <v>807.23</v>
      </c>
      <c r="AK818" s="2651" t="s">
        <v>2154</v>
      </c>
      <c r="AL818" s="2651" t="s">
        <v>4152</v>
      </c>
      <c r="AM818" s="2651"/>
      <c r="AN818" s="2652">
        <v>823.37</v>
      </c>
    </row>
    <row r="819" spans="1:40" ht="11.1" customHeight="1">
      <c r="A819" s="2646" t="s">
        <v>4644</v>
      </c>
      <c r="B819" s="2646" t="s">
        <v>4690</v>
      </c>
      <c r="C819" s="2646" t="s">
        <v>1502</v>
      </c>
      <c r="D819" s="2646"/>
      <c r="E819" s="2647">
        <v>8481805100</v>
      </c>
      <c r="F819" s="2646" t="s">
        <v>2990</v>
      </c>
      <c r="G819" s="2646" t="s">
        <v>4689</v>
      </c>
      <c r="H819" s="2646" t="s">
        <v>3017</v>
      </c>
      <c r="I819" s="2646"/>
      <c r="J819" s="2646"/>
      <c r="K819" s="2646"/>
      <c r="L819" s="2650"/>
      <c r="M819" s="2650"/>
      <c r="N819" s="2650"/>
      <c r="O819" s="2650"/>
      <c r="P819" s="2650"/>
      <c r="Q819" s="2650"/>
      <c r="R819" s="2650"/>
      <c r="S819" s="2650"/>
      <c r="T819" s="2646" t="s">
        <v>3971</v>
      </c>
      <c r="U819" s="2646"/>
      <c r="V819" s="2646"/>
      <c r="W819" s="2646"/>
      <c r="X819" s="2646"/>
      <c r="Y819" s="2646"/>
      <c r="Z819" s="2646"/>
      <c r="AA819" s="2646"/>
      <c r="AB819" s="2646"/>
      <c r="AC819" s="2646"/>
      <c r="AD819" s="2646"/>
      <c r="AE819" s="2646"/>
      <c r="AF819" s="2646"/>
      <c r="AG819" s="2646"/>
      <c r="AH819" s="2646"/>
      <c r="AI819" s="2646"/>
      <c r="AJ819" s="2648">
        <v>925.05</v>
      </c>
      <c r="AK819" s="2651" t="s">
        <v>2154</v>
      </c>
      <c r="AL819" s="2651" t="s">
        <v>4152</v>
      </c>
      <c r="AM819" s="2651"/>
      <c r="AN819" s="2652">
        <v>943.55</v>
      </c>
    </row>
    <row r="820" spans="1:40" ht="11.1" customHeight="1">
      <c r="A820" s="2646" t="s">
        <v>4467</v>
      </c>
      <c r="B820" s="2646" t="s">
        <v>4688</v>
      </c>
      <c r="C820" s="2646" t="s">
        <v>1502</v>
      </c>
      <c r="D820" s="2646"/>
      <c r="E820" s="2647">
        <v>8481805100</v>
      </c>
      <c r="F820" s="2646" t="s">
        <v>2990</v>
      </c>
      <c r="G820" s="2646" t="s">
        <v>4687</v>
      </c>
      <c r="H820" s="2646" t="s">
        <v>3017</v>
      </c>
      <c r="I820" s="2646"/>
      <c r="J820" s="2646"/>
      <c r="K820" s="2646"/>
      <c r="L820" s="2650"/>
      <c r="M820" s="2650"/>
      <c r="N820" s="2650"/>
      <c r="O820" s="2650"/>
      <c r="P820" s="2650"/>
      <c r="Q820" s="2650"/>
      <c r="R820" s="2650"/>
      <c r="S820" s="2650"/>
      <c r="T820" s="2646" t="s">
        <v>3971</v>
      </c>
      <c r="U820" s="2646"/>
      <c r="V820" s="2646"/>
      <c r="W820" s="2646"/>
      <c r="X820" s="2646"/>
      <c r="Y820" s="2646"/>
      <c r="Z820" s="2646"/>
      <c r="AA820" s="2646"/>
      <c r="AB820" s="2646"/>
      <c r="AC820" s="2646"/>
      <c r="AD820" s="2646"/>
      <c r="AE820" s="2646"/>
      <c r="AF820" s="2646"/>
      <c r="AG820" s="2646"/>
      <c r="AH820" s="2646"/>
      <c r="AI820" s="2646"/>
      <c r="AJ820" s="2654">
        <v>1041.76</v>
      </c>
      <c r="AK820" s="2651" t="s">
        <v>2154</v>
      </c>
      <c r="AL820" s="2651" t="s">
        <v>4152</v>
      </c>
      <c r="AM820" s="2651"/>
      <c r="AN820" s="2655">
        <v>1062.5999999999999</v>
      </c>
    </row>
    <row r="821" spans="1:40" ht="11.1" customHeight="1">
      <c r="A821" s="2646" t="s">
        <v>4637</v>
      </c>
      <c r="B821" s="2646" t="s">
        <v>4686</v>
      </c>
      <c r="C821" s="2646" t="s">
        <v>1502</v>
      </c>
      <c r="D821" s="2646"/>
      <c r="E821" s="2647">
        <v>8481805100</v>
      </c>
      <c r="F821" s="2646" t="s">
        <v>2990</v>
      </c>
      <c r="G821" s="2646" t="s">
        <v>4685</v>
      </c>
      <c r="H821" s="2646" t="s">
        <v>3017</v>
      </c>
      <c r="I821" s="2646"/>
      <c r="J821" s="2646"/>
      <c r="K821" s="2646"/>
      <c r="L821" s="2650"/>
      <c r="M821" s="2650"/>
      <c r="N821" s="2650"/>
      <c r="O821" s="2650"/>
      <c r="P821" s="2650"/>
      <c r="Q821" s="2650"/>
      <c r="R821" s="2650"/>
      <c r="S821" s="2650"/>
      <c r="T821" s="2646" t="s">
        <v>3971</v>
      </c>
      <c r="U821" s="2646"/>
      <c r="V821" s="2646"/>
      <c r="W821" s="2646"/>
      <c r="X821" s="2646"/>
      <c r="Y821" s="2646"/>
      <c r="Z821" s="2646"/>
      <c r="AA821" s="2646"/>
      <c r="AB821" s="2646"/>
      <c r="AC821" s="2646"/>
      <c r="AD821" s="2646"/>
      <c r="AE821" s="2646"/>
      <c r="AF821" s="2646"/>
      <c r="AG821" s="2646"/>
      <c r="AH821" s="2646"/>
      <c r="AI821" s="2646"/>
      <c r="AJ821" s="2654">
        <v>1159.17</v>
      </c>
      <c r="AK821" s="2651" t="s">
        <v>2154</v>
      </c>
      <c r="AL821" s="2651" t="s">
        <v>4152</v>
      </c>
      <c r="AM821" s="2651"/>
      <c r="AN821" s="2655">
        <v>1182.3499999999999</v>
      </c>
    </row>
    <row r="822" spans="1:40" ht="11.1" customHeight="1">
      <c r="A822" s="2646" t="s">
        <v>4684</v>
      </c>
      <c r="B822" s="2646" t="s">
        <v>4684</v>
      </c>
      <c r="C822" s="2646"/>
      <c r="D822" s="2646"/>
      <c r="E822" s="2647">
        <v>8481805100</v>
      </c>
      <c r="F822" s="2646" t="s">
        <v>2990</v>
      </c>
      <c r="G822" s="2646" t="s">
        <v>4683</v>
      </c>
      <c r="H822" s="2646" t="s">
        <v>3017</v>
      </c>
      <c r="I822" s="2646"/>
      <c r="J822" s="2646"/>
      <c r="K822" s="2646"/>
      <c r="L822" s="2650"/>
      <c r="M822" s="2650"/>
      <c r="N822" s="2650"/>
      <c r="O822" s="2650"/>
      <c r="P822" s="2650"/>
      <c r="Q822" s="2650"/>
      <c r="R822" s="2650"/>
      <c r="S822" s="2650"/>
      <c r="T822" s="2646" t="s">
        <v>3971</v>
      </c>
      <c r="U822" s="2646"/>
      <c r="V822" s="2646"/>
      <c r="W822" s="2646"/>
      <c r="X822" s="2646"/>
      <c r="Y822" s="2646"/>
      <c r="Z822" s="2646"/>
      <c r="AA822" s="2646"/>
      <c r="AB822" s="2646"/>
      <c r="AC822" s="2646"/>
      <c r="AD822" s="2646"/>
      <c r="AE822" s="2646"/>
      <c r="AF822" s="2646"/>
      <c r="AG822" s="2646"/>
      <c r="AH822" s="2646"/>
      <c r="AI822" s="2646"/>
      <c r="AJ822" s="2648">
        <v>620.88</v>
      </c>
      <c r="AK822" s="2651" t="s">
        <v>2154</v>
      </c>
      <c r="AL822" s="2651" t="s">
        <v>4152</v>
      </c>
      <c r="AM822" s="2651"/>
      <c r="AN822" s="2652">
        <v>633.29999999999995</v>
      </c>
    </row>
    <row r="823" spans="1:40" ht="11.1" customHeight="1">
      <c r="A823" s="2646" t="s">
        <v>4682</v>
      </c>
      <c r="B823" s="2646" t="s">
        <v>4682</v>
      </c>
      <c r="C823" s="2646"/>
      <c r="D823" s="2646"/>
      <c r="E823" s="2647">
        <v>8481805100</v>
      </c>
      <c r="F823" s="2646" t="s">
        <v>2990</v>
      </c>
      <c r="G823" s="2646" t="s">
        <v>4681</v>
      </c>
      <c r="H823" s="2646" t="s">
        <v>3017</v>
      </c>
      <c r="I823" s="2646"/>
      <c r="J823" s="2646"/>
      <c r="K823" s="2646"/>
      <c r="L823" s="2650"/>
      <c r="M823" s="2650"/>
      <c r="N823" s="2650"/>
      <c r="O823" s="2650"/>
      <c r="P823" s="2650"/>
      <c r="Q823" s="2650"/>
      <c r="R823" s="2650"/>
      <c r="S823" s="2650"/>
      <c r="T823" s="2646" t="s">
        <v>3971</v>
      </c>
      <c r="U823" s="2646"/>
      <c r="V823" s="2646"/>
      <c r="W823" s="2646"/>
      <c r="X823" s="2646"/>
      <c r="Y823" s="2646"/>
      <c r="Z823" s="2646"/>
      <c r="AA823" s="2646"/>
      <c r="AB823" s="2646"/>
      <c r="AC823" s="2646"/>
      <c r="AD823" s="2646"/>
      <c r="AE823" s="2646"/>
      <c r="AF823" s="2646"/>
      <c r="AG823" s="2646"/>
      <c r="AH823" s="2646"/>
      <c r="AI823" s="2646"/>
      <c r="AJ823" s="2653">
        <v>681.9</v>
      </c>
      <c r="AK823" s="2651" t="s">
        <v>2154</v>
      </c>
      <c r="AL823" s="2651" t="s">
        <v>4152</v>
      </c>
      <c r="AM823" s="2651"/>
      <c r="AN823" s="2652">
        <v>695.54</v>
      </c>
    </row>
    <row r="824" spans="1:40" ht="11.1" customHeight="1">
      <c r="A824" s="2646" t="s">
        <v>4680</v>
      </c>
      <c r="B824" s="2646" t="s">
        <v>4680</v>
      </c>
      <c r="C824" s="2646"/>
      <c r="D824" s="2646"/>
      <c r="E824" s="2647">
        <v>8481805100</v>
      </c>
      <c r="F824" s="2646" t="s">
        <v>2990</v>
      </c>
      <c r="G824" s="2646" t="s">
        <v>4679</v>
      </c>
      <c r="H824" s="2646" t="s">
        <v>3017</v>
      </c>
      <c r="I824" s="2646"/>
      <c r="J824" s="2646"/>
      <c r="K824" s="2646"/>
      <c r="L824" s="2650"/>
      <c r="M824" s="2650"/>
      <c r="N824" s="2650"/>
      <c r="O824" s="2650"/>
      <c r="P824" s="2650"/>
      <c r="Q824" s="2650"/>
      <c r="R824" s="2650"/>
      <c r="S824" s="2650"/>
      <c r="T824" s="2646" t="s">
        <v>3971</v>
      </c>
      <c r="U824" s="2646"/>
      <c r="V824" s="2646"/>
      <c r="W824" s="2646"/>
      <c r="X824" s="2646"/>
      <c r="Y824" s="2646"/>
      <c r="Z824" s="2646"/>
      <c r="AA824" s="2646"/>
      <c r="AB824" s="2646"/>
      <c r="AC824" s="2646"/>
      <c r="AD824" s="2646"/>
      <c r="AE824" s="2646"/>
      <c r="AF824" s="2646"/>
      <c r="AG824" s="2646"/>
      <c r="AH824" s="2646"/>
      <c r="AI824" s="2646"/>
      <c r="AJ824" s="2648">
        <v>741.94</v>
      </c>
      <c r="AK824" s="2651" t="s">
        <v>2154</v>
      </c>
      <c r="AL824" s="2651" t="s">
        <v>4152</v>
      </c>
      <c r="AM824" s="2651"/>
      <c r="AN824" s="2652">
        <v>756.78</v>
      </c>
    </row>
    <row r="825" spans="1:40" ht="11.1" customHeight="1">
      <c r="A825" s="2646" t="s">
        <v>4678</v>
      </c>
      <c r="B825" s="2646" t="s">
        <v>4678</v>
      </c>
      <c r="C825" s="2646"/>
      <c r="D825" s="2646"/>
      <c r="E825" s="2647">
        <v>8481805100</v>
      </c>
      <c r="F825" s="2646" t="s">
        <v>2990</v>
      </c>
      <c r="G825" s="2646" t="s">
        <v>4677</v>
      </c>
      <c r="H825" s="2646" t="s">
        <v>3017</v>
      </c>
      <c r="I825" s="2646"/>
      <c r="J825" s="2646"/>
      <c r="K825" s="2646"/>
      <c r="L825" s="2650"/>
      <c r="M825" s="2650"/>
      <c r="N825" s="2650"/>
      <c r="O825" s="2650"/>
      <c r="P825" s="2650"/>
      <c r="Q825" s="2650"/>
      <c r="R825" s="2650"/>
      <c r="S825" s="2650"/>
      <c r="T825" s="2646" t="s">
        <v>3971</v>
      </c>
      <c r="U825" s="2646"/>
      <c r="V825" s="2646"/>
      <c r="W825" s="2646"/>
      <c r="X825" s="2646"/>
      <c r="Y825" s="2646"/>
      <c r="Z825" s="2646"/>
      <c r="AA825" s="2646"/>
      <c r="AB825" s="2646"/>
      <c r="AC825" s="2646"/>
      <c r="AD825" s="2646"/>
      <c r="AE825" s="2646"/>
      <c r="AF825" s="2646"/>
      <c r="AG825" s="2646"/>
      <c r="AH825" s="2646"/>
      <c r="AI825" s="2646"/>
      <c r="AJ825" s="2653">
        <v>802.7</v>
      </c>
      <c r="AK825" s="2651" t="s">
        <v>2154</v>
      </c>
      <c r="AL825" s="2651" t="s">
        <v>4152</v>
      </c>
      <c r="AM825" s="2651"/>
      <c r="AN825" s="2652">
        <v>818.75</v>
      </c>
    </row>
    <row r="826" spans="1:40" ht="11.1" customHeight="1">
      <c r="A826" s="2646" t="s">
        <v>4676</v>
      </c>
      <c r="B826" s="2646" t="s">
        <v>4676</v>
      </c>
      <c r="C826" s="2646"/>
      <c r="D826" s="2646"/>
      <c r="E826" s="2647">
        <v>8481805100</v>
      </c>
      <c r="F826" s="2646" t="s">
        <v>2990</v>
      </c>
      <c r="G826" s="2646" t="s">
        <v>4675</v>
      </c>
      <c r="H826" s="2646" t="s">
        <v>3017</v>
      </c>
      <c r="I826" s="2646"/>
      <c r="J826" s="2646"/>
      <c r="K826" s="2646"/>
      <c r="L826" s="2650"/>
      <c r="M826" s="2650"/>
      <c r="N826" s="2650"/>
      <c r="O826" s="2650"/>
      <c r="P826" s="2650"/>
      <c r="Q826" s="2650"/>
      <c r="R826" s="2650"/>
      <c r="S826" s="2650"/>
      <c r="T826" s="2646" t="s">
        <v>3971</v>
      </c>
      <c r="U826" s="2646"/>
      <c r="V826" s="2646"/>
      <c r="W826" s="2646"/>
      <c r="X826" s="2646"/>
      <c r="Y826" s="2646"/>
      <c r="Z826" s="2646"/>
      <c r="AA826" s="2646"/>
      <c r="AB826" s="2646"/>
      <c r="AC826" s="2646"/>
      <c r="AD826" s="2646"/>
      <c r="AE826" s="2646"/>
      <c r="AF826" s="2646"/>
      <c r="AG826" s="2646"/>
      <c r="AH826" s="2646"/>
      <c r="AI826" s="2646"/>
      <c r="AJ826" s="2648">
        <v>862.68</v>
      </c>
      <c r="AK826" s="2651" t="s">
        <v>2154</v>
      </c>
      <c r="AL826" s="2651" t="s">
        <v>4152</v>
      </c>
      <c r="AM826" s="2651"/>
      <c r="AN826" s="2652">
        <v>879.93</v>
      </c>
    </row>
    <row r="827" spans="1:40" ht="11.1" customHeight="1">
      <c r="A827" s="2646" t="s">
        <v>4674</v>
      </c>
      <c r="B827" s="2646" t="s">
        <v>4674</v>
      </c>
      <c r="C827" s="2646"/>
      <c r="D827" s="2646"/>
      <c r="E827" s="2647">
        <v>8481805100</v>
      </c>
      <c r="F827" s="2646" t="s">
        <v>2990</v>
      </c>
      <c r="G827" s="2646" t="s">
        <v>4673</v>
      </c>
      <c r="H827" s="2646" t="s">
        <v>3017</v>
      </c>
      <c r="I827" s="2646"/>
      <c r="J827" s="2646"/>
      <c r="K827" s="2646"/>
      <c r="L827" s="2650"/>
      <c r="M827" s="2650"/>
      <c r="N827" s="2650"/>
      <c r="O827" s="2650"/>
      <c r="P827" s="2650"/>
      <c r="Q827" s="2650"/>
      <c r="R827" s="2650"/>
      <c r="S827" s="2650"/>
      <c r="T827" s="2646" t="s">
        <v>3971</v>
      </c>
      <c r="U827" s="2646"/>
      <c r="V827" s="2646"/>
      <c r="W827" s="2646"/>
      <c r="X827" s="2646"/>
      <c r="Y827" s="2646"/>
      <c r="Z827" s="2646"/>
      <c r="AA827" s="2646"/>
      <c r="AB827" s="2646"/>
      <c r="AC827" s="2646"/>
      <c r="AD827" s="2646"/>
      <c r="AE827" s="2646"/>
      <c r="AF827" s="2646"/>
      <c r="AG827" s="2646"/>
      <c r="AH827" s="2646"/>
      <c r="AI827" s="2646"/>
      <c r="AJ827" s="2648">
        <v>922.73</v>
      </c>
      <c r="AK827" s="2651" t="s">
        <v>2154</v>
      </c>
      <c r="AL827" s="2651" t="s">
        <v>4152</v>
      </c>
      <c r="AM827" s="2651"/>
      <c r="AN827" s="2652">
        <v>941.18</v>
      </c>
    </row>
    <row r="828" spans="1:40" ht="11.1" customHeight="1">
      <c r="A828" s="2646" t="s">
        <v>4672</v>
      </c>
      <c r="B828" s="2646" t="s">
        <v>4672</v>
      </c>
      <c r="C828" s="2646" t="s">
        <v>1502</v>
      </c>
      <c r="D828" s="2646"/>
      <c r="E828" s="2647">
        <v>8481805100</v>
      </c>
      <c r="F828" s="2646" t="s">
        <v>2990</v>
      </c>
      <c r="G828" s="2646" t="s">
        <v>4671</v>
      </c>
      <c r="H828" s="2646" t="s">
        <v>3017</v>
      </c>
      <c r="I828" s="2646"/>
      <c r="J828" s="2646"/>
      <c r="K828" s="2646"/>
      <c r="L828" s="2650"/>
      <c r="M828" s="2650"/>
      <c r="N828" s="2650"/>
      <c r="O828" s="2650"/>
      <c r="P828" s="2650"/>
      <c r="Q828" s="2650"/>
      <c r="R828" s="2650"/>
      <c r="S828" s="2650"/>
      <c r="T828" s="2646" t="s">
        <v>3971</v>
      </c>
      <c r="U828" s="2646"/>
      <c r="V828" s="2646"/>
      <c r="W828" s="2646"/>
      <c r="X828" s="2646"/>
      <c r="Y828" s="2646"/>
      <c r="Z828" s="2646"/>
      <c r="AA828" s="2646"/>
      <c r="AB828" s="2646"/>
      <c r="AC828" s="2646"/>
      <c r="AD828" s="2646"/>
      <c r="AE828" s="2646"/>
      <c r="AF828" s="2646"/>
      <c r="AG828" s="2646"/>
      <c r="AH828" s="2646"/>
      <c r="AI828" s="2646"/>
      <c r="AJ828" s="2648">
        <v>781.46</v>
      </c>
      <c r="AK828" s="2651" t="s">
        <v>2154</v>
      </c>
      <c r="AL828" s="2651" t="s">
        <v>4152</v>
      </c>
      <c r="AM828" s="2651"/>
      <c r="AN828" s="2652">
        <v>797.09</v>
      </c>
    </row>
    <row r="829" spans="1:40" ht="11.1" customHeight="1">
      <c r="A829" s="2646" t="s">
        <v>4670</v>
      </c>
      <c r="B829" s="2646" t="s">
        <v>4670</v>
      </c>
      <c r="C829" s="2646" t="s">
        <v>1502</v>
      </c>
      <c r="D829" s="2646"/>
      <c r="E829" s="2647">
        <v>8481805100</v>
      </c>
      <c r="F829" s="2646" t="s">
        <v>2990</v>
      </c>
      <c r="G829" s="2646" t="s">
        <v>4669</v>
      </c>
      <c r="H829" s="2646" t="s">
        <v>3017</v>
      </c>
      <c r="I829" s="2646"/>
      <c r="J829" s="2646"/>
      <c r="K829" s="2646"/>
      <c r="L829" s="2650"/>
      <c r="M829" s="2650"/>
      <c r="N829" s="2650"/>
      <c r="O829" s="2650"/>
      <c r="P829" s="2650"/>
      <c r="Q829" s="2650"/>
      <c r="R829" s="2650"/>
      <c r="S829" s="2650"/>
      <c r="T829" s="2646" t="s">
        <v>3971</v>
      </c>
      <c r="U829" s="2646"/>
      <c r="V829" s="2646"/>
      <c r="W829" s="2646"/>
      <c r="X829" s="2646"/>
      <c r="Y829" s="2646"/>
      <c r="Z829" s="2646"/>
      <c r="AA829" s="2646"/>
      <c r="AB829" s="2646"/>
      <c r="AC829" s="2646"/>
      <c r="AD829" s="2646"/>
      <c r="AE829" s="2646"/>
      <c r="AF829" s="2646"/>
      <c r="AG829" s="2646"/>
      <c r="AH829" s="2646"/>
      <c r="AI829" s="2646"/>
      <c r="AJ829" s="2648">
        <v>884.31</v>
      </c>
      <c r="AK829" s="2651" t="s">
        <v>2154</v>
      </c>
      <c r="AL829" s="2651" t="s">
        <v>4152</v>
      </c>
      <c r="AM829" s="2651"/>
      <c r="AN829" s="2652">
        <v>902</v>
      </c>
    </row>
    <row r="830" spans="1:40" ht="11.1" customHeight="1">
      <c r="A830" s="2646" t="s">
        <v>4668</v>
      </c>
      <c r="B830" s="2646" t="s">
        <v>4667</v>
      </c>
      <c r="C830" s="2646" t="s">
        <v>1502</v>
      </c>
      <c r="D830" s="2646"/>
      <c r="E830" s="2647">
        <v>8481805100</v>
      </c>
      <c r="F830" s="2646" t="s">
        <v>2990</v>
      </c>
      <c r="G830" s="2646" t="s">
        <v>4666</v>
      </c>
      <c r="H830" s="2646" t="s">
        <v>3017</v>
      </c>
      <c r="I830" s="2646"/>
      <c r="J830" s="2646"/>
      <c r="K830" s="2646"/>
      <c r="L830" s="2650"/>
      <c r="M830" s="2650"/>
      <c r="N830" s="2650"/>
      <c r="O830" s="2650"/>
      <c r="P830" s="2650"/>
      <c r="Q830" s="2650"/>
      <c r="R830" s="2650"/>
      <c r="S830" s="2650"/>
      <c r="T830" s="2646" t="s">
        <v>3971</v>
      </c>
      <c r="U830" s="2646"/>
      <c r="V830" s="2646"/>
      <c r="W830" s="2646"/>
      <c r="X830" s="2646"/>
      <c r="Y830" s="2646"/>
      <c r="Z830" s="2646"/>
      <c r="AA830" s="2646"/>
      <c r="AB830" s="2646"/>
      <c r="AC830" s="2646"/>
      <c r="AD830" s="2646"/>
      <c r="AE830" s="2646"/>
      <c r="AF830" s="2646"/>
      <c r="AG830" s="2646"/>
      <c r="AH830" s="2646"/>
      <c r="AI830" s="2646"/>
      <c r="AJ830" s="2648">
        <v>807.23</v>
      </c>
      <c r="AK830" s="2651" t="s">
        <v>2154</v>
      </c>
      <c r="AL830" s="2651" t="s">
        <v>4152</v>
      </c>
      <c r="AM830" s="2651"/>
      <c r="AN830" s="2652">
        <v>823.37</v>
      </c>
    </row>
    <row r="831" spans="1:40" ht="11.1" customHeight="1">
      <c r="A831" s="2646" t="s">
        <v>5977</v>
      </c>
      <c r="B831" s="2646" t="s">
        <v>5978</v>
      </c>
      <c r="C831" s="2646" t="s">
        <v>1502</v>
      </c>
      <c r="D831" s="2646" t="s">
        <v>5979</v>
      </c>
      <c r="E831" s="2647">
        <v>8481805100</v>
      </c>
      <c r="F831" s="2646" t="s">
        <v>2990</v>
      </c>
      <c r="G831" s="2646" t="s">
        <v>5980</v>
      </c>
      <c r="H831" s="2646" t="s">
        <v>3017</v>
      </c>
      <c r="I831" s="2646"/>
      <c r="J831" s="2646"/>
      <c r="K831" s="2646"/>
      <c r="L831" s="2650"/>
      <c r="M831" s="2650"/>
      <c r="N831" s="2650"/>
      <c r="O831" s="2650"/>
      <c r="P831" s="2650"/>
      <c r="Q831" s="2650"/>
      <c r="R831" s="2650"/>
      <c r="S831" s="2650"/>
      <c r="T831" s="2646" t="s">
        <v>3971</v>
      </c>
      <c r="U831" s="2646"/>
      <c r="V831" s="2646"/>
      <c r="W831" s="2646"/>
      <c r="X831" s="2646"/>
      <c r="Y831" s="2646"/>
      <c r="Z831" s="2646"/>
      <c r="AA831" s="2646"/>
      <c r="AB831" s="2646"/>
      <c r="AC831" s="2646"/>
      <c r="AD831" s="2646"/>
      <c r="AE831" s="2646"/>
      <c r="AF831" s="2646"/>
      <c r="AG831" s="2646"/>
      <c r="AH831" s="2646"/>
      <c r="AI831" s="2646"/>
      <c r="AJ831" s="2654">
        <v>1545.94</v>
      </c>
      <c r="AK831" s="2651" t="s">
        <v>2154</v>
      </c>
      <c r="AL831" s="2651" t="s">
        <v>2993</v>
      </c>
      <c r="AM831" s="2651"/>
      <c r="AN831" s="2655">
        <v>1576.86</v>
      </c>
    </row>
    <row r="832" spans="1:40" ht="11.1" customHeight="1">
      <c r="A832" s="2646" t="s">
        <v>5981</v>
      </c>
      <c r="B832" s="2646" t="s">
        <v>5982</v>
      </c>
      <c r="C832" s="2646" t="s">
        <v>1502</v>
      </c>
      <c r="D832" s="2646" t="s">
        <v>5979</v>
      </c>
      <c r="E832" s="2647">
        <v>8481805100</v>
      </c>
      <c r="F832" s="2646" t="s">
        <v>2990</v>
      </c>
      <c r="G832" s="2646" t="s">
        <v>5983</v>
      </c>
      <c r="H832" s="2646" t="s">
        <v>3017</v>
      </c>
      <c r="I832" s="2646"/>
      <c r="J832" s="2646"/>
      <c r="K832" s="2646"/>
      <c r="L832" s="2650"/>
      <c r="M832" s="2650"/>
      <c r="N832" s="2650"/>
      <c r="O832" s="2650"/>
      <c r="P832" s="2650"/>
      <c r="Q832" s="2650"/>
      <c r="R832" s="2650"/>
      <c r="S832" s="2650"/>
      <c r="T832" s="2646" t="s">
        <v>3971</v>
      </c>
      <c r="U832" s="2646"/>
      <c r="V832" s="2646"/>
      <c r="W832" s="2646"/>
      <c r="X832" s="2646"/>
      <c r="Y832" s="2646"/>
      <c r="Z832" s="2646"/>
      <c r="AA832" s="2646"/>
      <c r="AB832" s="2646"/>
      <c r="AC832" s="2646"/>
      <c r="AD832" s="2646"/>
      <c r="AE832" s="2646"/>
      <c r="AF832" s="2646"/>
      <c r="AG832" s="2646"/>
      <c r="AH832" s="2646"/>
      <c r="AI832" s="2646"/>
      <c r="AJ832" s="2648">
        <v>696.05</v>
      </c>
      <c r="AK832" s="2651" t="s">
        <v>2154</v>
      </c>
      <c r="AL832" s="2651" t="s">
        <v>2993</v>
      </c>
      <c r="AM832" s="2651"/>
      <c r="AN832" s="2652">
        <v>709.97</v>
      </c>
    </row>
    <row r="833" spans="1:40" ht="11.1" customHeight="1">
      <c r="A833" s="2646" t="s">
        <v>5984</v>
      </c>
      <c r="B833" s="2646" t="s">
        <v>5985</v>
      </c>
      <c r="C833" s="2646" t="s">
        <v>1502</v>
      </c>
      <c r="D833" s="2646" t="s">
        <v>5979</v>
      </c>
      <c r="E833" s="2647">
        <v>8481805100</v>
      </c>
      <c r="F833" s="2646" t="s">
        <v>2990</v>
      </c>
      <c r="G833" s="2646" t="s">
        <v>5986</v>
      </c>
      <c r="H833" s="2646" t="s">
        <v>3017</v>
      </c>
      <c r="I833" s="2646"/>
      <c r="J833" s="2646"/>
      <c r="K833" s="2646"/>
      <c r="L833" s="2650"/>
      <c r="M833" s="2650"/>
      <c r="N833" s="2650"/>
      <c r="O833" s="2650"/>
      <c r="P833" s="2650"/>
      <c r="Q833" s="2650"/>
      <c r="R833" s="2650"/>
      <c r="S833" s="2650"/>
      <c r="T833" s="2646" t="s">
        <v>3971</v>
      </c>
      <c r="U833" s="2646"/>
      <c r="V833" s="2646"/>
      <c r="W833" s="2646"/>
      <c r="X833" s="2646"/>
      <c r="Y833" s="2646"/>
      <c r="Z833" s="2646"/>
      <c r="AA833" s="2646"/>
      <c r="AB833" s="2646"/>
      <c r="AC833" s="2646"/>
      <c r="AD833" s="2646"/>
      <c r="AE833" s="2646"/>
      <c r="AF833" s="2646"/>
      <c r="AG833" s="2646"/>
      <c r="AH833" s="2646"/>
      <c r="AI833" s="2646"/>
      <c r="AJ833" s="2648">
        <v>798.76</v>
      </c>
      <c r="AK833" s="2651" t="s">
        <v>2154</v>
      </c>
      <c r="AL833" s="2651" t="s">
        <v>2993</v>
      </c>
      <c r="AM833" s="2651"/>
      <c r="AN833" s="2652">
        <v>814.74</v>
      </c>
    </row>
    <row r="834" spans="1:40" ht="11.1" customHeight="1">
      <c r="A834" s="2646" t="s">
        <v>5987</v>
      </c>
      <c r="B834" s="2646" t="s">
        <v>5988</v>
      </c>
      <c r="C834" s="2646" t="s">
        <v>1502</v>
      </c>
      <c r="D834" s="2646" t="s">
        <v>5979</v>
      </c>
      <c r="E834" s="2647">
        <v>8481805100</v>
      </c>
      <c r="F834" s="2646" t="s">
        <v>2990</v>
      </c>
      <c r="G834" s="2646" t="s">
        <v>5989</v>
      </c>
      <c r="H834" s="2646" t="s">
        <v>3017</v>
      </c>
      <c r="I834" s="2646"/>
      <c r="J834" s="2646"/>
      <c r="K834" s="2646"/>
      <c r="L834" s="2650"/>
      <c r="M834" s="2650"/>
      <c r="N834" s="2650"/>
      <c r="O834" s="2650"/>
      <c r="P834" s="2650"/>
      <c r="Q834" s="2650"/>
      <c r="R834" s="2650"/>
      <c r="S834" s="2650"/>
      <c r="T834" s="2646" t="s">
        <v>3971</v>
      </c>
      <c r="U834" s="2646"/>
      <c r="V834" s="2646"/>
      <c r="W834" s="2646"/>
      <c r="X834" s="2646"/>
      <c r="Y834" s="2646"/>
      <c r="Z834" s="2646"/>
      <c r="AA834" s="2646"/>
      <c r="AB834" s="2646"/>
      <c r="AC834" s="2646"/>
      <c r="AD834" s="2646"/>
      <c r="AE834" s="2646"/>
      <c r="AF834" s="2646"/>
      <c r="AG834" s="2646"/>
      <c r="AH834" s="2646"/>
      <c r="AI834" s="2646"/>
      <c r="AJ834" s="2648">
        <v>904.02</v>
      </c>
      <c r="AK834" s="2651" t="s">
        <v>2154</v>
      </c>
      <c r="AL834" s="2651" t="s">
        <v>2993</v>
      </c>
      <c r="AM834" s="2651"/>
      <c r="AN834" s="2652">
        <v>922.1</v>
      </c>
    </row>
    <row r="835" spans="1:40" ht="11.1" customHeight="1">
      <c r="A835" s="2646" t="s">
        <v>5990</v>
      </c>
      <c r="B835" s="2646" t="s">
        <v>4651</v>
      </c>
      <c r="C835" s="2646" t="s">
        <v>1502</v>
      </c>
      <c r="D835" s="2646" t="s">
        <v>5979</v>
      </c>
      <c r="E835" s="2647">
        <v>8481805100</v>
      </c>
      <c r="F835" s="2646" t="s">
        <v>2990</v>
      </c>
      <c r="G835" s="2646" t="s">
        <v>5991</v>
      </c>
      <c r="H835" s="2646" t="s">
        <v>3017</v>
      </c>
      <c r="I835" s="2646"/>
      <c r="J835" s="2646"/>
      <c r="K835" s="2646"/>
      <c r="L835" s="2650"/>
      <c r="M835" s="2650"/>
      <c r="N835" s="2650"/>
      <c r="O835" s="2650"/>
      <c r="P835" s="2650"/>
      <c r="Q835" s="2650"/>
      <c r="R835" s="2650"/>
      <c r="S835" s="2650"/>
      <c r="T835" s="2646" t="s">
        <v>3971</v>
      </c>
      <c r="U835" s="2646"/>
      <c r="V835" s="2646"/>
      <c r="W835" s="2646"/>
      <c r="X835" s="2646"/>
      <c r="Y835" s="2646"/>
      <c r="Z835" s="2646"/>
      <c r="AA835" s="2646"/>
      <c r="AB835" s="2646"/>
      <c r="AC835" s="2646"/>
      <c r="AD835" s="2646"/>
      <c r="AE835" s="2646"/>
      <c r="AF835" s="2646"/>
      <c r="AG835" s="2646"/>
      <c r="AH835" s="2646"/>
      <c r="AI835" s="2646"/>
      <c r="AJ835" s="2654">
        <v>1008.64</v>
      </c>
      <c r="AK835" s="2651" t="s">
        <v>2154</v>
      </c>
      <c r="AL835" s="2651" t="s">
        <v>2993</v>
      </c>
      <c r="AM835" s="2651"/>
      <c r="AN835" s="2655">
        <v>1028.81</v>
      </c>
    </row>
    <row r="836" spans="1:40" ht="11.1" customHeight="1">
      <c r="A836" s="2646" t="s">
        <v>5992</v>
      </c>
      <c r="B836" s="2646" t="s">
        <v>5993</v>
      </c>
      <c r="C836" s="2646" t="s">
        <v>1502</v>
      </c>
      <c r="D836" s="2646" t="s">
        <v>5979</v>
      </c>
      <c r="E836" s="2647">
        <v>8481805100</v>
      </c>
      <c r="F836" s="2646" t="s">
        <v>2990</v>
      </c>
      <c r="G836" s="2646" t="s">
        <v>5994</v>
      </c>
      <c r="H836" s="2646" t="s">
        <v>3017</v>
      </c>
      <c r="I836" s="2646"/>
      <c r="J836" s="2646"/>
      <c r="K836" s="2646"/>
      <c r="L836" s="2650"/>
      <c r="M836" s="2650"/>
      <c r="N836" s="2650"/>
      <c r="O836" s="2650"/>
      <c r="P836" s="2650"/>
      <c r="Q836" s="2650"/>
      <c r="R836" s="2650"/>
      <c r="S836" s="2650"/>
      <c r="T836" s="2646" t="s">
        <v>3971</v>
      </c>
      <c r="U836" s="2646"/>
      <c r="V836" s="2646"/>
      <c r="W836" s="2646"/>
      <c r="X836" s="2646"/>
      <c r="Y836" s="2646"/>
      <c r="Z836" s="2646"/>
      <c r="AA836" s="2646"/>
      <c r="AB836" s="2646"/>
      <c r="AC836" s="2646"/>
      <c r="AD836" s="2646"/>
      <c r="AE836" s="2646"/>
      <c r="AF836" s="2646"/>
      <c r="AG836" s="2646"/>
      <c r="AH836" s="2646"/>
      <c r="AI836" s="2646"/>
      <c r="AJ836" s="2654">
        <v>1113.97</v>
      </c>
      <c r="AK836" s="2651" t="s">
        <v>2154</v>
      </c>
      <c r="AL836" s="2651" t="s">
        <v>2993</v>
      </c>
      <c r="AM836" s="2651"/>
      <c r="AN836" s="2655">
        <v>1136.25</v>
      </c>
    </row>
    <row r="837" spans="1:40" ht="11.1" customHeight="1">
      <c r="A837" s="2646" t="s">
        <v>5995</v>
      </c>
      <c r="B837" s="2646" t="s">
        <v>5996</v>
      </c>
      <c r="C837" s="2646" t="s">
        <v>1502</v>
      </c>
      <c r="D837" s="2646" t="s">
        <v>5979</v>
      </c>
      <c r="E837" s="2647">
        <v>8481805100</v>
      </c>
      <c r="F837" s="2646" t="s">
        <v>2990</v>
      </c>
      <c r="G837" s="2646" t="s">
        <v>5997</v>
      </c>
      <c r="H837" s="2646" t="s">
        <v>3017</v>
      </c>
      <c r="I837" s="2646"/>
      <c r="J837" s="2646"/>
      <c r="K837" s="2646"/>
      <c r="L837" s="2650"/>
      <c r="M837" s="2650"/>
      <c r="N837" s="2650"/>
      <c r="O837" s="2650"/>
      <c r="P837" s="2650"/>
      <c r="Q837" s="2650"/>
      <c r="R837" s="2650"/>
      <c r="S837" s="2650"/>
      <c r="T837" s="2646" t="s">
        <v>3971</v>
      </c>
      <c r="U837" s="2646"/>
      <c r="V837" s="2646"/>
      <c r="W837" s="2646"/>
      <c r="X837" s="2646"/>
      <c r="Y837" s="2646"/>
      <c r="Z837" s="2646"/>
      <c r="AA837" s="2646"/>
      <c r="AB837" s="2646"/>
      <c r="AC837" s="2646"/>
      <c r="AD837" s="2646"/>
      <c r="AE837" s="2646"/>
      <c r="AF837" s="2646"/>
      <c r="AG837" s="2646"/>
      <c r="AH837" s="2646"/>
      <c r="AI837" s="2646"/>
      <c r="AJ837" s="2654">
        <v>1218.0899999999999</v>
      </c>
      <c r="AK837" s="2651" t="s">
        <v>2154</v>
      </c>
      <c r="AL837" s="2651" t="s">
        <v>2993</v>
      </c>
      <c r="AM837" s="2651"/>
      <c r="AN837" s="2655">
        <v>1242.45</v>
      </c>
    </row>
    <row r="838" spans="1:40" ht="11.1" customHeight="1">
      <c r="A838" s="2646" t="s">
        <v>5998</v>
      </c>
      <c r="B838" s="2646" t="s">
        <v>5999</v>
      </c>
      <c r="C838" s="2646" t="s">
        <v>1502</v>
      </c>
      <c r="D838" s="2646" t="s">
        <v>5979</v>
      </c>
      <c r="E838" s="2647">
        <v>8481805100</v>
      </c>
      <c r="F838" s="2646" t="s">
        <v>2990</v>
      </c>
      <c r="G838" s="2646" t="s">
        <v>6000</v>
      </c>
      <c r="H838" s="2646" t="s">
        <v>3017</v>
      </c>
      <c r="I838" s="2646"/>
      <c r="J838" s="2646"/>
      <c r="K838" s="2646"/>
      <c r="L838" s="2650"/>
      <c r="M838" s="2650"/>
      <c r="N838" s="2650"/>
      <c r="O838" s="2650"/>
      <c r="P838" s="2650"/>
      <c r="Q838" s="2650"/>
      <c r="R838" s="2650"/>
      <c r="S838" s="2650"/>
      <c r="T838" s="2646" t="s">
        <v>3971</v>
      </c>
      <c r="U838" s="2646"/>
      <c r="V838" s="2646"/>
      <c r="W838" s="2646"/>
      <c r="X838" s="2646"/>
      <c r="Y838" s="2646"/>
      <c r="Z838" s="2646"/>
      <c r="AA838" s="2646"/>
      <c r="AB838" s="2646"/>
      <c r="AC838" s="2646"/>
      <c r="AD838" s="2646"/>
      <c r="AE838" s="2646"/>
      <c r="AF838" s="2646"/>
      <c r="AG838" s="2646"/>
      <c r="AH838" s="2646"/>
      <c r="AI838" s="2646"/>
      <c r="AJ838" s="2654">
        <v>1322.78</v>
      </c>
      <c r="AK838" s="2651" t="s">
        <v>2154</v>
      </c>
      <c r="AL838" s="2651" t="s">
        <v>2993</v>
      </c>
      <c r="AM838" s="2651"/>
      <c r="AN838" s="2655">
        <v>1349.24</v>
      </c>
    </row>
    <row r="839" spans="1:40" ht="11.1" customHeight="1">
      <c r="A839" s="2646" t="s">
        <v>6001</v>
      </c>
      <c r="B839" s="2646" t="s">
        <v>6002</v>
      </c>
      <c r="C839" s="2646" t="s">
        <v>1502</v>
      </c>
      <c r="D839" s="2646" t="s">
        <v>5979</v>
      </c>
      <c r="E839" s="2647">
        <v>8481805100</v>
      </c>
      <c r="F839" s="2646" t="s">
        <v>2990</v>
      </c>
      <c r="G839" s="2646" t="s">
        <v>6003</v>
      </c>
      <c r="H839" s="2646" t="s">
        <v>3017</v>
      </c>
      <c r="I839" s="2646"/>
      <c r="J839" s="2646"/>
      <c r="K839" s="2646"/>
      <c r="L839" s="2650"/>
      <c r="M839" s="2650"/>
      <c r="N839" s="2650"/>
      <c r="O839" s="2650"/>
      <c r="P839" s="2650"/>
      <c r="Q839" s="2650"/>
      <c r="R839" s="2650"/>
      <c r="S839" s="2650"/>
      <c r="T839" s="2646" t="s">
        <v>3971</v>
      </c>
      <c r="U839" s="2646"/>
      <c r="V839" s="2646"/>
      <c r="W839" s="2646"/>
      <c r="X839" s="2646"/>
      <c r="Y839" s="2646"/>
      <c r="Z839" s="2646"/>
      <c r="AA839" s="2646"/>
      <c r="AB839" s="2646"/>
      <c r="AC839" s="2646"/>
      <c r="AD839" s="2646"/>
      <c r="AE839" s="2646"/>
      <c r="AF839" s="2646"/>
      <c r="AG839" s="2646"/>
      <c r="AH839" s="2646"/>
      <c r="AI839" s="2646"/>
      <c r="AJ839" s="2654">
        <v>1441.25</v>
      </c>
      <c r="AK839" s="2651" t="s">
        <v>2154</v>
      </c>
      <c r="AL839" s="2651" t="s">
        <v>2993</v>
      </c>
      <c r="AM839" s="2651"/>
      <c r="AN839" s="2655">
        <v>1470.08</v>
      </c>
    </row>
    <row r="840" spans="1:40" ht="11.1" customHeight="1">
      <c r="A840" s="2646" t="s">
        <v>4665</v>
      </c>
      <c r="B840" s="2646" t="s">
        <v>4664</v>
      </c>
      <c r="C840" s="2646" t="s">
        <v>1502</v>
      </c>
      <c r="D840" s="2646"/>
      <c r="E840" s="2647">
        <v>8481805100</v>
      </c>
      <c r="F840" s="2646" t="s">
        <v>2990</v>
      </c>
      <c r="G840" s="2646" t="s">
        <v>4663</v>
      </c>
      <c r="H840" s="2646" t="s">
        <v>3017</v>
      </c>
      <c r="I840" s="2646"/>
      <c r="J840" s="2646"/>
      <c r="K840" s="2646"/>
      <c r="L840" s="2650"/>
      <c r="M840" s="2650"/>
      <c r="N840" s="2650"/>
      <c r="O840" s="2650"/>
      <c r="P840" s="2650"/>
      <c r="Q840" s="2650"/>
      <c r="R840" s="2650"/>
      <c r="S840" s="2650"/>
      <c r="T840" s="2646" t="s">
        <v>3971</v>
      </c>
      <c r="U840" s="2646"/>
      <c r="V840" s="2646"/>
      <c r="W840" s="2646"/>
      <c r="X840" s="2646"/>
      <c r="Y840" s="2646"/>
      <c r="Z840" s="2646"/>
      <c r="AA840" s="2646"/>
      <c r="AB840" s="2646"/>
      <c r="AC840" s="2646"/>
      <c r="AD840" s="2646"/>
      <c r="AE840" s="2646"/>
      <c r="AF840" s="2646"/>
      <c r="AG840" s="2646"/>
      <c r="AH840" s="2646"/>
      <c r="AI840" s="2646"/>
      <c r="AJ840" s="2648">
        <v>925.05</v>
      </c>
      <c r="AK840" s="2651" t="s">
        <v>2154</v>
      </c>
      <c r="AL840" s="2651" t="s">
        <v>4152</v>
      </c>
      <c r="AM840" s="2651"/>
      <c r="AN840" s="2652">
        <v>943.55</v>
      </c>
    </row>
    <row r="841" spans="1:40" ht="11.1" customHeight="1">
      <c r="A841" s="2646" t="s">
        <v>4481</v>
      </c>
      <c r="B841" s="2646" t="s">
        <v>4662</v>
      </c>
      <c r="C841" s="2646" t="s">
        <v>1502</v>
      </c>
      <c r="D841" s="2646"/>
      <c r="E841" s="2647">
        <v>8481805100</v>
      </c>
      <c r="F841" s="2646" t="s">
        <v>2990</v>
      </c>
      <c r="G841" s="2646" t="s">
        <v>4661</v>
      </c>
      <c r="H841" s="2646" t="s">
        <v>3017</v>
      </c>
      <c r="I841" s="2646"/>
      <c r="J841" s="2646"/>
      <c r="K841" s="2646"/>
      <c r="L841" s="2650"/>
      <c r="M841" s="2650"/>
      <c r="N841" s="2650"/>
      <c r="O841" s="2650"/>
      <c r="P841" s="2650"/>
      <c r="Q841" s="2650"/>
      <c r="R841" s="2650"/>
      <c r="S841" s="2650"/>
      <c r="T841" s="2646" t="s">
        <v>3971</v>
      </c>
      <c r="U841" s="2646"/>
      <c r="V841" s="2646"/>
      <c r="W841" s="2646"/>
      <c r="X841" s="2646"/>
      <c r="Y841" s="2646"/>
      <c r="Z841" s="2646"/>
      <c r="AA841" s="2646"/>
      <c r="AB841" s="2646"/>
      <c r="AC841" s="2646"/>
      <c r="AD841" s="2646"/>
      <c r="AE841" s="2646"/>
      <c r="AF841" s="2646"/>
      <c r="AG841" s="2646"/>
      <c r="AH841" s="2646"/>
      <c r="AI841" s="2646"/>
      <c r="AJ841" s="2665">
        <v>1024.0999999999999</v>
      </c>
      <c r="AK841" s="2651" t="s">
        <v>2154</v>
      </c>
      <c r="AL841" s="2651" t="s">
        <v>4152</v>
      </c>
      <c r="AM841" s="2651"/>
      <c r="AN841" s="2655">
        <v>1044.58</v>
      </c>
    </row>
    <row r="842" spans="1:40" ht="11.1" customHeight="1">
      <c r="A842" s="2646" t="s">
        <v>4481</v>
      </c>
      <c r="B842" s="2646" t="s">
        <v>4660</v>
      </c>
      <c r="C842" s="2646" t="s">
        <v>1502</v>
      </c>
      <c r="D842" s="2646"/>
      <c r="E842" s="2647">
        <v>8481805100</v>
      </c>
      <c r="F842" s="2646" t="s">
        <v>2990</v>
      </c>
      <c r="G842" s="2646" t="s">
        <v>4659</v>
      </c>
      <c r="H842" s="2646" t="s">
        <v>3017</v>
      </c>
      <c r="I842" s="2646"/>
      <c r="J842" s="2646"/>
      <c r="K842" s="2646"/>
      <c r="L842" s="2650"/>
      <c r="M842" s="2650"/>
      <c r="N842" s="2650"/>
      <c r="O842" s="2650"/>
      <c r="P842" s="2650"/>
      <c r="Q842" s="2650"/>
      <c r="R842" s="2650"/>
      <c r="S842" s="2650"/>
      <c r="T842" s="2646" t="s">
        <v>3971</v>
      </c>
      <c r="U842" s="2646"/>
      <c r="V842" s="2646"/>
      <c r="W842" s="2646"/>
      <c r="X842" s="2646"/>
      <c r="Y842" s="2646"/>
      <c r="Z842" s="2646"/>
      <c r="AA842" s="2646"/>
      <c r="AB842" s="2646"/>
      <c r="AC842" s="2646"/>
      <c r="AD842" s="2646"/>
      <c r="AE842" s="2646"/>
      <c r="AF842" s="2646"/>
      <c r="AG842" s="2646"/>
      <c r="AH842" s="2646"/>
      <c r="AI842" s="2646"/>
      <c r="AJ842" s="2654">
        <v>1041.76</v>
      </c>
      <c r="AK842" s="2651" t="s">
        <v>2154</v>
      </c>
      <c r="AL842" s="2651" t="s">
        <v>4152</v>
      </c>
      <c r="AM842" s="2651"/>
      <c r="AN842" s="2655">
        <v>1062.5999999999999</v>
      </c>
    </row>
    <row r="843" spans="1:40" ht="11.1" customHeight="1">
      <c r="A843" s="2646" t="s">
        <v>4658</v>
      </c>
      <c r="B843" s="2646" t="s">
        <v>4657</v>
      </c>
      <c r="C843" s="2646" t="s">
        <v>1502</v>
      </c>
      <c r="D843" s="2646"/>
      <c r="E843" s="2647">
        <v>8481805100</v>
      </c>
      <c r="F843" s="2646" t="s">
        <v>2990</v>
      </c>
      <c r="G843" s="2646" t="s">
        <v>4656</v>
      </c>
      <c r="H843" s="2646" t="s">
        <v>3017</v>
      </c>
      <c r="I843" s="2646"/>
      <c r="J843" s="2646"/>
      <c r="K843" s="2646"/>
      <c r="L843" s="2650"/>
      <c r="M843" s="2650"/>
      <c r="N843" s="2650"/>
      <c r="O843" s="2650"/>
      <c r="P843" s="2650"/>
      <c r="Q843" s="2650"/>
      <c r="R843" s="2650"/>
      <c r="S843" s="2650"/>
      <c r="T843" s="2646" t="s">
        <v>3971</v>
      </c>
      <c r="U843" s="2646"/>
      <c r="V843" s="2646"/>
      <c r="W843" s="2646"/>
      <c r="X843" s="2646"/>
      <c r="Y843" s="2646"/>
      <c r="Z843" s="2646"/>
      <c r="AA843" s="2646"/>
      <c r="AB843" s="2646"/>
      <c r="AC843" s="2646"/>
      <c r="AD843" s="2646"/>
      <c r="AE843" s="2646"/>
      <c r="AF843" s="2646"/>
      <c r="AG843" s="2646"/>
      <c r="AH843" s="2646"/>
      <c r="AI843" s="2646"/>
      <c r="AJ843" s="2654">
        <v>1159.17</v>
      </c>
      <c r="AK843" s="2651" t="s">
        <v>2154</v>
      </c>
      <c r="AL843" s="2651" t="s">
        <v>4152</v>
      </c>
      <c r="AM843" s="2651"/>
      <c r="AN843" s="2655">
        <v>1182.3499999999999</v>
      </c>
    </row>
    <row r="844" spans="1:40" ht="11.1" customHeight="1">
      <c r="A844" s="2646" t="s">
        <v>4655</v>
      </c>
      <c r="B844" s="2646" t="s">
        <v>4655</v>
      </c>
      <c r="C844" s="2646"/>
      <c r="D844" s="2646"/>
      <c r="E844" s="2647">
        <v>8481805100</v>
      </c>
      <c r="F844" s="2646" t="s">
        <v>2990</v>
      </c>
      <c r="G844" s="2646" t="s">
        <v>4654</v>
      </c>
      <c r="H844" s="2646" t="s">
        <v>3017</v>
      </c>
      <c r="I844" s="2646"/>
      <c r="J844" s="2646"/>
      <c r="K844" s="2646"/>
      <c r="L844" s="2650"/>
      <c r="M844" s="2650"/>
      <c r="N844" s="2650"/>
      <c r="O844" s="2650"/>
      <c r="P844" s="2650"/>
      <c r="Q844" s="2650"/>
      <c r="R844" s="2650"/>
      <c r="S844" s="2650"/>
      <c r="T844" s="2646" t="s">
        <v>3971</v>
      </c>
      <c r="U844" s="2646"/>
      <c r="V844" s="2646"/>
      <c r="W844" s="2646"/>
      <c r="X844" s="2646"/>
      <c r="Y844" s="2646"/>
      <c r="Z844" s="2646"/>
      <c r="AA844" s="2646"/>
      <c r="AB844" s="2646"/>
      <c r="AC844" s="2646"/>
      <c r="AD844" s="2646"/>
      <c r="AE844" s="2646"/>
      <c r="AF844" s="2646"/>
      <c r="AG844" s="2646"/>
      <c r="AH844" s="2646"/>
      <c r="AI844" s="2646"/>
      <c r="AJ844" s="2648">
        <v>883.71</v>
      </c>
      <c r="AK844" s="2651" t="s">
        <v>2154</v>
      </c>
      <c r="AL844" s="2651" t="s">
        <v>4152</v>
      </c>
      <c r="AM844" s="2651"/>
      <c r="AN844" s="2652">
        <v>901.38</v>
      </c>
    </row>
    <row r="845" spans="1:40" ht="11.1" customHeight="1">
      <c r="A845" s="2646" t="s">
        <v>4653</v>
      </c>
      <c r="B845" s="2646" t="s">
        <v>4653</v>
      </c>
      <c r="C845" s="2646"/>
      <c r="D845" s="2646"/>
      <c r="E845" s="2647">
        <v>8481805100</v>
      </c>
      <c r="F845" s="2646" t="s">
        <v>2990</v>
      </c>
      <c r="G845" s="2646" t="s">
        <v>4652</v>
      </c>
      <c r="H845" s="2646" t="s">
        <v>3017</v>
      </c>
      <c r="I845" s="2646"/>
      <c r="J845" s="2646"/>
      <c r="K845" s="2646"/>
      <c r="L845" s="2650"/>
      <c r="M845" s="2650"/>
      <c r="N845" s="2650"/>
      <c r="O845" s="2650"/>
      <c r="P845" s="2650"/>
      <c r="Q845" s="2650"/>
      <c r="R845" s="2650"/>
      <c r="S845" s="2650"/>
      <c r="T845" s="2646" t="s">
        <v>3971</v>
      </c>
      <c r="U845" s="2646"/>
      <c r="V845" s="2646"/>
      <c r="W845" s="2646"/>
      <c r="X845" s="2646"/>
      <c r="Y845" s="2646"/>
      <c r="Z845" s="2646"/>
      <c r="AA845" s="2646"/>
      <c r="AB845" s="2646"/>
      <c r="AC845" s="2646"/>
      <c r="AD845" s="2646"/>
      <c r="AE845" s="2646"/>
      <c r="AF845" s="2646"/>
      <c r="AG845" s="2646"/>
      <c r="AH845" s="2646"/>
      <c r="AI845" s="2646"/>
      <c r="AJ845" s="2654">
        <v>1035.02</v>
      </c>
      <c r="AK845" s="2651" t="s">
        <v>2154</v>
      </c>
      <c r="AL845" s="2651" t="s">
        <v>4152</v>
      </c>
      <c r="AM845" s="2651"/>
      <c r="AN845" s="2655">
        <v>1055.72</v>
      </c>
    </row>
    <row r="846" spans="1:40" ht="11.1" customHeight="1">
      <c r="A846" s="2646" t="s">
        <v>4651</v>
      </c>
      <c r="B846" s="2646" t="s">
        <v>4651</v>
      </c>
      <c r="C846" s="2646"/>
      <c r="D846" s="2646"/>
      <c r="E846" s="2647">
        <v>8481805100</v>
      </c>
      <c r="F846" s="2646" t="s">
        <v>2990</v>
      </c>
      <c r="G846" s="2646" t="s">
        <v>4650</v>
      </c>
      <c r="H846" s="2646" t="s">
        <v>3017</v>
      </c>
      <c r="I846" s="2646"/>
      <c r="J846" s="2646"/>
      <c r="K846" s="2646"/>
      <c r="L846" s="2650"/>
      <c r="M846" s="2650"/>
      <c r="N846" s="2650"/>
      <c r="O846" s="2650"/>
      <c r="P846" s="2650"/>
      <c r="Q846" s="2650"/>
      <c r="R846" s="2650"/>
      <c r="S846" s="2650"/>
      <c r="T846" s="2646" t="s">
        <v>3971</v>
      </c>
      <c r="U846" s="2646"/>
      <c r="V846" s="2646"/>
      <c r="W846" s="2646"/>
      <c r="X846" s="2646"/>
      <c r="Y846" s="2646"/>
      <c r="Z846" s="2646"/>
      <c r="AA846" s="2646"/>
      <c r="AB846" s="2646"/>
      <c r="AC846" s="2646"/>
      <c r="AD846" s="2646"/>
      <c r="AE846" s="2646"/>
      <c r="AF846" s="2646"/>
      <c r="AG846" s="2646"/>
      <c r="AH846" s="2646"/>
      <c r="AI846" s="2646"/>
      <c r="AJ846" s="2654">
        <v>1108.56</v>
      </c>
      <c r="AK846" s="2651" t="s">
        <v>2154</v>
      </c>
      <c r="AL846" s="2651" t="s">
        <v>4152</v>
      </c>
      <c r="AM846" s="2651"/>
      <c r="AN846" s="2655">
        <v>1130.73</v>
      </c>
    </row>
    <row r="847" spans="1:40" ht="11.1" customHeight="1">
      <c r="A847" s="2646" t="s">
        <v>4649</v>
      </c>
      <c r="B847" s="2646" t="s">
        <v>4649</v>
      </c>
      <c r="C847" s="2646"/>
      <c r="D847" s="2646"/>
      <c r="E847" s="2647">
        <v>8481805100</v>
      </c>
      <c r="F847" s="2646" t="s">
        <v>2990</v>
      </c>
      <c r="G847" s="2646" t="s">
        <v>4648</v>
      </c>
      <c r="H847" s="2646" t="s">
        <v>3017</v>
      </c>
      <c r="I847" s="2646"/>
      <c r="J847" s="2646"/>
      <c r="K847" s="2646"/>
      <c r="L847" s="2650"/>
      <c r="M847" s="2650"/>
      <c r="N847" s="2650"/>
      <c r="O847" s="2650"/>
      <c r="P847" s="2650"/>
      <c r="Q847" s="2650"/>
      <c r="R847" s="2650"/>
      <c r="S847" s="2650"/>
      <c r="T847" s="2646" t="s">
        <v>3971</v>
      </c>
      <c r="U847" s="2646"/>
      <c r="V847" s="2646"/>
      <c r="W847" s="2646"/>
      <c r="X847" s="2646"/>
      <c r="Y847" s="2646"/>
      <c r="Z847" s="2646"/>
      <c r="AA847" s="2646"/>
      <c r="AB847" s="2646"/>
      <c r="AC847" s="2646"/>
      <c r="AD847" s="2646"/>
      <c r="AE847" s="2646"/>
      <c r="AF847" s="2646"/>
      <c r="AG847" s="2646"/>
      <c r="AH847" s="2646"/>
      <c r="AI847" s="2646"/>
      <c r="AJ847" s="2665">
        <v>1124.2</v>
      </c>
      <c r="AK847" s="2651" t="s">
        <v>2154</v>
      </c>
      <c r="AL847" s="2651" t="s">
        <v>4152</v>
      </c>
      <c r="AM847" s="2651"/>
      <c r="AN847" s="2655">
        <v>1146.68</v>
      </c>
    </row>
    <row r="848" spans="1:40" ht="11.1" customHeight="1">
      <c r="A848" s="2646" t="s">
        <v>4647</v>
      </c>
      <c r="B848" s="2646" t="s">
        <v>4646</v>
      </c>
      <c r="C848" s="2646" t="s">
        <v>1502</v>
      </c>
      <c r="D848" s="2646"/>
      <c r="E848" s="2647">
        <v>8481805100</v>
      </c>
      <c r="F848" s="2646" t="s">
        <v>2990</v>
      </c>
      <c r="G848" s="2646" t="s">
        <v>4645</v>
      </c>
      <c r="H848" s="2646" t="s">
        <v>3017</v>
      </c>
      <c r="I848" s="2646"/>
      <c r="J848" s="2646"/>
      <c r="K848" s="2646"/>
      <c r="L848" s="2650"/>
      <c r="M848" s="2650"/>
      <c r="N848" s="2650"/>
      <c r="O848" s="2650"/>
      <c r="P848" s="2650"/>
      <c r="Q848" s="2650"/>
      <c r="R848" s="2650"/>
      <c r="S848" s="2650"/>
      <c r="T848" s="2646" t="s">
        <v>3971</v>
      </c>
      <c r="U848" s="2646"/>
      <c r="V848" s="2646"/>
      <c r="W848" s="2646"/>
      <c r="X848" s="2646"/>
      <c r="Y848" s="2646"/>
      <c r="Z848" s="2646"/>
      <c r="AA848" s="2646"/>
      <c r="AB848" s="2646"/>
      <c r="AC848" s="2646"/>
      <c r="AD848" s="2646"/>
      <c r="AE848" s="2646"/>
      <c r="AF848" s="2646"/>
      <c r="AG848" s="2646"/>
      <c r="AH848" s="2646"/>
      <c r="AI848" s="2646"/>
      <c r="AJ848" s="2648">
        <v>807.23</v>
      </c>
      <c r="AK848" s="2651" t="s">
        <v>2154</v>
      </c>
      <c r="AL848" s="2651" t="s">
        <v>4152</v>
      </c>
      <c r="AM848" s="2651"/>
      <c r="AN848" s="2652">
        <v>823.37</v>
      </c>
    </row>
    <row r="849" spans="1:40" ht="11.1" customHeight="1">
      <c r="A849" s="2646" t="s">
        <v>6004</v>
      </c>
      <c r="B849" s="2646" t="s">
        <v>6005</v>
      </c>
      <c r="C849" s="2646" t="s">
        <v>1502</v>
      </c>
      <c r="D849" s="2646" t="s">
        <v>5979</v>
      </c>
      <c r="E849" s="2647">
        <v>8481805100</v>
      </c>
      <c r="F849" s="2646" t="s">
        <v>2990</v>
      </c>
      <c r="G849" s="2646" t="s">
        <v>6006</v>
      </c>
      <c r="H849" s="2646" t="s">
        <v>3017</v>
      </c>
      <c r="I849" s="2646"/>
      <c r="J849" s="2646"/>
      <c r="K849" s="2646"/>
      <c r="L849" s="2650"/>
      <c r="M849" s="2650"/>
      <c r="N849" s="2650"/>
      <c r="O849" s="2650"/>
      <c r="P849" s="2650"/>
      <c r="Q849" s="2650"/>
      <c r="R849" s="2650"/>
      <c r="S849" s="2650"/>
      <c r="T849" s="2646" t="s">
        <v>3971</v>
      </c>
      <c r="U849" s="2646"/>
      <c r="V849" s="2646"/>
      <c r="W849" s="2646"/>
      <c r="X849" s="2646"/>
      <c r="Y849" s="2646"/>
      <c r="Z849" s="2646"/>
      <c r="AA849" s="2646"/>
      <c r="AB849" s="2646"/>
      <c r="AC849" s="2646"/>
      <c r="AD849" s="2646"/>
      <c r="AE849" s="2646"/>
      <c r="AF849" s="2646"/>
      <c r="AG849" s="2646"/>
      <c r="AH849" s="2646"/>
      <c r="AI849" s="2646"/>
      <c r="AJ849" s="2654">
        <v>1545.94</v>
      </c>
      <c r="AK849" s="2651" t="s">
        <v>2154</v>
      </c>
      <c r="AL849" s="2651" t="s">
        <v>2993</v>
      </c>
      <c r="AM849" s="2651"/>
      <c r="AN849" s="2655">
        <v>1576.86</v>
      </c>
    </row>
    <row r="850" spans="1:40" ht="11.1" customHeight="1">
      <c r="A850" s="2646" t="s">
        <v>6007</v>
      </c>
      <c r="B850" s="2646" t="s">
        <v>6008</v>
      </c>
      <c r="C850" s="2646" t="s">
        <v>1502</v>
      </c>
      <c r="D850" s="2646" t="s">
        <v>5979</v>
      </c>
      <c r="E850" s="2647">
        <v>8481805100</v>
      </c>
      <c r="F850" s="2646" t="s">
        <v>2990</v>
      </c>
      <c r="G850" s="2646" t="s">
        <v>6009</v>
      </c>
      <c r="H850" s="2646" t="s">
        <v>3017</v>
      </c>
      <c r="I850" s="2646"/>
      <c r="J850" s="2646"/>
      <c r="K850" s="2646"/>
      <c r="L850" s="2650"/>
      <c r="M850" s="2650"/>
      <c r="N850" s="2650"/>
      <c r="O850" s="2650"/>
      <c r="P850" s="2650"/>
      <c r="Q850" s="2650"/>
      <c r="R850" s="2650"/>
      <c r="S850" s="2650"/>
      <c r="T850" s="2646" t="s">
        <v>3971</v>
      </c>
      <c r="U850" s="2646"/>
      <c r="V850" s="2646"/>
      <c r="W850" s="2646"/>
      <c r="X850" s="2646"/>
      <c r="Y850" s="2646"/>
      <c r="Z850" s="2646"/>
      <c r="AA850" s="2646"/>
      <c r="AB850" s="2646"/>
      <c r="AC850" s="2646"/>
      <c r="AD850" s="2646"/>
      <c r="AE850" s="2646"/>
      <c r="AF850" s="2646"/>
      <c r="AG850" s="2646"/>
      <c r="AH850" s="2646"/>
      <c r="AI850" s="2646"/>
      <c r="AJ850" s="2648">
        <v>696.05</v>
      </c>
      <c r="AK850" s="2651" t="s">
        <v>2154</v>
      </c>
      <c r="AL850" s="2651" t="s">
        <v>2993</v>
      </c>
      <c r="AM850" s="2651"/>
      <c r="AN850" s="2652">
        <v>709.97</v>
      </c>
    </row>
    <row r="851" spans="1:40" ht="11.1" customHeight="1">
      <c r="A851" s="2646" t="s">
        <v>6010</v>
      </c>
      <c r="B851" s="2646" t="s">
        <v>6011</v>
      </c>
      <c r="C851" s="2646" t="s">
        <v>1502</v>
      </c>
      <c r="D851" s="2646" t="s">
        <v>5979</v>
      </c>
      <c r="E851" s="2647">
        <v>8481805100</v>
      </c>
      <c r="F851" s="2646" t="s">
        <v>2990</v>
      </c>
      <c r="G851" s="2646" t="s">
        <v>6012</v>
      </c>
      <c r="H851" s="2646" t="s">
        <v>3017</v>
      </c>
      <c r="I851" s="2646"/>
      <c r="J851" s="2646"/>
      <c r="K851" s="2646"/>
      <c r="L851" s="2650"/>
      <c r="M851" s="2650"/>
      <c r="N851" s="2650"/>
      <c r="O851" s="2650"/>
      <c r="P851" s="2650"/>
      <c r="Q851" s="2650"/>
      <c r="R851" s="2650"/>
      <c r="S851" s="2650"/>
      <c r="T851" s="2646" t="s">
        <v>3971</v>
      </c>
      <c r="U851" s="2646"/>
      <c r="V851" s="2646"/>
      <c r="W851" s="2646"/>
      <c r="X851" s="2646"/>
      <c r="Y851" s="2646"/>
      <c r="Z851" s="2646"/>
      <c r="AA851" s="2646"/>
      <c r="AB851" s="2646"/>
      <c r="AC851" s="2646"/>
      <c r="AD851" s="2646"/>
      <c r="AE851" s="2646"/>
      <c r="AF851" s="2646"/>
      <c r="AG851" s="2646"/>
      <c r="AH851" s="2646"/>
      <c r="AI851" s="2646"/>
      <c r="AJ851" s="2648">
        <v>798.76</v>
      </c>
      <c r="AK851" s="2651" t="s">
        <v>2154</v>
      </c>
      <c r="AL851" s="2651" t="s">
        <v>2993</v>
      </c>
      <c r="AM851" s="2651"/>
      <c r="AN851" s="2652">
        <v>814.74</v>
      </c>
    </row>
    <row r="852" spans="1:40" ht="11.1" customHeight="1">
      <c r="A852" s="2646" t="s">
        <v>6013</v>
      </c>
      <c r="B852" s="2646" t="s">
        <v>6014</v>
      </c>
      <c r="C852" s="2646" t="s">
        <v>1502</v>
      </c>
      <c r="D852" s="2646" t="s">
        <v>5979</v>
      </c>
      <c r="E852" s="2647">
        <v>8481805100</v>
      </c>
      <c r="F852" s="2646" t="s">
        <v>2990</v>
      </c>
      <c r="G852" s="2646" t="s">
        <v>6015</v>
      </c>
      <c r="H852" s="2646" t="s">
        <v>3017</v>
      </c>
      <c r="I852" s="2646"/>
      <c r="J852" s="2646"/>
      <c r="K852" s="2646"/>
      <c r="L852" s="2650"/>
      <c r="M852" s="2650"/>
      <c r="N852" s="2650"/>
      <c r="O852" s="2650"/>
      <c r="P852" s="2650"/>
      <c r="Q852" s="2650"/>
      <c r="R852" s="2650"/>
      <c r="S852" s="2650"/>
      <c r="T852" s="2646" t="s">
        <v>3971</v>
      </c>
      <c r="U852" s="2646"/>
      <c r="V852" s="2646"/>
      <c r="W852" s="2646"/>
      <c r="X852" s="2646"/>
      <c r="Y852" s="2646"/>
      <c r="Z852" s="2646"/>
      <c r="AA852" s="2646"/>
      <c r="AB852" s="2646"/>
      <c r="AC852" s="2646"/>
      <c r="AD852" s="2646"/>
      <c r="AE852" s="2646"/>
      <c r="AF852" s="2646"/>
      <c r="AG852" s="2646"/>
      <c r="AH852" s="2646"/>
      <c r="AI852" s="2646"/>
      <c r="AJ852" s="2648">
        <v>904.02</v>
      </c>
      <c r="AK852" s="2651" t="s">
        <v>2154</v>
      </c>
      <c r="AL852" s="2651" t="s">
        <v>2993</v>
      </c>
      <c r="AM852" s="2651"/>
      <c r="AN852" s="2652">
        <v>922.1</v>
      </c>
    </row>
    <row r="853" spans="1:40" ht="11.1" customHeight="1">
      <c r="A853" s="2646" t="s">
        <v>6016</v>
      </c>
      <c r="B853" s="2646" t="s">
        <v>6017</v>
      </c>
      <c r="C853" s="2646" t="s">
        <v>1502</v>
      </c>
      <c r="D853" s="2646" t="s">
        <v>5979</v>
      </c>
      <c r="E853" s="2647">
        <v>8481805100</v>
      </c>
      <c r="F853" s="2646" t="s">
        <v>2990</v>
      </c>
      <c r="G853" s="2646" t="s">
        <v>6018</v>
      </c>
      <c r="H853" s="2646" t="s">
        <v>3017</v>
      </c>
      <c r="I853" s="2646"/>
      <c r="J853" s="2646"/>
      <c r="K853" s="2646"/>
      <c r="L853" s="2650"/>
      <c r="M853" s="2650"/>
      <c r="N853" s="2650"/>
      <c r="O853" s="2650"/>
      <c r="P853" s="2650"/>
      <c r="Q853" s="2650"/>
      <c r="R853" s="2650"/>
      <c r="S853" s="2650"/>
      <c r="T853" s="2646" t="s">
        <v>3971</v>
      </c>
      <c r="U853" s="2646"/>
      <c r="V853" s="2646"/>
      <c r="W853" s="2646"/>
      <c r="X853" s="2646"/>
      <c r="Y853" s="2646"/>
      <c r="Z853" s="2646"/>
      <c r="AA853" s="2646"/>
      <c r="AB853" s="2646"/>
      <c r="AC853" s="2646"/>
      <c r="AD853" s="2646"/>
      <c r="AE853" s="2646"/>
      <c r="AF853" s="2646"/>
      <c r="AG853" s="2646"/>
      <c r="AH853" s="2646"/>
      <c r="AI853" s="2646"/>
      <c r="AJ853" s="2654">
        <v>1008.64</v>
      </c>
      <c r="AK853" s="2651" t="s">
        <v>2154</v>
      </c>
      <c r="AL853" s="2651" t="s">
        <v>2993</v>
      </c>
      <c r="AM853" s="2651"/>
      <c r="AN853" s="2655">
        <v>1028.81</v>
      </c>
    </row>
    <row r="854" spans="1:40" ht="11.1" customHeight="1">
      <c r="A854" s="2646" t="s">
        <v>6019</v>
      </c>
      <c r="B854" s="2646" t="s">
        <v>6020</v>
      </c>
      <c r="C854" s="2646" t="s">
        <v>1502</v>
      </c>
      <c r="D854" s="2646" t="s">
        <v>5979</v>
      </c>
      <c r="E854" s="2647">
        <v>8481805100</v>
      </c>
      <c r="F854" s="2646" t="s">
        <v>2990</v>
      </c>
      <c r="G854" s="2646" t="s">
        <v>6021</v>
      </c>
      <c r="H854" s="2646" t="s">
        <v>3017</v>
      </c>
      <c r="I854" s="2646"/>
      <c r="J854" s="2646"/>
      <c r="K854" s="2646"/>
      <c r="L854" s="2650"/>
      <c r="M854" s="2650"/>
      <c r="N854" s="2650"/>
      <c r="O854" s="2650"/>
      <c r="P854" s="2650"/>
      <c r="Q854" s="2650"/>
      <c r="R854" s="2650"/>
      <c r="S854" s="2650"/>
      <c r="T854" s="2646" t="s">
        <v>3971</v>
      </c>
      <c r="U854" s="2646"/>
      <c r="V854" s="2646"/>
      <c r="W854" s="2646"/>
      <c r="X854" s="2646"/>
      <c r="Y854" s="2646"/>
      <c r="Z854" s="2646"/>
      <c r="AA854" s="2646"/>
      <c r="AB854" s="2646"/>
      <c r="AC854" s="2646"/>
      <c r="AD854" s="2646"/>
      <c r="AE854" s="2646"/>
      <c r="AF854" s="2646"/>
      <c r="AG854" s="2646"/>
      <c r="AH854" s="2646"/>
      <c r="AI854" s="2646"/>
      <c r="AJ854" s="2654">
        <v>1113.97</v>
      </c>
      <c r="AK854" s="2651" t="s">
        <v>2154</v>
      </c>
      <c r="AL854" s="2651" t="s">
        <v>2993</v>
      </c>
      <c r="AM854" s="2651"/>
      <c r="AN854" s="2655">
        <v>1136.25</v>
      </c>
    </row>
    <row r="855" spans="1:40" ht="11.1" customHeight="1">
      <c r="A855" s="2646" t="s">
        <v>6022</v>
      </c>
      <c r="B855" s="2646" t="s">
        <v>6023</v>
      </c>
      <c r="C855" s="2646" t="s">
        <v>1502</v>
      </c>
      <c r="D855" s="2646" t="s">
        <v>5979</v>
      </c>
      <c r="E855" s="2647">
        <v>8481805100</v>
      </c>
      <c r="F855" s="2646" t="s">
        <v>2990</v>
      </c>
      <c r="G855" s="2646" t="s">
        <v>6024</v>
      </c>
      <c r="H855" s="2646" t="s">
        <v>3017</v>
      </c>
      <c r="I855" s="2646"/>
      <c r="J855" s="2646"/>
      <c r="K855" s="2646"/>
      <c r="L855" s="2650"/>
      <c r="M855" s="2650"/>
      <c r="N855" s="2650"/>
      <c r="O855" s="2650"/>
      <c r="P855" s="2650"/>
      <c r="Q855" s="2650"/>
      <c r="R855" s="2650"/>
      <c r="S855" s="2650"/>
      <c r="T855" s="2646" t="s">
        <v>3971</v>
      </c>
      <c r="U855" s="2646"/>
      <c r="V855" s="2646"/>
      <c r="W855" s="2646"/>
      <c r="X855" s="2646"/>
      <c r="Y855" s="2646"/>
      <c r="Z855" s="2646"/>
      <c r="AA855" s="2646"/>
      <c r="AB855" s="2646"/>
      <c r="AC855" s="2646"/>
      <c r="AD855" s="2646"/>
      <c r="AE855" s="2646"/>
      <c r="AF855" s="2646"/>
      <c r="AG855" s="2646"/>
      <c r="AH855" s="2646"/>
      <c r="AI855" s="2646"/>
      <c r="AJ855" s="2654">
        <v>1218.0899999999999</v>
      </c>
      <c r="AK855" s="2651" t="s">
        <v>2154</v>
      </c>
      <c r="AL855" s="2651" t="s">
        <v>2993</v>
      </c>
      <c r="AM855" s="2651"/>
      <c r="AN855" s="2655">
        <v>1242.45</v>
      </c>
    </row>
    <row r="856" spans="1:40" ht="11.1" customHeight="1">
      <c r="A856" s="2646" t="s">
        <v>6025</v>
      </c>
      <c r="B856" s="2646" t="s">
        <v>6026</v>
      </c>
      <c r="C856" s="2646" t="s">
        <v>1502</v>
      </c>
      <c r="D856" s="2646" t="s">
        <v>5979</v>
      </c>
      <c r="E856" s="2647">
        <v>8481805100</v>
      </c>
      <c r="F856" s="2646" t="s">
        <v>2990</v>
      </c>
      <c r="G856" s="2646" t="s">
        <v>6027</v>
      </c>
      <c r="H856" s="2646" t="s">
        <v>3017</v>
      </c>
      <c r="I856" s="2646"/>
      <c r="J856" s="2646"/>
      <c r="K856" s="2646"/>
      <c r="L856" s="2650"/>
      <c r="M856" s="2650"/>
      <c r="N856" s="2650"/>
      <c r="O856" s="2650"/>
      <c r="P856" s="2650"/>
      <c r="Q856" s="2650"/>
      <c r="R856" s="2650"/>
      <c r="S856" s="2650"/>
      <c r="T856" s="2646" t="s">
        <v>3971</v>
      </c>
      <c r="U856" s="2646"/>
      <c r="V856" s="2646"/>
      <c r="W856" s="2646"/>
      <c r="X856" s="2646"/>
      <c r="Y856" s="2646"/>
      <c r="Z856" s="2646"/>
      <c r="AA856" s="2646"/>
      <c r="AB856" s="2646"/>
      <c r="AC856" s="2646"/>
      <c r="AD856" s="2646"/>
      <c r="AE856" s="2646"/>
      <c r="AF856" s="2646"/>
      <c r="AG856" s="2646"/>
      <c r="AH856" s="2646"/>
      <c r="AI856" s="2646"/>
      <c r="AJ856" s="2654">
        <v>1322.78</v>
      </c>
      <c r="AK856" s="2651" t="s">
        <v>2154</v>
      </c>
      <c r="AL856" s="2651" t="s">
        <v>2993</v>
      </c>
      <c r="AM856" s="2651"/>
      <c r="AN856" s="2655">
        <v>1349.24</v>
      </c>
    </row>
    <row r="857" spans="1:40" ht="11.1" customHeight="1">
      <c r="A857" s="2646" t="s">
        <v>6028</v>
      </c>
      <c r="B857" s="2646" t="s">
        <v>6029</v>
      </c>
      <c r="C857" s="2646" t="s">
        <v>1502</v>
      </c>
      <c r="D857" s="2646" t="s">
        <v>5979</v>
      </c>
      <c r="E857" s="2647">
        <v>8481805100</v>
      </c>
      <c r="F857" s="2646" t="s">
        <v>2990</v>
      </c>
      <c r="G857" s="2646" t="s">
        <v>6030</v>
      </c>
      <c r="H857" s="2646" t="s">
        <v>3017</v>
      </c>
      <c r="I857" s="2646"/>
      <c r="J857" s="2646"/>
      <c r="K857" s="2646"/>
      <c r="L857" s="2650"/>
      <c r="M857" s="2650"/>
      <c r="N857" s="2650"/>
      <c r="O857" s="2650"/>
      <c r="P857" s="2650"/>
      <c r="Q857" s="2650"/>
      <c r="R857" s="2650"/>
      <c r="S857" s="2650"/>
      <c r="T857" s="2646" t="s">
        <v>3971</v>
      </c>
      <c r="U857" s="2646"/>
      <c r="V857" s="2646"/>
      <c r="W857" s="2646"/>
      <c r="X857" s="2646"/>
      <c r="Y857" s="2646"/>
      <c r="Z857" s="2646"/>
      <c r="AA857" s="2646"/>
      <c r="AB857" s="2646"/>
      <c r="AC857" s="2646"/>
      <c r="AD857" s="2646"/>
      <c r="AE857" s="2646"/>
      <c r="AF857" s="2646"/>
      <c r="AG857" s="2646"/>
      <c r="AH857" s="2646"/>
      <c r="AI857" s="2646"/>
      <c r="AJ857" s="2654">
        <v>1441.25</v>
      </c>
      <c r="AK857" s="2651" t="s">
        <v>2154</v>
      </c>
      <c r="AL857" s="2651" t="s">
        <v>2993</v>
      </c>
      <c r="AM857" s="2651"/>
      <c r="AN857" s="2655">
        <v>1470.08</v>
      </c>
    </row>
    <row r="858" spans="1:40" ht="11.1" customHeight="1">
      <c r="A858" s="2646" t="s">
        <v>4644</v>
      </c>
      <c r="B858" s="2646" t="s">
        <v>4643</v>
      </c>
      <c r="C858" s="2646" t="s">
        <v>1502</v>
      </c>
      <c r="D858" s="2646"/>
      <c r="E858" s="2647">
        <v>8481805100</v>
      </c>
      <c r="F858" s="2646" t="s">
        <v>2990</v>
      </c>
      <c r="G858" s="2646" t="s">
        <v>4642</v>
      </c>
      <c r="H858" s="2646" t="s">
        <v>3017</v>
      </c>
      <c r="I858" s="2646"/>
      <c r="J858" s="2646"/>
      <c r="K858" s="2646"/>
      <c r="L858" s="2650"/>
      <c r="M858" s="2650"/>
      <c r="N858" s="2650"/>
      <c r="O858" s="2650"/>
      <c r="P858" s="2650"/>
      <c r="Q858" s="2650"/>
      <c r="R858" s="2650"/>
      <c r="S858" s="2650"/>
      <c r="T858" s="2646" t="s">
        <v>3971</v>
      </c>
      <c r="U858" s="2646"/>
      <c r="V858" s="2646"/>
      <c r="W858" s="2646"/>
      <c r="X858" s="2646"/>
      <c r="Y858" s="2646"/>
      <c r="Z858" s="2646"/>
      <c r="AA858" s="2646"/>
      <c r="AB858" s="2646"/>
      <c r="AC858" s="2646"/>
      <c r="AD858" s="2646"/>
      <c r="AE858" s="2646"/>
      <c r="AF858" s="2646"/>
      <c r="AG858" s="2646"/>
      <c r="AH858" s="2646"/>
      <c r="AI858" s="2646"/>
      <c r="AJ858" s="2648">
        <v>925.05</v>
      </c>
      <c r="AK858" s="2651" t="s">
        <v>2154</v>
      </c>
      <c r="AL858" s="2651" t="s">
        <v>4152</v>
      </c>
      <c r="AM858" s="2651"/>
      <c r="AN858" s="2652">
        <v>943.55</v>
      </c>
    </row>
    <row r="859" spans="1:40" ht="11.1" customHeight="1">
      <c r="A859" s="2646" t="s">
        <v>4467</v>
      </c>
      <c r="B859" s="2646" t="s">
        <v>4641</v>
      </c>
      <c r="C859" s="2646" t="s">
        <v>1502</v>
      </c>
      <c r="D859" s="2646"/>
      <c r="E859" s="2647">
        <v>8481805100</v>
      </c>
      <c r="F859" s="2646" t="s">
        <v>2990</v>
      </c>
      <c r="G859" s="2646" t="s">
        <v>4640</v>
      </c>
      <c r="H859" s="2646" t="s">
        <v>3017</v>
      </c>
      <c r="I859" s="2646"/>
      <c r="J859" s="2646"/>
      <c r="K859" s="2646"/>
      <c r="L859" s="2650"/>
      <c r="M859" s="2650"/>
      <c r="N859" s="2650"/>
      <c r="O859" s="2650"/>
      <c r="P859" s="2650"/>
      <c r="Q859" s="2650"/>
      <c r="R859" s="2650"/>
      <c r="S859" s="2650"/>
      <c r="T859" s="2646" t="s">
        <v>3971</v>
      </c>
      <c r="U859" s="2646"/>
      <c r="V859" s="2646"/>
      <c r="W859" s="2646"/>
      <c r="X859" s="2646"/>
      <c r="Y859" s="2646"/>
      <c r="Z859" s="2646"/>
      <c r="AA859" s="2646"/>
      <c r="AB859" s="2646"/>
      <c r="AC859" s="2646"/>
      <c r="AD859" s="2646"/>
      <c r="AE859" s="2646"/>
      <c r="AF859" s="2646"/>
      <c r="AG859" s="2646"/>
      <c r="AH859" s="2646"/>
      <c r="AI859" s="2646"/>
      <c r="AJ859" s="2665">
        <v>1024.0999999999999</v>
      </c>
      <c r="AK859" s="2651" t="s">
        <v>2154</v>
      </c>
      <c r="AL859" s="2651" t="s">
        <v>4152</v>
      </c>
      <c r="AM859" s="2651"/>
      <c r="AN859" s="2655">
        <v>1044.58</v>
      </c>
    </row>
    <row r="860" spans="1:40" ht="11.1" customHeight="1">
      <c r="A860" s="2646" t="s">
        <v>4467</v>
      </c>
      <c r="B860" s="2646" t="s">
        <v>4639</v>
      </c>
      <c r="C860" s="2646" t="s">
        <v>1502</v>
      </c>
      <c r="D860" s="2646"/>
      <c r="E860" s="2647">
        <v>8481805100</v>
      </c>
      <c r="F860" s="2646" t="s">
        <v>2990</v>
      </c>
      <c r="G860" s="2646" t="s">
        <v>4638</v>
      </c>
      <c r="H860" s="2646" t="s">
        <v>3017</v>
      </c>
      <c r="I860" s="2646"/>
      <c r="J860" s="2646"/>
      <c r="K860" s="2646"/>
      <c r="L860" s="2650"/>
      <c r="M860" s="2650"/>
      <c r="N860" s="2650"/>
      <c r="O860" s="2650"/>
      <c r="P860" s="2650"/>
      <c r="Q860" s="2650"/>
      <c r="R860" s="2650"/>
      <c r="S860" s="2650"/>
      <c r="T860" s="2646" t="s">
        <v>3971</v>
      </c>
      <c r="U860" s="2646"/>
      <c r="V860" s="2646"/>
      <c r="W860" s="2646"/>
      <c r="X860" s="2646"/>
      <c r="Y860" s="2646"/>
      <c r="Z860" s="2646"/>
      <c r="AA860" s="2646"/>
      <c r="AB860" s="2646"/>
      <c r="AC860" s="2646"/>
      <c r="AD860" s="2646"/>
      <c r="AE860" s="2646"/>
      <c r="AF860" s="2646"/>
      <c r="AG860" s="2646"/>
      <c r="AH860" s="2646"/>
      <c r="AI860" s="2646"/>
      <c r="AJ860" s="2654">
        <v>1041.76</v>
      </c>
      <c r="AK860" s="2651" t="s">
        <v>2154</v>
      </c>
      <c r="AL860" s="2651" t="s">
        <v>4152</v>
      </c>
      <c r="AM860" s="2651"/>
      <c r="AN860" s="2655">
        <v>1062.5999999999999</v>
      </c>
    </row>
    <row r="861" spans="1:40" ht="11.1" customHeight="1">
      <c r="A861" s="2646" t="s">
        <v>4637</v>
      </c>
      <c r="B861" s="2646" t="s">
        <v>4636</v>
      </c>
      <c r="C861" s="2646" t="s">
        <v>1502</v>
      </c>
      <c r="D861" s="2646"/>
      <c r="E861" s="2647">
        <v>8481805100</v>
      </c>
      <c r="F861" s="2646" t="s">
        <v>2990</v>
      </c>
      <c r="G861" s="2646" t="s">
        <v>4635</v>
      </c>
      <c r="H861" s="2646" t="s">
        <v>3017</v>
      </c>
      <c r="I861" s="2646"/>
      <c r="J861" s="2646"/>
      <c r="K861" s="2646"/>
      <c r="L861" s="2650"/>
      <c r="M861" s="2650"/>
      <c r="N861" s="2650"/>
      <c r="O861" s="2650"/>
      <c r="P861" s="2650"/>
      <c r="Q861" s="2650"/>
      <c r="R861" s="2650"/>
      <c r="S861" s="2650"/>
      <c r="T861" s="2646" t="s">
        <v>3971</v>
      </c>
      <c r="U861" s="2646"/>
      <c r="V861" s="2646"/>
      <c r="W861" s="2646"/>
      <c r="X861" s="2646"/>
      <c r="Y861" s="2646"/>
      <c r="Z861" s="2646"/>
      <c r="AA861" s="2646"/>
      <c r="AB861" s="2646"/>
      <c r="AC861" s="2646"/>
      <c r="AD861" s="2646"/>
      <c r="AE861" s="2646"/>
      <c r="AF861" s="2646"/>
      <c r="AG861" s="2646"/>
      <c r="AH861" s="2646"/>
      <c r="AI861" s="2646"/>
      <c r="AJ861" s="2654">
        <v>1159.17</v>
      </c>
      <c r="AK861" s="2651" t="s">
        <v>2154</v>
      </c>
      <c r="AL861" s="2651" t="s">
        <v>4152</v>
      </c>
      <c r="AM861" s="2651"/>
      <c r="AN861" s="2655">
        <v>1182.3499999999999</v>
      </c>
    </row>
    <row r="862" spans="1:40" ht="11.1" customHeight="1">
      <c r="A862" s="2646" t="s">
        <v>4634</v>
      </c>
      <c r="B862" s="2646" t="s">
        <v>4634</v>
      </c>
      <c r="C862" s="2646" t="s">
        <v>1502</v>
      </c>
      <c r="D862" s="2646"/>
      <c r="E862" s="2647">
        <v>8481805100</v>
      </c>
      <c r="F862" s="2646" t="s">
        <v>2990</v>
      </c>
      <c r="G862" s="2646" t="s">
        <v>4633</v>
      </c>
      <c r="H862" s="2646" t="s">
        <v>3017</v>
      </c>
      <c r="I862" s="2646"/>
      <c r="J862" s="2646"/>
      <c r="K862" s="2646"/>
      <c r="L862" s="2650"/>
      <c r="M862" s="2650"/>
      <c r="N862" s="2650"/>
      <c r="O862" s="2650"/>
      <c r="P862" s="2650"/>
      <c r="Q862" s="2650"/>
      <c r="R862" s="2650"/>
      <c r="S862" s="2650"/>
      <c r="T862" s="2646" t="s">
        <v>3971</v>
      </c>
      <c r="U862" s="2646"/>
      <c r="V862" s="2646"/>
      <c r="W862" s="2646"/>
      <c r="X862" s="2646"/>
      <c r="Y862" s="2646"/>
      <c r="Z862" s="2646"/>
      <c r="AA862" s="2646"/>
      <c r="AB862" s="2646"/>
      <c r="AC862" s="2646"/>
      <c r="AD862" s="2646"/>
      <c r="AE862" s="2646"/>
      <c r="AF862" s="2646"/>
      <c r="AG862" s="2646"/>
      <c r="AH862" s="2646"/>
      <c r="AI862" s="2646"/>
      <c r="AJ862" s="2654">
        <v>1128.42</v>
      </c>
      <c r="AK862" s="2651" t="s">
        <v>2154</v>
      </c>
      <c r="AL862" s="2651" t="s">
        <v>4152</v>
      </c>
      <c r="AM862" s="2651"/>
      <c r="AN862" s="2655">
        <v>1150.99</v>
      </c>
    </row>
    <row r="863" spans="1:40" ht="11.1" customHeight="1">
      <c r="A863" s="2646" t="s">
        <v>4612</v>
      </c>
      <c r="B863" s="2646" t="s">
        <v>4632</v>
      </c>
      <c r="C863" s="2646" t="s">
        <v>1502</v>
      </c>
      <c r="D863" s="2646"/>
      <c r="E863" s="2647">
        <v>8481805100</v>
      </c>
      <c r="F863" s="2646" t="s">
        <v>2990</v>
      </c>
      <c r="G863" s="2646" t="s">
        <v>4631</v>
      </c>
      <c r="H863" s="2646" t="s">
        <v>3017</v>
      </c>
      <c r="I863" s="2646"/>
      <c r="J863" s="2646"/>
      <c r="K863" s="2646"/>
      <c r="L863" s="2650"/>
      <c r="M863" s="2650"/>
      <c r="N863" s="2650"/>
      <c r="O863" s="2650"/>
      <c r="P863" s="2650"/>
      <c r="Q863" s="2650"/>
      <c r="R863" s="2650"/>
      <c r="S863" s="2650"/>
      <c r="T863" s="2646" t="s">
        <v>3971</v>
      </c>
      <c r="U863" s="2646"/>
      <c r="V863" s="2646"/>
      <c r="W863" s="2646"/>
      <c r="X863" s="2646"/>
      <c r="Y863" s="2646"/>
      <c r="Z863" s="2646"/>
      <c r="AA863" s="2646"/>
      <c r="AB863" s="2646"/>
      <c r="AC863" s="2646"/>
      <c r="AD863" s="2646"/>
      <c r="AE863" s="2646"/>
      <c r="AF863" s="2646"/>
      <c r="AG863" s="2646"/>
      <c r="AH863" s="2646"/>
      <c r="AI863" s="2646"/>
      <c r="AJ863" s="2654">
        <v>2049.41</v>
      </c>
      <c r="AK863" s="2651" t="s">
        <v>2154</v>
      </c>
      <c r="AL863" s="2651" t="s">
        <v>4152</v>
      </c>
      <c r="AM863" s="2651"/>
      <c r="AN863" s="2655">
        <v>2090.4</v>
      </c>
    </row>
    <row r="864" spans="1:40" ht="11.1" customHeight="1">
      <c r="A864" s="2646" t="s">
        <v>4609</v>
      </c>
      <c r="B864" s="2646" t="s">
        <v>4630</v>
      </c>
      <c r="C864" s="2646" t="s">
        <v>1502</v>
      </c>
      <c r="D864" s="2646"/>
      <c r="E864" s="2647">
        <v>8481805100</v>
      </c>
      <c r="F864" s="2646" t="s">
        <v>2990</v>
      </c>
      <c r="G864" s="2646" t="s">
        <v>4629</v>
      </c>
      <c r="H864" s="2646" t="s">
        <v>3017</v>
      </c>
      <c r="I864" s="2646"/>
      <c r="J864" s="2646"/>
      <c r="K864" s="2646"/>
      <c r="L864" s="2650"/>
      <c r="M864" s="2650"/>
      <c r="N864" s="2650"/>
      <c r="O864" s="2650"/>
      <c r="P864" s="2650"/>
      <c r="Q864" s="2650"/>
      <c r="R864" s="2650"/>
      <c r="S864" s="2650"/>
      <c r="T864" s="2646" t="s">
        <v>3971</v>
      </c>
      <c r="U864" s="2646"/>
      <c r="V864" s="2646"/>
      <c r="W864" s="2646"/>
      <c r="X864" s="2646"/>
      <c r="Y864" s="2646"/>
      <c r="Z864" s="2646"/>
      <c r="AA864" s="2646"/>
      <c r="AB864" s="2646"/>
      <c r="AC864" s="2646"/>
      <c r="AD864" s="2646"/>
      <c r="AE864" s="2646"/>
      <c r="AF864" s="2646"/>
      <c r="AG864" s="2646"/>
      <c r="AH864" s="2646"/>
      <c r="AI864" s="2646"/>
      <c r="AJ864" s="2654">
        <v>1276.04</v>
      </c>
      <c r="AK864" s="2651" t="s">
        <v>2154</v>
      </c>
      <c r="AL864" s="2651" t="s">
        <v>4152</v>
      </c>
      <c r="AM864" s="2651"/>
      <c r="AN864" s="2655">
        <v>1301.56</v>
      </c>
    </row>
    <row r="865" spans="1:40" ht="11.1" customHeight="1">
      <c r="A865" s="2646" t="s">
        <v>4476</v>
      </c>
      <c r="B865" s="2646" t="s">
        <v>4628</v>
      </c>
      <c r="C865" s="2646" t="s">
        <v>1502</v>
      </c>
      <c r="D865" s="2646"/>
      <c r="E865" s="2647">
        <v>8481805100</v>
      </c>
      <c r="F865" s="2646" t="s">
        <v>2990</v>
      </c>
      <c r="G865" s="2646" t="s">
        <v>4627</v>
      </c>
      <c r="H865" s="2646" t="s">
        <v>3017</v>
      </c>
      <c r="I865" s="2646"/>
      <c r="J865" s="2646"/>
      <c r="K865" s="2646"/>
      <c r="L865" s="2650"/>
      <c r="M865" s="2650"/>
      <c r="N865" s="2650"/>
      <c r="O865" s="2650"/>
      <c r="P865" s="2650"/>
      <c r="Q865" s="2650"/>
      <c r="R865" s="2650"/>
      <c r="S865" s="2650"/>
      <c r="T865" s="2646" t="s">
        <v>3971</v>
      </c>
      <c r="U865" s="2646"/>
      <c r="V865" s="2646"/>
      <c r="W865" s="2646"/>
      <c r="X865" s="2646"/>
      <c r="Y865" s="2646"/>
      <c r="Z865" s="2646"/>
      <c r="AA865" s="2646"/>
      <c r="AB865" s="2646"/>
      <c r="AC865" s="2646"/>
      <c r="AD865" s="2646"/>
      <c r="AE865" s="2646"/>
      <c r="AF865" s="2646"/>
      <c r="AG865" s="2646"/>
      <c r="AH865" s="2646"/>
      <c r="AI865" s="2646"/>
      <c r="AJ865" s="2654">
        <v>1392.83</v>
      </c>
      <c r="AK865" s="2651" t="s">
        <v>2154</v>
      </c>
      <c r="AL865" s="2651" t="s">
        <v>4152</v>
      </c>
      <c r="AM865" s="2651"/>
      <c r="AN865" s="2655">
        <v>1420.69</v>
      </c>
    </row>
    <row r="866" spans="1:40" ht="11.1" customHeight="1">
      <c r="A866" s="2646" t="s">
        <v>4604</v>
      </c>
      <c r="B866" s="2646" t="s">
        <v>4626</v>
      </c>
      <c r="C866" s="2646" t="s">
        <v>1502</v>
      </c>
      <c r="D866" s="2646"/>
      <c r="E866" s="2647">
        <v>8481805100</v>
      </c>
      <c r="F866" s="2646" t="s">
        <v>2990</v>
      </c>
      <c r="G866" s="2646" t="s">
        <v>4625</v>
      </c>
      <c r="H866" s="2646" t="s">
        <v>3017</v>
      </c>
      <c r="I866" s="2646"/>
      <c r="J866" s="2646"/>
      <c r="K866" s="2646"/>
      <c r="L866" s="2650"/>
      <c r="M866" s="2650"/>
      <c r="N866" s="2650"/>
      <c r="O866" s="2650"/>
      <c r="P866" s="2650"/>
      <c r="Q866" s="2650"/>
      <c r="R866" s="2650"/>
      <c r="S866" s="2650"/>
      <c r="T866" s="2646" t="s">
        <v>3971</v>
      </c>
      <c r="U866" s="2646"/>
      <c r="V866" s="2646"/>
      <c r="W866" s="2646"/>
      <c r="X866" s="2646"/>
      <c r="Y866" s="2646"/>
      <c r="Z866" s="2646"/>
      <c r="AA866" s="2646"/>
      <c r="AB866" s="2646"/>
      <c r="AC866" s="2646"/>
      <c r="AD866" s="2646"/>
      <c r="AE866" s="2646"/>
      <c r="AF866" s="2646"/>
      <c r="AG866" s="2646"/>
      <c r="AH866" s="2646"/>
      <c r="AI866" s="2646"/>
      <c r="AJ866" s="2654">
        <v>1565.54</v>
      </c>
      <c r="AK866" s="2651" t="s">
        <v>2154</v>
      </c>
      <c r="AL866" s="2651" t="s">
        <v>4152</v>
      </c>
      <c r="AM866" s="2651"/>
      <c r="AN866" s="2655">
        <v>1596.85</v>
      </c>
    </row>
    <row r="867" spans="1:40" ht="11.1" customHeight="1">
      <c r="A867" s="2646" t="s">
        <v>4601</v>
      </c>
      <c r="B867" s="2646" t="s">
        <v>4624</v>
      </c>
      <c r="C867" s="2646" t="s">
        <v>1502</v>
      </c>
      <c r="D867" s="2646"/>
      <c r="E867" s="2647">
        <v>8481805100</v>
      </c>
      <c r="F867" s="2646" t="s">
        <v>2990</v>
      </c>
      <c r="G867" s="2646" t="s">
        <v>4623</v>
      </c>
      <c r="H867" s="2646" t="s">
        <v>3017</v>
      </c>
      <c r="I867" s="2646"/>
      <c r="J867" s="2646"/>
      <c r="K867" s="2646"/>
      <c r="L867" s="2650"/>
      <c r="M867" s="2650"/>
      <c r="N867" s="2650"/>
      <c r="O867" s="2650"/>
      <c r="P867" s="2650"/>
      <c r="Q867" s="2650"/>
      <c r="R867" s="2650"/>
      <c r="S867" s="2650"/>
      <c r="T867" s="2646" t="s">
        <v>3971</v>
      </c>
      <c r="U867" s="2646"/>
      <c r="V867" s="2646"/>
      <c r="W867" s="2646"/>
      <c r="X867" s="2646"/>
      <c r="Y867" s="2646"/>
      <c r="Z867" s="2646"/>
      <c r="AA867" s="2646"/>
      <c r="AB867" s="2646"/>
      <c r="AC867" s="2646"/>
      <c r="AD867" s="2646"/>
      <c r="AE867" s="2646"/>
      <c r="AF867" s="2646"/>
      <c r="AG867" s="2646"/>
      <c r="AH867" s="2646"/>
      <c r="AI867" s="2646"/>
      <c r="AJ867" s="2654">
        <v>1683.55</v>
      </c>
      <c r="AK867" s="2651" t="s">
        <v>2154</v>
      </c>
      <c r="AL867" s="2651" t="s">
        <v>4152</v>
      </c>
      <c r="AM867" s="2651"/>
      <c r="AN867" s="2655">
        <v>1717.22</v>
      </c>
    </row>
    <row r="868" spans="1:40" ht="11.1" customHeight="1">
      <c r="A868" s="2646" t="s">
        <v>4598</v>
      </c>
      <c r="B868" s="2646" t="s">
        <v>4622</v>
      </c>
      <c r="C868" s="2646" t="s">
        <v>1502</v>
      </c>
      <c r="D868" s="2646"/>
      <c r="E868" s="2647">
        <v>8481805100</v>
      </c>
      <c r="F868" s="2646" t="s">
        <v>2990</v>
      </c>
      <c r="G868" s="2646" t="s">
        <v>4621</v>
      </c>
      <c r="H868" s="2646" t="s">
        <v>3017</v>
      </c>
      <c r="I868" s="2646"/>
      <c r="J868" s="2646"/>
      <c r="K868" s="2646"/>
      <c r="L868" s="2650"/>
      <c r="M868" s="2650"/>
      <c r="N868" s="2650"/>
      <c r="O868" s="2650"/>
      <c r="P868" s="2650"/>
      <c r="Q868" s="2650"/>
      <c r="R868" s="2650"/>
      <c r="S868" s="2650"/>
      <c r="T868" s="2646" t="s">
        <v>3971</v>
      </c>
      <c r="U868" s="2646"/>
      <c r="V868" s="2646"/>
      <c r="W868" s="2646"/>
      <c r="X868" s="2646"/>
      <c r="Y868" s="2646"/>
      <c r="Z868" s="2646"/>
      <c r="AA868" s="2646"/>
      <c r="AB868" s="2646"/>
      <c r="AC868" s="2646"/>
      <c r="AD868" s="2646"/>
      <c r="AE868" s="2646"/>
      <c r="AF868" s="2646"/>
      <c r="AG868" s="2646"/>
      <c r="AH868" s="2646"/>
      <c r="AI868" s="2646"/>
      <c r="AJ868" s="2654">
        <v>2049.41</v>
      </c>
      <c r="AK868" s="2651" t="s">
        <v>2154</v>
      </c>
      <c r="AL868" s="2651" t="s">
        <v>4152</v>
      </c>
      <c r="AM868" s="2651"/>
      <c r="AN868" s="2655">
        <v>2090.4</v>
      </c>
    </row>
    <row r="869" spans="1:40" ht="11.1" customHeight="1">
      <c r="A869" s="2646" t="s">
        <v>4595</v>
      </c>
      <c r="B869" s="2646" t="s">
        <v>4620</v>
      </c>
      <c r="C869" s="2646" t="s">
        <v>1502</v>
      </c>
      <c r="D869" s="2646"/>
      <c r="E869" s="2647">
        <v>8481805100</v>
      </c>
      <c r="F869" s="2646" t="s">
        <v>2990</v>
      </c>
      <c r="G869" s="2646" t="s">
        <v>4619</v>
      </c>
      <c r="H869" s="2646" t="s">
        <v>3017</v>
      </c>
      <c r="I869" s="2646"/>
      <c r="J869" s="2646"/>
      <c r="K869" s="2646"/>
      <c r="L869" s="2650"/>
      <c r="M869" s="2650"/>
      <c r="N869" s="2650"/>
      <c r="O869" s="2650"/>
      <c r="P869" s="2650"/>
      <c r="Q869" s="2650"/>
      <c r="R869" s="2650"/>
      <c r="S869" s="2650"/>
      <c r="T869" s="2646" t="s">
        <v>3971</v>
      </c>
      <c r="U869" s="2646"/>
      <c r="V869" s="2646"/>
      <c r="W869" s="2646"/>
      <c r="X869" s="2646"/>
      <c r="Y869" s="2646"/>
      <c r="Z869" s="2646"/>
      <c r="AA869" s="2646"/>
      <c r="AB869" s="2646"/>
      <c r="AC869" s="2646"/>
      <c r="AD869" s="2646"/>
      <c r="AE869" s="2646"/>
      <c r="AF869" s="2646"/>
      <c r="AG869" s="2646"/>
      <c r="AH869" s="2646"/>
      <c r="AI869" s="2646"/>
      <c r="AJ869" s="2654">
        <v>1276.04</v>
      </c>
      <c r="AK869" s="2651" t="s">
        <v>2154</v>
      </c>
      <c r="AL869" s="2651" t="s">
        <v>4152</v>
      </c>
      <c r="AM869" s="2651"/>
      <c r="AN869" s="2655">
        <v>1301.56</v>
      </c>
    </row>
    <row r="870" spans="1:40" ht="11.1" customHeight="1">
      <c r="A870" s="2646" t="s">
        <v>4592</v>
      </c>
      <c r="B870" s="2646" t="s">
        <v>4618</v>
      </c>
      <c r="C870" s="2646" t="s">
        <v>1502</v>
      </c>
      <c r="D870" s="2646"/>
      <c r="E870" s="2647">
        <v>8481805100</v>
      </c>
      <c r="F870" s="2646" t="s">
        <v>2990</v>
      </c>
      <c r="G870" s="2646" t="s">
        <v>4617</v>
      </c>
      <c r="H870" s="2646" t="s">
        <v>3017</v>
      </c>
      <c r="I870" s="2646"/>
      <c r="J870" s="2646"/>
      <c r="K870" s="2646"/>
      <c r="L870" s="2650"/>
      <c r="M870" s="2650"/>
      <c r="N870" s="2650"/>
      <c r="O870" s="2650"/>
      <c r="P870" s="2650"/>
      <c r="Q870" s="2650"/>
      <c r="R870" s="2650"/>
      <c r="S870" s="2650"/>
      <c r="T870" s="2646" t="s">
        <v>3971</v>
      </c>
      <c r="U870" s="2646"/>
      <c r="V870" s="2646"/>
      <c r="W870" s="2646"/>
      <c r="X870" s="2646"/>
      <c r="Y870" s="2646"/>
      <c r="Z870" s="2646"/>
      <c r="AA870" s="2646"/>
      <c r="AB870" s="2646"/>
      <c r="AC870" s="2646"/>
      <c r="AD870" s="2646"/>
      <c r="AE870" s="2646"/>
      <c r="AF870" s="2646"/>
      <c r="AG870" s="2646"/>
      <c r="AH870" s="2646"/>
      <c r="AI870" s="2646"/>
      <c r="AJ870" s="2654">
        <v>1392.83</v>
      </c>
      <c r="AK870" s="2651" t="s">
        <v>2154</v>
      </c>
      <c r="AL870" s="2651" t="s">
        <v>4152</v>
      </c>
      <c r="AM870" s="2651"/>
      <c r="AN870" s="2655">
        <v>1420.69</v>
      </c>
    </row>
    <row r="871" spans="1:40" ht="11.1" customHeight="1">
      <c r="A871" s="2646" t="s">
        <v>4589</v>
      </c>
      <c r="B871" s="2646" t="s">
        <v>4616</v>
      </c>
      <c r="C871" s="2646" t="s">
        <v>1502</v>
      </c>
      <c r="D871" s="2646"/>
      <c r="E871" s="2647">
        <v>8481805100</v>
      </c>
      <c r="F871" s="2646" t="s">
        <v>2990</v>
      </c>
      <c r="G871" s="2646" t="s">
        <v>4615</v>
      </c>
      <c r="H871" s="2646" t="s">
        <v>3017</v>
      </c>
      <c r="I871" s="2646"/>
      <c r="J871" s="2646"/>
      <c r="K871" s="2646"/>
      <c r="L871" s="2650"/>
      <c r="M871" s="2650"/>
      <c r="N871" s="2650"/>
      <c r="O871" s="2650"/>
      <c r="P871" s="2650"/>
      <c r="Q871" s="2650"/>
      <c r="R871" s="2650"/>
      <c r="S871" s="2650"/>
      <c r="T871" s="2646" t="s">
        <v>3971</v>
      </c>
      <c r="U871" s="2646"/>
      <c r="V871" s="2646"/>
      <c r="W871" s="2646"/>
      <c r="X871" s="2646"/>
      <c r="Y871" s="2646"/>
      <c r="Z871" s="2646"/>
      <c r="AA871" s="2646"/>
      <c r="AB871" s="2646"/>
      <c r="AC871" s="2646"/>
      <c r="AD871" s="2646"/>
      <c r="AE871" s="2646"/>
      <c r="AF871" s="2646"/>
      <c r="AG871" s="2646"/>
      <c r="AH871" s="2646"/>
      <c r="AI871" s="2646"/>
      <c r="AJ871" s="2654">
        <v>1565.54</v>
      </c>
      <c r="AK871" s="2651" t="s">
        <v>2154</v>
      </c>
      <c r="AL871" s="2651" t="s">
        <v>4152</v>
      </c>
      <c r="AM871" s="2651"/>
      <c r="AN871" s="2655">
        <v>1596.85</v>
      </c>
    </row>
    <row r="872" spans="1:40" ht="11.1" customHeight="1">
      <c r="A872" s="2646" t="s">
        <v>4586</v>
      </c>
      <c r="B872" s="2646" t="s">
        <v>4614</v>
      </c>
      <c r="C872" s="2646" t="s">
        <v>1502</v>
      </c>
      <c r="D872" s="2646"/>
      <c r="E872" s="2647">
        <v>8481805100</v>
      </c>
      <c r="F872" s="2646" t="s">
        <v>2990</v>
      </c>
      <c r="G872" s="2646" t="s">
        <v>4613</v>
      </c>
      <c r="H872" s="2646" t="s">
        <v>3017</v>
      </c>
      <c r="I872" s="2646"/>
      <c r="J872" s="2646"/>
      <c r="K872" s="2646"/>
      <c r="L872" s="2650"/>
      <c r="M872" s="2650"/>
      <c r="N872" s="2650"/>
      <c r="O872" s="2650"/>
      <c r="P872" s="2650"/>
      <c r="Q872" s="2650"/>
      <c r="R872" s="2650"/>
      <c r="S872" s="2650"/>
      <c r="T872" s="2646" t="s">
        <v>3971</v>
      </c>
      <c r="U872" s="2646"/>
      <c r="V872" s="2646"/>
      <c r="W872" s="2646"/>
      <c r="X872" s="2646"/>
      <c r="Y872" s="2646"/>
      <c r="Z872" s="2646"/>
      <c r="AA872" s="2646"/>
      <c r="AB872" s="2646"/>
      <c r="AC872" s="2646"/>
      <c r="AD872" s="2646"/>
      <c r="AE872" s="2646"/>
      <c r="AF872" s="2646"/>
      <c r="AG872" s="2646"/>
      <c r="AH872" s="2646"/>
      <c r="AI872" s="2646"/>
      <c r="AJ872" s="2654">
        <v>1683.55</v>
      </c>
      <c r="AK872" s="2651" t="s">
        <v>2154</v>
      </c>
      <c r="AL872" s="2651" t="s">
        <v>4152</v>
      </c>
      <c r="AM872" s="2651"/>
      <c r="AN872" s="2655">
        <v>1717.22</v>
      </c>
    </row>
    <row r="873" spans="1:40" ht="11.1" customHeight="1">
      <c r="A873" s="2646" t="s">
        <v>4612</v>
      </c>
      <c r="B873" s="2646" t="s">
        <v>4611</v>
      </c>
      <c r="C873" s="2646" t="s">
        <v>1502</v>
      </c>
      <c r="D873" s="2646"/>
      <c r="E873" s="2647">
        <v>8481805100</v>
      </c>
      <c r="F873" s="2646" t="s">
        <v>2990</v>
      </c>
      <c r="G873" s="2646" t="s">
        <v>4610</v>
      </c>
      <c r="H873" s="2646" t="s">
        <v>3017</v>
      </c>
      <c r="I873" s="2646"/>
      <c r="J873" s="2646"/>
      <c r="K873" s="2646"/>
      <c r="L873" s="2650"/>
      <c r="M873" s="2650"/>
      <c r="N873" s="2650"/>
      <c r="O873" s="2650"/>
      <c r="P873" s="2650"/>
      <c r="Q873" s="2650"/>
      <c r="R873" s="2650"/>
      <c r="S873" s="2650"/>
      <c r="T873" s="2646" t="s">
        <v>3971</v>
      </c>
      <c r="U873" s="2646"/>
      <c r="V873" s="2646"/>
      <c r="W873" s="2646"/>
      <c r="X873" s="2646"/>
      <c r="Y873" s="2646"/>
      <c r="Z873" s="2646"/>
      <c r="AA873" s="2646"/>
      <c r="AB873" s="2646"/>
      <c r="AC873" s="2646"/>
      <c r="AD873" s="2646"/>
      <c r="AE873" s="2646"/>
      <c r="AF873" s="2646"/>
      <c r="AG873" s="2646"/>
      <c r="AH873" s="2646"/>
      <c r="AI873" s="2646"/>
      <c r="AJ873" s="2654">
        <v>2049.41</v>
      </c>
      <c r="AK873" s="2651" t="s">
        <v>2154</v>
      </c>
      <c r="AL873" s="2651" t="s">
        <v>4152</v>
      </c>
      <c r="AM873" s="2651"/>
      <c r="AN873" s="2655">
        <v>2090.4</v>
      </c>
    </row>
    <row r="874" spans="1:40" ht="11.1" customHeight="1">
      <c r="A874" s="2646" t="s">
        <v>4609</v>
      </c>
      <c r="B874" s="2646" t="s">
        <v>4608</v>
      </c>
      <c r="C874" s="2646" t="s">
        <v>1502</v>
      </c>
      <c r="D874" s="2646"/>
      <c r="E874" s="2647">
        <v>8481805100</v>
      </c>
      <c r="F874" s="2646" t="s">
        <v>2990</v>
      </c>
      <c r="G874" s="2646" t="s">
        <v>4607</v>
      </c>
      <c r="H874" s="2646" t="s">
        <v>3017</v>
      </c>
      <c r="I874" s="2646"/>
      <c r="J874" s="2646"/>
      <c r="K874" s="2646"/>
      <c r="L874" s="2650"/>
      <c r="M874" s="2650"/>
      <c r="N874" s="2650"/>
      <c r="O874" s="2650"/>
      <c r="P874" s="2650"/>
      <c r="Q874" s="2650"/>
      <c r="R874" s="2650"/>
      <c r="S874" s="2650"/>
      <c r="T874" s="2646" t="s">
        <v>3971</v>
      </c>
      <c r="U874" s="2646"/>
      <c r="V874" s="2646"/>
      <c r="W874" s="2646"/>
      <c r="X874" s="2646"/>
      <c r="Y874" s="2646"/>
      <c r="Z874" s="2646"/>
      <c r="AA874" s="2646"/>
      <c r="AB874" s="2646"/>
      <c r="AC874" s="2646"/>
      <c r="AD874" s="2646"/>
      <c r="AE874" s="2646"/>
      <c r="AF874" s="2646"/>
      <c r="AG874" s="2646"/>
      <c r="AH874" s="2646"/>
      <c r="AI874" s="2646"/>
      <c r="AJ874" s="2654">
        <v>1276.04</v>
      </c>
      <c r="AK874" s="2651" t="s">
        <v>2154</v>
      </c>
      <c r="AL874" s="2651" t="s">
        <v>4152</v>
      </c>
      <c r="AM874" s="2651"/>
      <c r="AN874" s="2655">
        <v>1301.56</v>
      </c>
    </row>
    <row r="875" spans="1:40" ht="11.1" customHeight="1">
      <c r="A875" s="2646" t="s">
        <v>4476</v>
      </c>
      <c r="B875" s="2646" t="s">
        <v>4606</v>
      </c>
      <c r="C875" s="2646" t="s">
        <v>1502</v>
      </c>
      <c r="D875" s="2646"/>
      <c r="E875" s="2647">
        <v>8481805100</v>
      </c>
      <c r="F875" s="2646" t="s">
        <v>2990</v>
      </c>
      <c r="G875" s="2646" t="s">
        <v>4605</v>
      </c>
      <c r="H875" s="2646" t="s">
        <v>3017</v>
      </c>
      <c r="I875" s="2646"/>
      <c r="J875" s="2646"/>
      <c r="K875" s="2646"/>
      <c r="L875" s="2650"/>
      <c r="M875" s="2650"/>
      <c r="N875" s="2650"/>
      <c r="O875" s="2650"/>
      <c r="P875" s="2650"/>
      <c r="Q875" s="2650"/>
      <c r="R875" s="2650"/>
      <c r="S875" s="2650"/>
      <c r="T875" s="2646" t="s">
        <v>3971</v>
      </c>
      <c r="U875" s="2646"/>
      <c r="V875" s="2646"/>
      <c r="W875" s="2646"/>
      <c r="X875" s="2646"/>
      <c r="Y875" s="2646"/>
      <c r="Z875" s="2646"/>
      <c r="AA875" s="2646"/>
      <c r="AB875" s="2646"/>
      <c r="AC875" s="2646"/>
      <c r="AD875" s="2646"/>
      <c r="AE875" s="2646"/>
      <c r="AF875" s="2646"/>
      <c r="AG875" s="2646"/>
      <c r="AH875" s="2646"/>
      <c r="AI875" s="2646"/>
      <c r="AJ875" s="2654">
        <v>1392.83</v>
      </c>
      <c r="AK875" s="2651" t="s">
        <v>2154</v>
      </c>
      <c r="AL875" s="2651" t="s">
        <v>4152</v>
      </c>
      <c r="AM875" s="2651"/>
      <c r="AN875" s="2655">
        <v>1420.69</v>
      </c>
    </row>
    <row r="876" spans="1:40" ht="11.1" customHeight="1">
      <c r="A876" s="2646" t="s">
        <v>4604</v>
      </c>
      <c r="B876" s="2646" t="s">
        <v>4603</v>
      </c>
      <c r="C876" s="2646" t="s">
        <v>1502</v>
      </c>
      <c r="D876" s="2646"/>
      <c r="E876" s="2647">
        <v>8481805100</v>
      </c>
      <c r="F876" s="2646" t="s">
        <v>2990</v>
      </c>
      <c r="G876" s="2646" t="s">
        <v>4602</v>
      </c>
      <c r="H876" s="2646" t="s">
        <v>3017</v>
      </c>
      <c r="I876" s="2646"/>
      <c r="J876" s="2646"/>
      <c r="K876" s="2646"/>
      <c r="L876" s="2650"/>
      <c r="M876" s="2650"/>
      <c r="N876" s="2650"/>
      <c r="O876" s="2650"/>
      <c r="P876" s="2650"/>
      <c r="Q876" s="2650"/>
      <c r="R876" s="2650"/>
      <c r="S876" s="2650"/>
      <c r="T876" s="2646" t="s">
        <v>3971</v>
      </c>
      <c r="U876" s="2646"/>
      <c r="V876" s="2646"/>
      <c r="W876" s="2646"/>
      <c r="X876" s="2646"/>
      <c r="Y876" s="2646"/>
      <c r="Z876" s="2646"/>
      <c r="AA876" s="2646"/>
      <c r="AB876" s="2646"/>
      <c r="AC876" s="2646"/>
      <c r="AD876" s="2646"/>
      <c r="AE876" s="2646"/>
      <c r="AF876" s="2646"/>
      <c r="AG876" s="2646"/>
      <c r="AH876" s="2646"/>
      <c r="AI876" s="2646"/>
      <c r="AJ876" s="2654">
        <v>1565.54</v>
      </c>
      <c r="AK876" s="2651" t="s">
        <v>2154</v>
      </c>
      <c r="AL876" s="2651" t="s">
        <v>4152</v>
      </c>
      <c r="AM876" s="2651"/>
      <c r="AN876" s="2655">
        <v>1596.85</v>
      </c>
    </row>
    <row r="877" spans="1:40" ht="11.1" customHeight="1">
      <c r="A877" s="2646" t="s">
        <v>4601</v>
      </c>
      <c r="B877" s="2646" t="s">
        <v>4600</v>
      </c>
      <c r="C877" s="2646" t="s">
        <v>1502</v>
      </c>
      <c r="D877" s="2646"/>
      <c r="E877" s="2647">
        <v>8481805100</v>
      </c>
      <c r="F877" s="2646" t="s">
        <v>2990</v>
      </c>
      <c r="G877" s="2646" t="s">
        <v>4599</v>
      </c>
      <c r="H877" s="2646" t="s">
        <v>3017</v>
      </c>
      <c r="I877" s="2646"/>
      <c r="J877" s="2646"/>
      <c r="K877" s="2646"/>
      <c r="L877" s="2650"/>
      <c r="M877" s="2650"/>
      <c r="N877" s="2650"/>
      <c r="O877" s="2650"/>
      <c r="P877" s="2650"/>
      <c r="Q877" s="2650"/>
      <c r="R877" s="2650"/>
      <c r="S877" s="2650"/>
      <c r="T877" s="2646" t="s">
        <v>3971</v>
      </c>
      <c r="U877" s="2646"/>
      <c r="V877" s="2646"/>
      <c r="W877" s="2646"/>
      <c r="X877" s="2646"/>
      <c r="Y877" s="2646"/>
      <c r="Z877" s="2646"/>
      <c r="AA877" s="2646"/>
      <c r="AB877" s="2646"/>
      <c r="AC877" s="2646"/>
      <c r="AD877" s="2646"/>
      <c r="AE877" s="2646"/>
      <c r="AF877" s="2646"/>
      <c r="AG877" s="2646"/>
      <c r="AH877" s="2646"/>
      <c r="AI877" s="2646"/>
      <c r="AJ877" s="2654">
        <v>1683.55</v>
      </c>
      <c r="AK877" s="2651" t="s">
        <v>2154</v>
      </c>
      <c r="AL877" s="2651" t="s">
        <v>4152</v>
      </c>
      <c r="AM877" s="2651"/>
      <c r="AN877" s="2655">
        <v>1717.22</v>
      </c>
    </row>
    <row r="878" spans="1:40" ht="11.1" customHeight="1">
      <c r="A878" s="2646" t="s">
        <v>4598</v>
      </c>
      <c r="B878" s="2646" t="s">
        <v>4597</v>
      </c>
      <c r="C878" s="2646" t="s">
        <v>1502</v>
      </c>
      <c r="D878" s="2646"/>
      <c r="E878" s="2647">
        <v>8481805100</v>
      </c>
      <c r="F878" s="2646" t="s">
        <v>2990</v>
      </c>
      <c r="G878" s="2646" t="s">
        <v>4596</v>
      </c>
      <c r="H878" s="2646" t="s">
        <v>3017</v>
      </c>
      <c r="I878" s="2646"/>
      <c r="J878" s="2646"/>
      <c r="K878" s="2646"/>
      <c r="L878" s="2650"/>
      <c r="M878" s="2650"/>
      <c r="N878" s="2650"/>
      <c r="O878" s="2650"/>
      <c r="P878" s="2650"/>
      <c r="Q878" s="2650"/>
      <c r="R878" s="2650"/>
      <c r="S878" s="2650"/>
      <c r="T878" s="2646" t="s">
        <v>3971</v>
      </c>
      <c r="U878" s="2646"/>
      <c r="V878" s="2646"/>
      <c r="W878" s="2646"/>
      <c r="X878" s="2646"/>
      <c r="Y878" s="2646"/>
      <c r="Z878" s="2646"/>
      <c r="AA878" s="2646"/>
      <c r="AB878" s="2646"/>
      <c r="AC878" s="2646"/>
      <c r="AD878" s="2646"/>
      <c r="AE878" s="2646"/>
      <c r="AF878" s="2646"/>
      <c r="AG878" s="2646"/>
      <c r="AH878" s="2646"/>
      <c r="AI878" s="2646"/>
      <c r="AJ878" s="2654">
        <v>2049.41</v>
      </c>
      <c r="AK878" s="2651" t="s">
        <v>2154</v>
      </c>
      <c r="AL878" s="2651" t="s">
        <v>4152</v>
      </c>
      <c r="AM878" s="2651"/>
      <c r="AN878" s="2655">
        <v>2090.4</v>
      </c>
    </row>
    <row r="879" spans="1:40" ht="11.1" customHeight="1">
      <c r="A879" s="2646" t="s">
        <v>4595</v>
      </c>
      <c r="B879" s="2646" t="s">
        <v>4594</v>
      </c>
      <c r="C879" s="2646" t="s">
        <v>1502</v>
      </c>
      <c r="D879" s="2646"/>
      <c r="E879" s="2647">
        <v>8481805100</v>
      </c>
      <c r="F879" s="2646" t="s">
        <v>2990</v>
      </c>
      <c r="G879" s="2646" t="s">
        <v>4593</v>
      </c>
      <c r="H879" s="2646" t="s">
        <v>3017</v>
      </c>
      <c r="I879" s="2646"/>
      <c r="J879" s="2646"/>
      <c r="K879" s="2646"/>
      <c r="L879" s="2650"/>
      <c r="M879" s="2650"/>
      <c r="N879" s="2650"/>
      <c r="O879" s="2650"/>
      <c r="P879" s="2650"/>
      <c r="Q879" s="2650"/>
      <c r="R879" s="2650"/>
      <c r="S879" s="2650"/>
      <c r="T879" s="2646" t="s">
        <v>3971</v>
      </c>
      <c r="U879" s="2646"/>
      <c r="V879" s="2646"/>
      <c r="W879" s="2646"/>
      <c r="X879" s="2646"/>
      <c r="Y879" s="2646"/>
      <c r="Z879" s="2646"/>
      <c r="AA879" s="2646"/>
      <c r="AB879" s="2646"/>
      <c r="AC879" s="2646"/>
      <c r="AD879" s="2646"/>
      <c r="AE879" s="2646"/>
      <c r="AF879" s="2646"/>
      <c r="AG879" s="2646"/>
      <c r="AH879" s="2646"/>
      <c r="AI879" s="2646"/>
      <c r="AJ879" s="2654">
        <v>1276.04</v>
      </c>
      <c r="AK879" s="2651" t="s">
        <v>2154</v>
      </c>
      <c r="AL879" s="2651" t="s">
        <v>4152</v>
      </c>
      <c r="AM879" s="2651"/>
      <c r="AN879" s="2655">
        <v>1301.56</v>
      </c>
    </row>
    <row r="880" spans="1:40" ht="11.1" customHeight="1">
      <c r="A880" s="2646" t="s">
        <v>4592</v>
      </c>
      <c r="B880" s="2646" t="s">
        <v>4591</v>
      </c>
      <c r="C880" s="2646" t="s">
        <v>1502</v>
      </c>
      <c r="D880" s="2646"/>
      <c r="E880" s="2647">
        <v>8481805100</v>
      </c>
      <c r="F880" s="2646" t="s">
        <v>2990</v>
      </c>
      <c r="G880" s="2646" t="s">
        <v>4590</v>
      </c>
      <c r="H880" s="2646" t="s">
        <v>3017</v>
      </c>
      <c r="I880" s="2646"/>
      <c r="J880" s="2646"/>
      <c r="K880" s="2646"/>
      <c r="L880" s="2650"/>
      <c r="M880" s="2650"/>
      <c r="N880" s="2650"/>
      <c r="O880" s="2650"/>
      <c r="P880" s="2650"/>
      <c r="Q880" s="2650"/>
      <c r="R880" s="2650"/>
      <c r="S880" s="2650"/>
      <c r="T880" s="2646" t="s">
        <v>3971</v>
      </c>
      <c r="U880" s="2646"/>
      <c r="V880" s="2646"/>
      <c r="W880" s="2646"/>
      <c r="X880" s="2646"/>
      <c r="Y880" s="2646"/>
      <c r="Z880" s="2646"/>
      <c r="AA880" s="2646"/>
      <c r="AB880" s="2646"/>
      <c r="AC880" s="2646"/>
      <c r="AD880" s="2646"/>
      <c r="AE880" s="2646"/>
      <c r="AF880" s="2646"/>
      <c r="AG880" s="2646"/>
      <c r="AH880" s="2646"/>
      <c r="AI880" s="2646"/>
      <c r="AJ880" s="2654">
        <v>1392.83</v>
      </c>
      <c r="AK880" s="2651" t="s">
        <v>2154</v>
      </c>
      <c r="AL880" s="2651" t="s">
        <v>4152</v>
      </c>
      <c r="AM880" s="2651"/>
      <c r="AN880" s="2655">
        <v>1420.69</v>
      </c>
    </row>
    <row r="881" spans="1:40" ht="11.1" customHeight="1">
      <c r="A881" s="2646" t="s">
        <v>4589</v>
      </c>
      <c r="B881" s="2646" t="s">
        <v>4588</v>
      </c>
      <c r="C881" s="2646" t="s">
        <v>1502</v>
      </c>
      <c r="D881" s="2646"/>
      <c r="E881" s="2647">
        <v>8481805100</v>
      </c>
      <c r="F881" s="2646" t="s">
        <v>2990</v>
      </c>
      <c r="G881" s="2646" t="s">
        <v>4587</v>
      </c>
      <c r="H881" s="2646" t="s">
        <v>3017</v>
      </c>
      <c r="I881" s="2646"/>
      <c r="J881" s="2646"/>
      <c r="K881" s="2646"/>
      <c r="L881" s="2650"/>
      <c r="M881" s="2650"/>
      <c r="N881" s="2650"/>
      <c r="O881" s="2650"/>
      <c r="P881" s="2650"/>
      <c r="Q881" s="2650"/>
      <c r="R881" s="2650"/>
      <c r="S881" s="2650"/>
      <c r="T881" s="2646" t="s">
        <v>3971</v>
      </c>
      <c r="U881" s="2646"/>
      <c r="V881" s="2646"/>
      <c r="W881" s="2646"/>
      <c r="X881" s="2646"/>
      <c r="Y881" s="2646"/>
      <c r="Z881" s="2646"/>
      <c r="AA881" s="2646"/>
      <c r="AB881" s="2646"/>
      <c r="AC881" s="2646"/>
      <c r="AD881" s="2646"/>
      <c r="AE881" s="2646"/>
      <c r="AF881" s="2646"/>
      <c r="AG881" s="2646"/>
      <c r="AH881" s="2646"/>
      <c r="AI881" s="2646"/>
      <c r="AJ881" s="2654">
        <v>1565.54</v>
      </c>
      <c r="AK881" s="2651" t="s">
        <v>2154</v>
      </c>
      <c r="AL881" s="2651" t="s">
        <v>4152</v>
      </c>
      <c r="AM881" s="2651"/>
      <c r="AN881" s="2655">
        <v>1596.85</v>
      </c>
    </row>
    <row r="882" spans="1:40" ht="11.1" customHeight="1">
      <c r="A882" s="2646" t="s">
        <v>4586</v>
      </c>
      <c r="B882" s="2646" t="s">
        <v>4585</v>
      </c>
      <c r="C882" s="2646" t="s">
        <v>1502</v>
      </c>
      <c r="D882" s="2646"/>
      <c r="E882" s="2647">
        <v>8481805100</v>
      </c>
      <c r="F882" s="2646" t="s">
        <v>2990</v>
      </c>
      <c r="G882" s="2646" t="s">
        <v>4584</v>
      </c>
      <c r="H882" s="2646" t="s">
        <v>3017</v>
      </c>
      <c r="I882" s="2646"/>
      <c r="J882" s="2646"/>
      <c r="K882" s="2646"/>
      <c r="L882" s="2650"/>
      <c r="M882" s="2650"/>
      <c r="N882" s="2650"/>
      <c r="O882" s="2650"/>
      <c r="P882" s="2650"/>
      <c r="Q882" s="2650"/>
      <c r="R882" s="2650"/>
      <c r="S882" s="2650"/>
      <c r="T882" s="2646" t="s">
        <v>3971</v>
      </c>
      <c r="U882" s="2646"/>
      <c r="V882" s="2646"/>
      <c r="W882" s="2646"/>
      <c r="X882" s="2646"/>
      <c r="Y882" s="2646"/>
      <c r="Z882" s="2646"/>
      <c r="AA882" s="2646"/>
      <c r="AB882" s="2646"/>
      <c r="AC882" s="2646"/>
      <c r="AD882" s="2646"/>
      <c r="AE882" s="2646"/>
      <c r="AF882" s="2646"/>
      <c r="AG882" s="2646"/>
      <c r="AH882" s="2646"/>
      <c r="AI882" s="2646"/>
      <c r="AJ882" s="2654">
        <v>1683.55</v>
      </c>
      <c r="AK882" s="2651" t="s">
        <v>2154</v>
      </c>
      <c r="AL882" s="2651" t="s">
        <v>4152</v>
      </c>
      <c r="AM882" s="2651"/>
      <c r="AN882" s="2655">
        <v>1717.22</v>
      </c>
    </row>
    <row r="883" spans="1:40" ht="11.1" customHeight="1">
      <c r="A883" s="2646" t="s">
        <v>6031</v>
      </c>
      <c r="B883" s="2646" t="s">
        <v>6032</v>
      </c>
      <c r="C883" s="2646" t="s">
        <v>1502</v>
      </c>
      <c r="D883" s="2646" t="s">
        <v>5979</v>
      </c>
      <c r="E883" s="2647">
        <v>8481805100</v>
      </c>
      <c r="F883" s="2646" t="s">
        <v>2990</v>
      </c>
      <c r="G883" s="2646" t="s">
        <v>6033</v>
      </c>
      <c r="H883" s="2646" t="s">
        <v>3017</v>
      </c>
      <c r="I883" s="2646"/>
      <c r="J883" s="2646"/>
      <c r="K883" s="2646"/>
      <c r="L883" s="2650"/>
      <c r="M883" s="2650"/>
      <c r="N883" s="2650"/>
      <c r="O883" s="2650"/>
      <c r="P883" s="2650"/>
      <c r="Q883" s="2650"/>
      <c r="R883" s="2650"/>
      <c r="S883" s="2650"/>
      <c r="T883" s="2646" t="s">
        <v>3971</v>
      </c>
      <c r="U883" s="2646"/>
      <c r="V883" s="2646"/>
      <c r="W883" s="2646"/>
      <c r="X883" s="2646"/>
      <c r="Y883" s="2646"/>
      <c r="Z883" s="2646"/>
      <c r="AA883" s="2646"/>
      <c r="AB883" s="2646"/>
      <c r="AC883" s="2646"/>
      <c r="AD883" s="2646"/>
      <c r="AE883" s="2646"/>
      <c r="AF883" s="2646"/>
      <c r="AG883" s="2646"/>
      <c r="AH883" s="2646"/>
      <c r="AI883" s="2646"/>
      <c r="AJ883" s="2654">
        <v>1756.86</v>
      </c>
      <c r="AK883" s="2651" t="s">
        <v>2154</v>
      </c>
      <c r="AL883" s="2651" t="s">
        <v>2993</v>
      </c>
      <c r="AM883" s="2651"/>
      <c r="AN883" s="2655">
        <v>1792</v>
      </c>
    </row>
    <row r="884" spans="1:40" ht="11.1" customHeight="1">
      <c r="A884" s="2646" t="s">
        <v>6034</v>
      </c>
      <c r="B884" s="2646" t="s">
        <v>6035</v>
      </c>
      <c r="C884" s="2646" t="s">
        <v>1502</v>
      </c>
      <c r="D884" s="2646" t="s">
        <v>5979</v>
      </c>
      <c r="E884" s="2647">
        <v>8481805100</v>
      </c>
      <c r="F884" s="2646" t="s">
        <v>2990</v>
      </c>
      <c r="G884" s="2646" t="s">
        <v>6036</v>
      </c>
      <c r="H884" s="2646" t="s">
        <v>3017</v>
      </c>
      <c r="I884" s="2646"/>
      <c r="J884" s="2646"/>
      <c r="K884" s="2646"/>
      <c r="L884" s="2650"/>
      <c r="M884" s="2650"/>
      <c r="N884" s="2650"/>
      <c r="O884" s="2650"/>
      <c r="P884" s="2650"/>
      <c r="Q884" s="2650"/>
      <c r="R884" s="2650"/>
      <c r="S884" s="2650"/>
      <c r="T884" s="2646" t="s">
        <v>3971</v>
      </c>
      <c r="U884" s="2646"/>
      <c r="V884" s="2646"/>
      <c r="W884" s="2646"/>
      <c r="X884" s="2646"/>
      <c r="Y884" s="2646"/>
      <c r="Z884" s="2646"/>
      <c r="AA884" s="2646"/>
      <c r="AB884" s="2646"/>
      <c r="AC884" s="2646"/>
      <c r="AD884" s="2646"/>
      <c r="AE884" s="2646"/>
      <c r="AF884" s="2646"/>
      <c r="AG884" s="2646"/>
      <c r="AH884" s="2646"/>
      <c r="AI884" s="2646"/>
      <c r="AJ884" s="2648">
        <v>882.53</v>
      </c>
      <c r="AK884" s="2651" t="s">
        <v>2154</v>
      </c>
      <c r="AL884" s="2651" t="s">
        <v>2993</v>
      </c>
      <c r="AM884" s="2651"/>
      <c r="AN884" s="2652">
        <v>900.18</v>
      </c>
    </row>
    <row r="885" spans="1:40" ht="11.1" customHeight="1">
      <c r="A885" s="2646" t="s">
        <v>6037</v>
      </c>
      <c r="B885" s="2646" t="s">
        <v>6038</v>
      </c>
      <c r="C885" s="2646" t="s">
        <v>1502</v>
      </c>
      <c r="D885" s="2646" t="s">
        <v>5979</v>
      </c>
      <c r="E885" s="2647">
        <v>8481805100</v>
      </c>
      <c r="F885" s="2646" t="s">
        <v>2990</v>
      </c>
      <c r="G885" s="2646" t="s">
        <v>6039</v>
      </c>
      <c r="H885" s="2646" t="s">
        <v>3017</v>
      </c>
      <c r="I885" s="2646"/>
      <c r="J885" s="2646"/>
      <c r="K885" s="2646"/>
      <c r="L885" s="2650"/>
      <c r="M885" s="2650"/>
      <c r="N885" s="2650"/>
      <c r="O885" s="2650"/>
      <c r="P885" s="2650"/>
      <c r="Q885" s="2650"/>
      <c r="R885" s="2650"/>
      <c r="S885" s="2650"/>
      <c r="T885" s="2646" t="s">
        <v>3971</v>
      </c>
      <c r="U885" s="2646"/>
      <c r="V885" s="2646"/>
      <c r="W885" s="2646"/>
      <c r="X885" s="2646"/>
      <c r="Y885" s="2646"/>
      <c r="Z885" s="2646"/>
      <c r="AA885" s="2646"/>
      <c r="AB885" s="2646"/>
      <c r="AC885" s="2646"/>
      <c r="AD885" s="2646"/>
      <c r="AE885" s="2646"/>
      <c r="AF885" s="2646"/>
      <c r="AG885" s="2646"/>
      <c r="AH885" s="2646"/>
      <c r="AI885" s="2646"/>
      <c r="AJ885" s="2648">
        <v>989.41</v>
      </c>
      <c r="AK885" s="2651" t="s">
        <v>2154</v>
      </c>
      <c r="AL885" s="2651" t="s">
        <v>2993</v>
      </c>
      <c r="AM885" s="2651"/>
      <c r="AN885" s="2655">
        <v>1009.2</v>
      </c>
    </row>
    <row r="886" spans="1:40" ht="11.1" customHeight="1">
      <c r="A886" s="2646" t="s">
        <v>6040</v>
      </c>
      <c r="B886" s="2646" t="s">
        <v>6041</v>
      </c>
      <c r="C886" s="2646" t="s">
        <v>1502</v>
      </c>
      <c r="D886" s="2646" t="s">
        <v>5979</v>
      </c>
      <c r="E886" s="2647">
        <v>8481805100</v>
      </c>
      <c r="F886" s="2646" t="s">
        <v>2990</v>
      </c>
      <c r="G886" s="2646" t="s">
        <v>6042</v>
      </c>
      <c r="H886" s="2646" t="s">
        <v>3017</v>
      </c>
      <c r="I886" s="2646"/>
      <c r="J886" s="2646"/>
      <c r="K886" s="2646"/>
      <c r="L886" s="2650"/>
      <c r="M886" s="2650"/>
      <c r="N886" s="2650"/>
      <c r="O886" s="2650"/>
      <c r="P886" s="2650"/>
      <c r="Q886" s="2650"/>
      <c r="R886" s="2650"/>
      <c r="S886" s="2650"/>
      <c r="T886" s="2646" t="s">
        <v>3971</v>
      </c>
      <c r="U886" s="2646"/>
      <c r="V886" s="2646"/>
      <c r="W886" s="2646"/>
      <c r="X886" s="2646"/>
      <c r="Y886" s="2646"/>
      <c r="Z886" s="2646"/>
      <c r="AA886" s="2646"/>
      <c r="AB886" s="2646"/>
      <c r="AC886" s="2646"/>
      <c r="AD886" s="2646"/>
      <c r="AE886" s="2646"/>
      <c r="AF886" s="2646"/>
      <c r="AG886" s="2646"/>
      <c r="AH886" s="2646"/>
      <c r="AI886" s="2646"/>
      <c r="AJ886" s="2654">
        <v>1097.3499999999999</v>
      </c>
      <c r="AK886" s="2651" t="s">
        <v>2154</v>
      </c>
      <c r="AL886" s="2651" t="s">
        <v>2993</v>
      </c>
      <c r="AM886" s="2651"/>
      <c r="AN886" s="2655">
        <v>1119.3</v>
      </c>
    </row>
    <row r="887" spans="1:40" ht="11.1" customHeight="1">
      <c r="A887" s="2646" t="s">
        <v>6043</v>
      </c>
      <c r="B887" s="2646" t="s">
        <v>6044</v>
      </c>
      <c r="C887" s="2646" t="s">
        <v>1502</v>
      </c>
      <c r="D887" s="2646" t="s">
        <v>5979</v>
      </c>
      <c r="E887" s="2647">
        <v>8481805100</v>
      </c>
      <c r="F887" s="2646" t="s">
        <v>2990</v>
      </c>
      <c r="G887" s="2646" t="s">
        <v>6045</v>
      </c>
      <c r="H887" s="2646" t="s">
        <v>3017</v>
      </c>
      <c r="I887" s="2646"/>
      <c r="J887" s="2646"/>
      <c r="K887" s="2646"/>
      <c r="L887" s="2650"/>
      <c r="M887" s="2650"/>
      <c r="N887" s="2650"/>
      <c r="O887" s="2650"/>
      <c r="P887" s="2650"/>
      <c r="Q887" s="2650"/>
      <c r="R887" s="2650"/>
      <c r="S887" s="2650"/>
      <c r="T887" s="2646" t="s">
        <v>3971</v>
      </c>
      <c r="U887" s="2646"/>
      <c r="V887" s="2646"/>
      <c r="W887" s="2646"/>
      <c r="X887" s="2646"/>
      <c r="Y887" s="2646"/>
      <c r="Z887" s="2646"/>
      <c r="AA887" s="2646"/>
      <c r="AB887" s="2646"/>
      <c r="AC887" s="2646"/>
      <c r="AD887" s="2646"/>
      <c r="AE887" s="2646"/>
      <c r="AF887" s="2646"/>
      <c r="AG887" s="2646"/>
      <c r="AH887" s="2646"/>
      <c r="AI887" s="2646"/>
      <c r="AJ887" s="2654">
        <v>1205.6300000000001</v>
      </c>
      <c r="AK887" s="2651" t="s">
        <v>2154</v>
      </c>
      <c r="AL887" s="2651" t="s">
        <v>2993</v>
      </c>
      <c r="AM887" s="2651"/>
      <c r="AN887" s="2655">
        <v>1229.74</v>
      </c>
    </row>
    <row r="888" spans="1:40" ht="11.1" customHeight="1">
      <c r="A888" s="2646" t="s">
        <v>6046</v>
      </c>
      <c r="B888" s="2646" t="s">
        <v>6047</v>
      </c>
      <c r="C888" s="2646" t="s">
        <v>1502</v>
      </c>
      <c r="D888" s="2646" t="s">
        <v>5979</v>
      </c>
      <c r="E888" s="2647">
        <v>8481805100</v>
      </c>
      <c r="F888" s="2646" t="s">
        <v>2990</v>
      </c>
      <c r="G888" s="2646" t="s">
        <v>6048</v>
      </c>
      <c r="H888" s="2646" t="s">
        <v>3017</v>
      </c>
      <c r="I888" s="2646"/>
      <c r="J888" s="2646"/>
      <c r="K888" s="2646"/>
      <c r="L888" s="2650"/>
      <c r="M888" s="2650"/>
      <c r="N888" s="2650"/>
      <c r="O888" s="2650"/>
      <c r="P888" s="2650"/>
      <c r="Q888" s="2650"/>
      <c r="R888" s="2650"/>
      <c r="S888" s="2650"/>
      <c r="T888" s="2646" t="s">
        <v>3971</v>
      </c>
      <c r="U888" s="2646"/>
      <c r="V888" s="2646"/>
      <c r="W888" s="2646"/>
      <c r="X888" s="2646"/>
      <c r="Y888" s="2646"/>
      <c r="Z888" s="2646"/>
      <c r="AA888" s="2646"/>
      <c r="AB888" s="2646"/>
      <c r="AC888" s="2646"/>
      <c r="AD888" s="2646"/>
      <c r="AE888" s="2646"/>
      <c r="AF888" s="2646"/>
      <c r="AG888" s="2646"/>
      <c r="AH888" s="2646"/>
      <c r="AI888" s="2646"/>
      <c r="AJ888" s="2654">
        <v>1313.42</v>
      </c>
      <c r="AK888" s="2651" t="s">
        <v>2154</v>
      </c>
      <c r="AL888" s="2651" t="s">
        <v>2993</v>
      </c>
      <c r="AM888" s="2651"/>
      <c r="AN888" s="2655">
        <v>1339.69</v>
      </c>
    </row>
    <row r="889" spans="1:40" ht="11.1" customHeight="1">
      <c r="A889" s="2646" t="s">
        <v>6049</v>
      </c>
      <c r="B889" s="2646" t="s">
        <v>6050</v>
      </c>
      <c r="C889" s="2646" t="s">
        <v>1502</v>
      </c>
      <c r="D889" s="2646" t="s">
        <v>5979</v>
      </c>
      <c r="E889" s="2647">
        <v>8481805100</v>
      </c>
      <c r="F889" s="2646" t="s">
        <v>2990</v>
      </c>
      <c r="G889" s="2646" t="s">
        <v>6051</v>
      </c>
      <c r="H889" s="2646" t="s">
        <v>3017</v>
      </c>
      <c r="I889" s="2646"/>
      <c r="J889" s="2646"/>
      <c r="K889" s="2646"/>
      <c r="L889" s="2650"/>
      <c r="M889" s="2650"/>
      <c r="N889" s="2650"/>
      <c r="O889" s="2650"/>
      <c r="P889" s="2650"/>
      <c r="Q889" s="2650"/>
      <c r="R889" s="2650"/>
      <c r="S889" s="2650"/>
      <c r="T889" s="2646" t="s">
        <v>3971</v>
      </c>
      <c r="U889" s="2646"/>
      <c r="V889" s="2646"/>
      <c r="W889" s="2646"/>
      <c r="X889" s="2646"/>
      <c r="Y889" s="2646"/>
      <c r="Z889" s="2646"/>
      <c r="AA889" s="2646"/>
      <c r="AB889" s="2646"/>
      <c r="AC889" s="2646"/>
      <c r="AD889" s="2646"/>
      <c r="AE889" s="2646"/>
      <c r="AF889" s="2646"/>
      <c r="AG889" s="2646"/>
      <c r="AH889" s="2646"/>
      <c r="AI889" s="2646"/>
      <c r="AJ889" s="2654">
        <v>1420.65</v>
      </c>
      <c r="AK889" s="2651" t="s">
        <v>2154</v>
      </c>
      <c r="AL889" s="2651" t="s">
        <v>2993</v>
      </c>
      <c r="AM889" s="2651"/>
      <c r="AN889" s="2655">
        <v>1449.06</v>
      </c>
    </row>
    <row r="890" spans="1:40" ht="11.1" customHeight="1">
      <c r="A890" s="2646" t="s">
        <v>6052</v>
      </c>
      <c r="B890" s="2646" t="s">
        <v>6053</v>
      </c>
      <c r="C890" s="2646" t="s">
        <v>1502</v>
      </c>
      <c r="D890" s="2646" t="s">
        <v>5979</v>
      </c>
      <c r="E890" s="2647">
        <v>8481805100</v>
      </c>
      <c r="F890" s="2646" t="s">
        <v>2990</v>
      </c>
      <c r="G890" s="2646" t="s">
        <v>6054</v>
      </c>
      <c r="H890" s="2646" t="s">
        <v>3017</v>
      </c>
      <c r="I890" s="2646"/>
      <c r="J890" s="2646"/>
      <c r="K890" s="2646"/>
      <c r="L890" s="2650"/>
      <c r="M890" s="2650"/>
      <c r="N890" s="2650"/>
      <c r="O890" s="2650"/>
      <c r="P890" s="2650"/>
      <c r="Q890" s="2650"/>
      <c r="R890" s="2650"/>
      <c r="S890" s="2650"/>
      <c r="T890" s="2646" t="s">
        <v>3971</v>
      </c>
      <c r="U890" s="2646"/>
      <c r="V890" s="2646"/>
      <c r="W890" s="2646"/>
      <c r="X890" s="2646"/>
      <c r="Y890" s="2646"/>
      <c r="Z890" s="2646"/>
      <c r="AA890" s="2646"/>
      <c r="AB890" s="2646"/>
      <c r="AC890" s="2646"/>
      <c r="AD890" s="2646"/>
      <c r="AE890" s="2646"/>
      <c r="AF890" s="2646"/>
      <c r="AG890" s="2646"/>
      <c r="AH890" s="2646"/>
      <c r="AI890" s="2646"/>
      <c r="AJ890" s="2654">
        <v>1542.75</v>
      </c>
      <c r="AK890" s="2651" t="s">
        <v>2154</v>
      </c>
      <c r="AL890" s="2651" t="s">
        <v>2993</v>
      </c>
      <c r="AM890" s="2651"/>
      <c r="AN890" s="2655">
        <v>1573.61</v>
      </c>
    </row>
    <row r="891" spans="1:40" ht="11.1" customHeight="1">
      <c r="A891" s="2646" t="s">
        <v>6055</v>
      </c>
      <c r="B891" s="2646" t="s">
        <v>6056</v>
      </c>
      <c r="C891" s="2646" t="s">
        <v>1502</v>
      </c>
      <c r="D891" s="2646" t="s">
        <v>5979</v>
      </c>
      <c r="E891" s="2647">
        <v>8481805100</v>
      </c>
      <c r="F891" s="2646" t="s">
        <v>2990</v>
      </c>
      <c r="G891" s="2646" t="s">
        <v>6057</v>
      </c>
      <c r="H891" s="2646" t="s">
        <v>3017</v>
      </c>
      <c r="I891" s="2646"/>
      <c r="J891" s="2646"/>
      <c r="K891" s="2646"/>
      <c r="L891" s="2650"/>
      <c r="M891" s="2650"/>
      <c r="N891" s="2650"/>
      <c r="O891" s="2650"/>
      <c r="P891" s="2650"/>
      <c r="Q891" s="2650"/>
      <c r="R891" s="2650"/>
      <c r="S891" s="2650"/>
      <c r="T891" s="2646" t="s">
        <v>3971</v>
      </c>
      <c r="U891" s="2646"/>
      <c r="V891" s="2646"/>
      <c r="W891" s="2646"/>
      <c r="X891" s="2646"/>
      <c r="Y891" s="2646"/>
      <c r="Z891" s="2646"/>
      <c r="AA891" s="2646"/>
      <c r="AB891" s="2646"/>
      <c r="AC891" s="2646"/>
      <c r="AD891" s="2646"/>
      <c r="AE891" s="2646"/>
      <c r="AF891" s="2646"/>
      <c r="AG891" s="2646"/>
      <c r="AH891" s="2646"/>
      <c r="AI891" s="2646"/>
      <c r="AJ891" s="2654">
        <v>1649.98</v>
      </c>
      <c r="AK891" s="2651" t="s">
        <v>2154</v>
      </c>
      <c r="AL891" s="2651" t="s">
        <v>2993</v>
      </c>
      <c r="AM891" s="2651"/>
      <c r="AN891" s="2655">
        <v>1682.98</v>
      </c>
    </row>
    <row r="892" spans="1:40" ht="11.1" customHeight="1">
      <c r="A892" s="2646" t="s">
        <v>4583</v>
      </c>
      <c r="B892" s="2646" t="s">
        <v>4583</v>
      </c>
      <c r="C892" s="2646"/>
      <c r="D892" s="2646"/>
      <c r="E892" s="2647">
        <v>8481805100</v>
      </c>
      <c r="F892" s="2646" t="s">
        <v>2990</v>
      </c>
      <c r="G892" s="2646" t="s">
        <v>4582</v>
      </c>
      <c r="H892" s="2646" t="s">
        <v>3017</v>
      </c>
      <c r="I892" s="2646"/>
      <c r="J892" s="2646"/>
      <c r="K892" s="2646"/>
      <c r="L892" s="2650"/>
      <c r="M892" s="2650"/>
      <c r="N892" s="2650"/>
      <c r="O892" s="2650"/>
      <c r="P892" s="2650"/>
      <c r="Q892" s="2650"/>
      <c r="R892" s="2650"/>
      <c r="S892" s="2650"/>
      <c r="T892" s="2646" t="s">
        <v>3971</v>
      </c>
      <c r="U892" s="2646"/>
      <c r="V892" s="2646"/>
      <c r="W892" s="2646"/>
      <c r="X892" s="2646"/>
      <c r="Y892" s="2646"/>
      <c r="Z892" s="2646"/>
      <c r="AA892" s="2646"/>
      <c r="AB892" s="2646"/>
      <c r="AC892" s="2646"/>
      <c r="AD892" s="2646"/>
      <c r="AE892" s="2646"/>
      <c r="AF892" s="2646"/>
      <c r="AG892" s="2646"/>
      <c r="AH892" s="2646"/>
      <c r="AI892" s="2646"/>
      <c r="AJ892" s="2654">
        <v>1315.34</v>
      </c>
      <c r="AK892" s="2651" t="s">
        <v>2154</v>
      </c>
      <c r="AL892" s="2651" t="s">
        <v>4152</v>
      </c>
      <c r="AM892" s="2651"/>
      <c r="AN892" s="2655">
        <v>1341.65</v>
      </c>
    </row>
    <row r="893" spans="1:40" ht="11.1" customHeight="1">
      <c r="A893" s="2646" t="s">
        <v>4581</v>
      </c>
      <c r="B893" s="2646" t="s">
        <v>4581</v>
      </c>
      <c r="C893" s="2646"/>
      <c r="D893" s="2646"/>
      <c r="E893" s="2647">
        <v>8481805100</v>
      </c>
      <c r="F893" s="2646" t="s">
        <v>2990</v>
      </c>
      <c r="G893" s="2646" t="s">
        <v>4580</v>
      </c>
      <c r="H893" s="2646" t="s">
        <v>3017</v>
      </c>
      <c r="I893" s="2646"/>
      <c r="J893" s="2646"/>
      <c r="K893" s="2646"/>
      <c r="L893" s="2650"/>
      <c r="M893" s="2650"/>
      <c r="N893" s="2650"/>
      <c r="O893" s="2650"/>
      <c r="P893" s="2650"/>
      <c r="Q893" s="2650"/>
      <c r="R893" s="2650"/>
      <c r="S893" s="2650"/>
      <c r="T893" s="2646" t="s">
        <v>3971</v>
      </c>
      <c r="U893" s="2646"/>
      <c r="V893" s="2646"/>
      <c r="W893" s="2646"/>
      <c r="X893" s="2646"/>
      <c r="Y893" s="2646"/>
      <c r="Z893" s="2646"/>
      <c r="AA893" s="2646"/>
      <c r="AB893" s="2646"/>
      <c r="AC893" s="2646"/>
      <c r="AD893" s="2646"/>
      <c r="AE893" s="2646"/>
      <c r="AF893" s="2646"/>
      <c r="AG893" s="2646"/>
      <c r="AH893" s="2646"/>
      <c r="AI893" s="2646"/>
      <c r="AJ893" s="2654">
        <v>1315.34</v>
      </c>
      <c r="AK893" s="2651" t="s">
        <v>2154</v>
      </c>
      <c r="AL893" s="2651" t="s">
        <v>4152</v>
      </c>
      <c r="AM893" s="2651"/>
      <c r="AN893" s="2655">
        <v>1341.65</v>
      </c>
    </row>
    <row r="894" spans="1:40" ht="11.1" customHeight="1">
      <c r="A894" s="2646" t="s">
        <v>6058</v>
      </c>
      <c r="B894" s="2646" t="s">
        <v>6059</v>
      </c>
      <c r="C894" s="2646" t="s">
        <v>1502</v>
      </c>
      <c r="D894" s="2646" t="s">
        <v>5979</v>
      </c>
      <c r="E894" s="2647">
        <v>8481805100</v>
      </c>
      <c r="F894" s="2646" t="s">
        <v>2990</v>
      </c>
      <c r="G894" s="2646" t="s">
        <v>6060</v>
      </c>
      <c r="H894" s="2646" t="s">
        <v>3017</v>
      </c>
      <c r="I894" s="2646"/>
      <c r="J894" s="2646"/>
      <c r="K894" s="2646"/>
      <c r="L894" s="2650"/>
      <c r="M894" s="2650"/>
      <c r="N894" s="2650"/>
      <c r="O894" s="2650"/>
      <c r="P894" s="2650"/>
      <c r="Q894" s="2650"/>
      <c r="R894" s="2650"/>
      <c r="S894" s="2650"/>
      <c r="T894" s="2646" t="s">
        <v>3971</v>
      </c>
      <c r="U894" s="2646"/>
      <c r="V894" s="2646"/>
      <c r="W894" s="2646"/>
      <c r="X894" s="2646"/>
      <c r="Y894" s="2646"/>
      <c r="Z894" s="2646"/>
      <c r="AA894" s="2646"/>
      <c r="AB894" s="2646"/>
      <c r="AC894" s="2646"/>
      <c r="AD894" s="2646"/>
      <c r="AE894" s="2646"/>
      <c r="AF894" s="2646"/>
      <c r="AG894" s="2646"/>
      <c r="AH894" s="2646"/>
      <c r="AI894" s="2646"/>
      <c r="AJ894" s="2654">
        <v>1756.86</v>
      </c>
      <c r="AK894" s="2651" t="s">
        <v>2154</v>
      </c>
      <c r="AL894" s="2651" t="s">
        <v>2993</v>
      </c>
      <c r="AM894" s="2651"/>
      <c r="AN894" s="2655">
        <v>1792</v>
      </c>
    </row>
    <row r="895" spans="1:40" ht="11.1" customHeight="1">
      <c r="A895" s="2646" t="s">
        <v>6061</v>
      </c>
      <c r="B895" s="2646" t="s">
        <v>6062</v>
      </c>
      <c r="C895" s="2646" t="s">
        <v>1502</v>
      </c>
      <c r="D895" s="2646" t="s">
        <v>5979</v>
      </c>
      <c r="E895" s="2647">
        <v>8481805100</v>
      </c>
      <c r="F895" s="2646" t="s">
        <v>2990</v>
      </c>
      <c r="G895" s="2646" t="s">
        <v>6063</v>
      </c>
      <c r="H895" s="2646" t="s">
        <v>3017</v>
      </c>
      <c r="I895" s="2646"/>
      <c r="J895" s="2646"/>
      <c r="K895" s="2646"/>
      <c r="L895" s="2650"/>
      <c r="M895" s="2650"/>
      <c r="N895" s="2650"/>
      <c r="O895" s="2650"/>
      <c r="P895" s="2650"/>
      <c r="Q895" s="2650"/>
      <c r="R895" s="2650"/>
      <c r="S895" s="2650"/>
      <c r="T895" s="2646" t="s">
        <v>3971</v>
      </c>
      <c r="U895" s="2646"/>
      <c r="V895" s="2646"/>
      <c r="W895" s="2646"/>
      <c r="X895" s="2646"/>
      <c r="Y895" s="2646"/>
      <c r="Z895" s="2646"/>
      <c r="AA895" s="2646"/>
      <c r="AB895" s="2646"/>
      <c r="AC895" s="2646"/>
      <c r="AD895" s="2646"/>
      <c r="AE895" s="2646"/>
      <c r="AF895" s="2646"/>
      <c r="AG895" s="2646"/>
      <c r="AH895" s="2646"/>
      <c r="AI895" s="2646"/>
      <c r="AJ895" s="2648">
        <v>882.53</v>
      </c>
      <c r="AK895" s="2651" t="s">
        <v>2154</v>
      </c>
      <c r="AL895" s="2651" t="s">
        <v>2993</v>
      </c>
      <c r="AM895" s="2651"/>
      <c r="AN895" s="2652">
        <v>900.18</v>
      </c>
    </row>
    <row r="896" spans="1:40" ht="11.1" customHeight="1">
      <c r="A896" s="2646" t="s">
        <v>6064</v>
      </c>
      <c r="B896" s="2646" t="s">
        <v>6065</v>
      </c>
      <c r="C896" s="2646" t="s">
        <v>1502</v>
      </c>
      <c r="D896" s="2646" t="s">
        <v>5979</v>
      </c>
      <c r="E896" s="2647">
        <v>8481805100</v>
      </c>
      <c r="F896" s="2646" t="s">
        <v>2990</v>
      </c>
      <c r="G896" s="2646" t="s">
        <v>6066</v>
      </c>
      <c r="H896" s="2646" t="s">
        <v>3017</v>
      </c>
      <c r="I896" s="2646"/>
      <c r="J896" s="2646"/>
      <c r="K896" s="2646"/>
      <c r="L896" s="2650"/>
      <c r="M896" s="2650"/>
      <c r="N896" s="2650"/>
      <c r="O896" s="2650"/>
      <c r="P896" s="2650"/>
      <c r="Q896" s="2650"/>
      <c r="R896" s="2650"/>
      <c r="S896" s="2650"/>
      <c r="T896" s="2646" t="s">
        <v>3971</v>
      </c>
      <c r="U896" s="2646"/>
      <c r="V896" s="2646"/>
      <c r="W896" s="2646"/>
      <c r="X896" s="2646"/>
      <c r="Y896" s="2646"/>
      <c r="Z896" s="2646"/>
      <c r="AA896" s="2646"/>
      <c r="AB896" s="2646"/>
      <c r="AC896" s="2646"/>
      <c r="AD896" s="2646"/>
      <c r="AE896" s="2646"/>
      <c r="AF896" s="2646"/>
      <c r="AG896" s="2646"/>
      <c r="AH896" s="2646"/>
      <c r="AI896" s="2646"/>
      <c r="AJ896" s="2648">
        <v>989.41</v>
      </c>
      <c r="AK896" s="2651" t="s">
        <v>2154</v>
      </c>
      <c r="AL896" s="2651" t="s">
        <v>2993</v>
      </c>
      <c r="AM896" s="2651"/>
      <c r="AN896" s="2655">
        <v>1009.2</v>
      </c>
    </row>
    <row r="897" spans="1:40" ht="11.1" customHeight="1">
      <c r="A897" s="2646" t="s">
        <v>6067</v>
      </c>
      <c r="B897" s="2646" t="s">
        <v>6068</v>
      </c>
      <c r="C897" s="2646" t="s">
        <v>1502</v>
      </c>
      <c r="D897" s="2646" t="s">
        <v>5979</v>
      </c>
      <c r="E897" s="2647">
        <v>8481805100</v>
      </c>
      <c r="F897" s="2646" t="s">
        <v>2990</v>
      </c>
      <c r="G897" s="2646" t="s">
        <v>6069</v>
      </c>
      <c r="H897" s="2646" t="s">
        <v>3017</v>
      </c>
      <c r="I897" s="2646"/>
      <c r="J897" s="2646"/>
      <c r="K897" s="2646"/>
      <c r="L897" s="2650"/>
      <c r="M897" s="2650"/>
      <c r="N897" s="2650"/>
      <c r="O897" s="2650"/>
      <c r="P897" s="2650"/>
      <c r="Q897" s="2650"/>
      <c r="R897" s="2650"/>
      <c r="S897" s="2650"/>
      <c r="T897" s="2646" t="s">
        <v>3971</v>
      </c>
      <c r="U897" s="2646"/>
      <c r="V897" s="2646"/>
      <c r="W897" s="2646"/>
      <c r="X897" s="2646"/>
      <c r="Y897" s="2646"/>
      <c r="Z897" s="2646"/>
      <c r="AA897" s="2646"/>
      <c r="AB897" s="2646"/>
      <c r="AC897" s="2646"/>
      <c r="AD897" s="2646"/>
      <c r="AE897" s="2646"/>
      <c r="AF897" s="2646"/>
      <c r="AG897" s="2646"/>
      <c r="AH897" s="2646"/>
      <c r="AI897" s="2646"/>
      <c r="AJ897" s="2654">
        <v>1097.3499999999999</v>
      </c>
      <c r="AK897" s="2651" t="s">
        <v>2154</v>
      </c>
      <c r="AL897" s="2651" t="s">
        <v>2993</v>
      </c>
      <c r="AM897" s="2651"/>
      <c r="AN897" s="2655">
        <v>1119.3</v>
      </c>
    </row>
    <row r="898" spans="1:40" ht="11.1" customHeight="1">
      <c r="A898" s="2646" t="s">
        <v>6070</v>
      </c>
      <c r="B898" s="2646" t="s">
        <v>6071</v>
      </c>
      <c r="C898" s="2646" t="s">
        <v>1502</v>
      </c>
      <c r="D898" s="2646" t="s">
        <v>5979</v>
      </c>
      <c r="E898" s="2647">
        <v>8481805100</v>
      </c>
      <c r="F898" s="2646" t="s">
        <v>2990</v>
      </c>
      <c r="G898" s="2646" t="s">
        <v>6072</v>
      </c>
      <c r="H898" s="2646" t="s">
        <v>3017</v>
      </c>
      <c r="I898" s="2646"/>
      <c r="J898" s="2646"/>
      <c r="K898" s="2646"/>
      <c r="L898" s="2650"/>
      <c r="M898" s="2650"/>
      <c r="N898" s="2650"/>
      <c r="O898" s="2650"/>
      <c r="P898" s="2650"/>
      <c r="Q898" s="2650"/>
      <c r="R898" s="2650"/>
      <c r="S898" s="2650"/>
      <c r="T898" s="2646" t="s">
        <v>3971</v>
      </c>
      <c r="U898" s="2646"/>
      <c r="V898" s="2646"/>
      <c r="W898" s="2646"/>
      <c r="X898" s="2646"/>
      <c r="Y898" s="2646"/>
      <c r="Z898" s="2646"/>
      <c r="AA898" s="2646"/>
      <c r="AB898" s="2646"/>
      <c r="AC898" s="2646"/>
      <c r="AD898" s="2646"/>
      <c r="AE898" s="2646"/>
      <c r="AF898" s="2646"/>
      <c r="AG898" s="2646"/>
      <c r="AH898" s="2646"/>
      <c r="AI898" s="2646"/>
      <c r="AJ898" s="2654">
        <v>1205.6300000000001</v>
      </c>
      <c r="AK898" s="2651" t="s">
        <v>2154</v>
      </c>
      <c r="AL898" s="2651" t="s">
        <v>2993</v>
      </c>
      <c r="AM898" s="2651"/>
      <c r="AN898" s="2655">
        <v>1229.74</v>
      </c>
    </row>
    <row r="899" spans="1:40" ht="11.1" customHeight="1">
      <c r="A899" s="2646" t="s">
        <v>6073</v>
      </c>
      <c r="B899" s="2646" t="s">
        <v>6074</v>
      </c>
      <c r="C899" s="2646" t="s">
        <v>1502</v>
      </c>
      <c r="D899" s="2646" t="s">
        <v>5979</v>
      </c>
      <c r="E899" s="2647">
        <v>8481805100</v>
      </c>
      <c r="F899" s="2646" t="s">
        <v>2990</v>
      </c>
      <c r="G899" s="2646" t="s">
        <v>6075</v>
      </c>
      <c r="H899" s="2646" t="s">
        <v>3017</v>
      </c>
      <c r="I899" s="2646"/>
      <c r="J899" s="2646"/>
      <c r="K899" s="2646"/>
      <c r="L899" s="2650"/>
      <c r="M899" s="2650"/>
      <c r="N899" s="2650"/>
      <c r="O899" s="2650"/>
      <c r="P899" s="2650"/>
      <c r="Q899" s="2650"/>
      <c r="R899" s="2650"/>
      <c r="S899" s="2650"/>
      <c r="T899" s="2646" t="s">
        <v>3971</v>
      </c>
      <c r="U899" s="2646"/>
      <c r="V899" s="2646"/>
      <c r="W899" s="2646"/>
      <c r="X899" s="2646"/>
      <c r="Y899" s="2646"/>
      <c r="Z899" s="2646"/>
      <c r="AA899" s="2646"/>
      <c r="AB899" s="2646"/>
      <c r="AC899" s="2646"/>
      <c r="AD899" s="2646"/>
      <c r="AE899" s="2646"/>
      <c r="AF899" s="2646"/>
      <c r="AG899" s="2646"/>
      <c r="AH899" s="2646"/>
      <c r="AI899" s="2646"/>
      <c r="AJ899" s="2654">
        <v>1313.42</v>
      </c>
      <c r="AK899" s="2651" t="s">
        <v>2154</v>
      </c>
      <c r="AL899" s="2651" t="s">
        <v>2993</v>
      </c>
      <c r="AM899" s="2651"/>
      <c r="AN899" s="2655">
        <v>1339.69</v>
      </c>
    </row>
    <row r="900" spans="1:40" ht="11.1" customHeight="1">
      <c r="A900" s="2646" t="s">
        <v>6076</v>
      </c>
      <c r="B900" s="2646" t="s">
        <v>6077</v>
      </c>
      <c r="C900" s="2646" t="s">
        <v>1502</v>
      </c>
      <c r="D900" s="2646" t="s">
        <v>5979</v>
      </c>
      <c r="E900" s="2647">
        <v>8481805100</v>
      </c>
      <c r="F900" s="2646" t="s">
        <v>2990</v>
      </c>
      <c r="G900" s="2646" t="s">
        <v>6078</v>
      </c>
      <c r="H900" s="2646" t="s">
        <v>3017</v>
      </c>
      <c r="I900" s="2646"/>
      <c r="J900" s="2646"/>
      <c r="K900" s="2646"/>
      <c r="L900" s="2650"/>
      <c r="M900" s="2650"/>
      <c r="N900" s="2650"/>
      <c r="O900" s="2650"/>
      <c r="P900" s="2650"/>
      <c r="Q900" s="2650"/>
      <c r="R900" s="2650"/>
      <c r="S900" s="2650"/>
      <c r="T900" s="2646" t="s">
        <v>3971</v>
      </c>
      <c r="U900" s="2646"/>
      <c r="V900" s="2646"/>
      <c r="W900" s="2646"/>
      <c r="X900" s="2646"/>
      <c r="Y900" s="2646"/>
      <c r="Z900" s="2646"/>
      <c r="AA900" s="2646"/>
      <c r="AB900" s="2646"/>
      <c r="AC900" s="2646"/>
      <c r="AD900" s="2646"/>
      <c r="AE900" s="2646"/>
      <c r="AF900" s="2646"/>
      <c r="AG900" s="2646"/>
      <c r="AH900" s="2646"/>
      <c r="AI900" s="2646"/>
      <c r="AJ900" s="2654">
        <v>1420.65</v>
      </c>
      <c r="AK900" s="2651" t="s">
        <v>2154</v>
      </c>
      <c r="AL900" s="2651" t="s">
        <v>2993</v>
      </c>
      <c r="AM900" s="2651"/>
      <c r="AN900" s="2655">
        <v>1449.06</v>
      </c>
    </row>
    <row r="901" spans="1:40" ht="11.1" customHeight="1">
      <c r="A901" s="2646" t="s">
        <v>6079</v>
      </c>
      <c r="B901" s="2646" t="s">
        <v>6080</v>
      </c>
      <c r="C901" s="2646" t="s">
        <v>1502</v>
      </c>
      <c r="D901" s="2646" t="s">
        <v>5979</v>
      </c>
      <c r="E901" s="2647">
        <v>8481805100</v>
      </c>
      <c r="F901" s="2646" t="s">
        <v>2990</v>
      </c>
      <c r="G901" s="2646" t="s">
        <v>6081</v>
      </c>
      <c r="H901" s="2646" t="s">
        <v>3017</v>
      </c>
      <c r="I901" s="2646"/>
      <c r="J901" s="2646"/>
      <c r="K901" s="2646"/>
      <c r="L901" s="2650"/>
      <c r="M901" s="2650"/>
      <c r="N901" s="2650"/>
      <c r="O901" s="2650"/>
      <c r="P901" s="2650"/>
      <c r="Q901" s="2650"/>
      <c r="R901" s="2650"/>
      <c r="S901" s="2650"/>
      <c r="T901" s="2646" t="s">
        <v>3971</v>
      </c>
      <c r="U901" s="2646"/>
      <c r="V901" s="2646"/>
      <c r="W901" s="2646"/>
      <c r="X901" s="2646"/>
      <c r="Y901" s="2646"/>
      <c r="Z901" s="2646"/>
      <c r="AA901" s="2646"/>
      <c r="AB901" s="2646"/>
      <c r="AC901" s="2646"/>
      <c r="AD901" s="2646"/>
      <c r="AE901" s="2646"/>
      <c r="AF901" s="2646"/>
      <c r="AG901" s="2646"/>
      <c r="AH901" s="2646"/>
      <c r="AI901" s="2646"/>
      <c r="AJ901" s="2654">
        <v>1542.75</v>
      </c>
      <c r="AK901" s="2651" t="s">
        <v>2154</v>
      </c>
      <c r="AL901" s="2651" t="s">
        <v>2993</v>
      </c>
      <c r="AM901" s="2651"/>
      <c r="AN901" s="2655">
        <v>1573.61</v>
      </c>
    </row>
    <row r="902" spans="1:40" ht="11.1" customHeight="1">
      <c r="A902" s="2646" t="s">
        <v>6082</v>
      </c>
      <c r="B902" s="2646" t="s">
        <v>6083</v>
      </c>
      <c r="C902" s="2646" t="s">
        <v>1502</v>
      </c>
      <c r="D902" s="2646" t="s">
        <v>5979</v>
      </c>
      <c r="E902" s="2647">
        <v>8481805100</v>
      </c>
      <c r="F902" s="2646" t="s">
        <v>2990</v>
      </c>
      <c r="G902" s="2646" t="s">
        <v>6084</v>
      </c>
      <c r="H902" s="2646" t="s">
        <v>3017</v>
      </c>
      <c r="I902" s="2646"/>
      <c r="J902" s="2646"/>
      <c r="K902" s="2646"/>
      <c r="L902" s="2650"/>
      <c r="M902" s="2650"/>
      <c r="N902" s="2650"/>
      <c r="O902" s="2650"/>
      <c r="P902" s="2650"/>
      <c r="Q902" s="2650"/>
      <c r="R902" s="2650"/>
      <c r="S902" s="2650"/>
      <c r="T902" s="2646" t="s">
        <v>3971</v>
      </c>
      <c r="U902" s="2646"/>
      <c r="V902" s="2646"/>
      <c r="W902" s="2646"/>
      <c r="X902" s="2646"/>
      <c r="Y902" s="2646"/>
      <c r="Z902" s="2646"/>
      <c r="AA902" s="2646"/>
      <c r="AB902" s="2646"/>
      <c r="AC902" s="2646"/>
      <c r="AD902" s="2646"/>
      <c r="AE902" s="2646"/>
      <c r="AF902" s="2646"/>
      <c r="AG902" s="2646"/>
      <c r="AH902" s="2646"/>
      <c r="AI902" s="2646"/>
      <c r="AJ902" s="2654">
        <v>1649.98</v>
      </c>
      <c r="AK902" s="2651" t="s">
        <v>2154</v>
      </c>
      <c r="AL902" s="2651" t="s">
        <v>2993</v>
      </c>
      <c r="AM902" s="2651"/>
      <c r="AN902" s="2655">
        <v>1682.98</v>
      </c>
    </row>
    <row r="903" spans="1:40" ht="11.1" customHeight="1">
      <c r="A903" s="2646" t="s">
        <v>4579</v>
      </c>
      <c r="B903" s="2646" t="s">
        <v>4579</v>
      </c>
      <c r="C903" s="2646" t="s">
        <v>1502</v>
      </c>
      <c r="D903" s="2646"/>
      <c r="E903" s="2647">
        <v>8481805100</v>
      </c>
      <c r="F903" s="2646" t="s">
        <v>2990</v>
      </c>
      <c r="G903" s="2646" t="s">
        <v>4578</v>
      </c>
      <c r="H903" s="2646" t="s">
        <v>3017</v>
      </c>
      <c r="I903" s="2646"/>
      <c r="J903" s="2646"/>
      <c r="K903" s="2646"/>
      <c r="L903" s="2650"/>
      <c r="M903" s="2650"/>
      <c r="N903" s="2650"/>
      <c r="O903" s="2650"/>
      <c r="P903" s="2650"/>
      <c r="Q903" s="2650"/>
      <c r="R903" s="2650"/>
      <c r="S903" s="2650"/>
      <c r="T903" s="2646" t="s">
        <v>3971</v>
      </c>
      <c r="U903" s="2646"/>
      <c r="V903" s="2646"/>
      <c r="W903" s="2646"/>
      <c r="X903" s="2646"/>
      <c r="Y903" s="2646"/>
      <c r="Z903" s="2646"/>
      <c r="AA903" s="2646"/>
      <c r="AB903" s="2646"/>
      <c r="AC903" s="2646"/>
      <c r="AD903" s="2646"/>
      <c r="AE903" s="2646"/>
      <c r="AF903" s="2646"/>
      <c r="AG903" s="2646"/>
      <c r="AH903" s="2646"/>
      <c r="AI903" s="2646"/>
      <c r="AJ903" s="2648">
        <v>674.45</v>
      </c>
      <c r="AK903" s="2651" t="s">
        <v>2154</v>
      </c>
      <c r="AL903" s="2651" t="s">
        <v>4152</v>
      </c>
      <c r="AM903" s="2651"/>
      <c r="AN903" s="2652">
        <v>687.94</v>
      </c>
    </row>
    <row r="904" spans="1:40" ht="11.1" customHeight="1">
      <c r="A904" s="2646" t="s">
        <v>4577</v>
      </c>
      <c r="B904" s="2646" t="s">
        <v>4577</v>
      </c>
      <c r="C904" s="2646" t="s">
        <v>1502</v>
      </c>
      <c r="D904" s="2646"/>
      <c r="E904" s="2647">
        <v>8481805100</v>
      </c>
      <c r="F904" s="2646" t="s">
        <v>2990</v>
      </c>
      <c r="G904" s="2646" t="s">
        <v>4576</v>
      </c>
      <c r="H904" s="2646" t="s">
        <v>3017</v>
      </c>
      <c r="I904" s="2646"/>
      <c r="J904" s="2646"/>
      <c r="K904" s="2646"/>
      <c r="L904" s="2650"/>
      <c r="M904" s="2650"/>
      <c r="N904" s="2650"/>
      <c r="O904" s="2650"/>
      <c r="P904" s="2650"/>
      <c r="Q904" s="2650"/>
      <c r="R904" s="2650"/>
      <c r="S904" s="2650"/>
      <c r="T904" s="2646" t="s">
        <v>3971</v>
      </c>
      <c r="U904" s="2646"/>
      <c r="V904" s="2646"/>
      <c r="W904" s="2646"/>
      <c r="X904" s="2646"/>
      <c r="Y904" s="2646"/>
      <c r="Z904" s="2646"/>
      <c r="AA904" s="2646"/>
      <c r="AB904" s="2646"/>
      <c r="AC904" s="2646"/>
      <c r="AD904" s="2646"/>
      <c r="AE904" s="2646"/>
      <c r="AF904" s="2646"/>
      <c r="AG904" s="2646"/>
      <c r="AH904" s="2646"/>
      <c r="AI904" s="2646"/>
      <c r="AJ904" s="2648">
        <v>674.45</v>
      </c>
      <c r="AK904" s="2651" t="s">
        <v>2154</v>
      </c>
      <c r="AL904" s="2651" t="s">
        <v>4152</v>
      </c>
      <c r="AM904" s="2651"/>
      <c r="AN904" s="2652">
        <v>687.94</v>
      </c>
    </row>
    <row r="905" spans="1:40" ht="11.1" customHeight="1">
      <c r="A905" s="2646" t="s">
        <v>4575</v>
      </c>
      <c r="B905" s="2646" t="s">
        <v>4575</v>
      </c>
      <c r="C905" s="2646" t="s">
        <v>1502</v>
      </c>
      <c r="D905" s="2646"/>
      <c r="E905" s="2647">
        <v>8481805100</v>
      </c>
      <c r="F905" s="2646" t="s">
        <v>2990</v>
      </c>
      <c r="G905" s="2646" t="s">
        <v>4574</v>
      </c>
      <c r="H905" s="2646" t="s">
        <v>3017</v>
      </c>
      <c r="I905" s="2646"/>
      <c r="J905" s="2646"/>
      <c r="K905" s="2646"/>
      <c r="L905" s="2650"/>
      <c r="M905" s="2650"/>
      <c r="N905" s="2650"/>
      <c r="O905" s="2650"/>
      <c r="P905" s="2650"/>
      <c r="Q905" s="2650"/>
      <c r="R905" s="2650"/>
      <c r="S905" s="2650"/>
      <c r="T905" s="2646" t="s">
        <v>3971</v>
      </c>
      <c r="U905" s="2646"/>
      <c r="V905" s="2646"/>
      <c r="W905" s="2646"/>
      <c r="X905" s="2646"/>
      <c r="Y905" s="2646"/>
      <c r="Z905" s="2646"/>
      <c r="AA905" s="2646"/>
      <c r="AB905" s="2646"/>
      <c r="AC905" s="2646"/>
      <c r="AD905" s="2646"/>
      <c r="AE905" s="2646"/>
      <c r="AF905" s="2646"/>
      <c r="AG905" s="2646"/>
      <c r="AH905" s="2646"/>
      <c r="AI905" s="2646"/>
      <c r="AJ905" s="2648">
        <v>769.14</v>
      </c>
      <c r="AK905" s="2651" t="s">
        <v>2154</v>
      </c>
      <c r="AL905" s="2651" t="s">
        <v>4152</v>
      </c>
      <c r="AM905" s="2651"/>
      <c r="AN905" s="2652">
        <v>784.52</v>
      </c>
    </row>
    <row r="906" spans="1:40" ht="11.1" customHeight="1">
      <c r="A906" s="2646" t="s">
        <v>4565</v>
      </c>
      <c r="B906" s="2646" t="s">
        <v>4573</v>
      </c>
      <c r="C906" s="2646" t="s">
        <v>1502</v>
      </c>
      <c r="D906" s="2646"/>
      <c r="E906" s="2647">
        <v>8481805100</v>
      </c>
      <c r="F906" s="2646" t="s">
        <v>2990</v>
      </c>
      <c r="G906" s="2646" t="s">
        <v>4572</v>
      </c>
      <c r="H906" s="2646" t="s">
        <v>3017</v>
      </c>
      <c r="I906" s="2646"/>
      <c r="J906" s="2646"/>
      <c r="K906" s="2646"/>
      <c r="L906" s="2650"/>
      <c r="M906" s="2650"/>
      <c r="N906" s="2650"/>
      <c r="O906" s="2650"/>
      <c r="P906" s="2650"/>
      <c r="Q906" s="2650"/>
      <c r="R906" s="2650"/>
      <c r="S906" s="2650"/>
      <c r="T906" s="2646" t="s">
        <v>3971</v>
      </c>
      <c r="U906" s="2646"/>
      <c r="V906" s="2646"/>
      <c r="W906" s="2646"/>
      <c r="X906" s="2646"/>
      <c r="Y906" s="2646"/>
      <c r="Z906" s="2646"/>
      <c r="AA906" s="2646"/>
      <c r="AB906" s="2646"/>
      <c r="AC906" s="2646"/>
      <c r="AD906" s="2646"/>
      <c r="AE906" s="2646"/>
      <c r="AF906" s="2646"/>
      <c r="AG906" s="2646"/>
      <c r="AH906" s="2646"/>
      <c r="AI906" s="2646"/>
      <c r="AJ906" s="2648">
        <v>826.57</v>
      </c>
      <c r="AK906" s="2651" t="s">
        <v>2154</v>
      </c>
      <c r="AL906" s="2651" t="s">
        <v>4152</v>
      </c>
      <c r="AM906" s="2651"/>
      <c r="AN906" s="2652">
        <v>843.1</v>
      </c>
    </row>
    <row r="907" spans="1:40" ht="11.1" customHeight="1">
      <c r="A907" s="2646" t="s">
        <v>4571</v>
      </c>
      <c r="B907" s="2646" t="s">
        <v>4570</v>
      </c>
      <c r="C907" s="2646" t="s">
        <v>1502</v>
      </c>
      <c r="D907" s="2646"/>
      <c r="E907" s="2647">
        <v>8481805100</v>
      </c>
      <c r="F907" s="2646" t="s">
        <v>2990</v>
      </c>
      <c r="G907" s="2646" t="s">
        <v>4569</v>
      </c>
      <c r="H907" s="2646" t="s">
        <v>3017</v>
      </c>
      <c r="I907" s="2646"/>
      <c r="J907" s="2646"/>
      <c r="K907" s="2646"/>
      <c r="L907" s="2650"/>
      <c r="M907" s="2650"/>
      <c r="N907" s="2650"/>
      <c r="O907" s="2650"/>
      <c r="P907" s="2650"/>
      <c r="Q907" s="2650"/>
      <c r="R907" s="2650"/>
      <c r="S907" s="2650"/>
      <c r="T907" s="2646" t="s">
        <v>3971</v>
      </c>
      <c r="U907" s="2646"/>
      <c r="V907" s="2646"/>
      <c r="W907" s="2646"/>
      <c r="X907" s="2646"/>
      <c r="Y907" s="2646"/>
      <c r="Z907" s="2646"/>
      <c r="AA907" s="2646"/>
      <c r="AB907" s="2646"/>
      <c r="AC907" s="2646"/>
      <c r="AD907" s="2646"/>
      <c r="AE907" s="2646"/>
      <c r="AF907" s="2646"/>
      <c r="AG907" s="2646"/>
      <c r="AH907" s="2646"/>
      <c r="AI907" s="2646"/>
      <c r="AJ907" s="2648">
        <v>689.82</v>
      </c>
      <c r="AK907" s="2651" t="s">
        <v>2154</v>
      </c>
      <c r="AL907" s="2651" t="s">
        <v>4152</v>
      </c>
      <c r="AM907" s="2651"/>
      <c r="AN907" s="2652">
        <v>703.62</v>
      </c>
    </row>
    <row r="908" spans="1:40" ht="11.1" customHeight="1">
      <c r="A908" s="2646" t="s">
        <v>4568</v>
      </c>
      <c r="B908" s="2646" t="s">
        <v>4567</v>
      </c>
      <c r="C908" s="2646" t="s">
        <v>1502</v>
      </c>
      <c r="D908" s="2646"/>
      <c r="E908" s="2647">
        <v>8481805100</v>
      </c>
      <c r="F908" s="2646" t="s">
        <v>2990</v>
      </c>
      <c r="G908" s="2646" t="s">
        <v>4566</v>
      </c>
      <c r="H908" s="2646" t="s">
        <v>3017</v>
      </c>
      <c r="I908" s="2646"/>
      <c r="J908" s="2646"/>
      <c r="K908" s="2646"/>
      <c r="L908" s="2650"/>
      <c r="M908" s="2650"/>
      <c r="N908" s="2650"/>
      <c r="O908" s="2650"/>
      <c r="P908" s="2650"/>
      <c r="Q908" s="2650"/>
      <c r="R908" s="2650"/>
      <c r="S908" s="2650"/>
      <c r="T908" s="2646" t="s">
        <v>3971</v>
      </c>
      <c r="U908" s="2646"/>
      <c r="V908" s="2646"/>
      <c r="W908" s="2646"/>
      <c r="X908" s="2646"/>
      <c r="Y908" s="2646"/>
      <c r="Z908" s="2646"/>
      <c r="AA908" s="2646"/>
      <c r="AB908" s="2646"/>
      <c r="AC908" s="2646"/>
      <c r="AD908" s="2646"/>
      <c r="AE908" s="2646"/>
      <c r="AF908" s="2646"/>
      <c r="AG908" s="2646"/>
      <c r="AH908" s="2646"/>
      <c r="AI908" s="2646"/>
      <c r="AJ908" s="2648">
        <v>715.91</v>
      </c>
      <c r="AK908" s="2651" t="s">
        <v>2154</v>
      </c>
      <c r="AL908" s="2651" t="s">
        <v>4152</v>
      </c>
      <c r="AM908" s="2651"/>
      <c r="AN908" s="2652">
        <v>730.23</v>
      </c>
    </row>
    <row r="909" spans="1:40" ht="11.1" customHeight="1">
      <c r="A909" s="2646" t="s">
        <v>4565</v>
      </c>
      <c r="B909" s="2646" t="s">
        <v>4564</v>
      </c>
      <c r="C909" s="2646" t="s">
        <v>1502</v>
      </c>
      <c r="D909" s="2646"/>
      <c r="E909" s="2647">
        <v>8481805100</v>
      </c>
      <c r="F909" s="2646" t="s">
        <v>2990</v>
      </c>
      <c r="G909" s="2646" t="s">
        <v>4563</v>
      </c>
      <c r="H909" s="2646" t="s">
        <v>3017</v>
      </c>
      <c r="I909" s="2646"/>
      <c r="J909" s="2646"/>
      <c r="K909" s="2646"/>
      <c r="L909" s="2650"/>
      <c r="M909" s="2650"/>
      <c r="N909" s="2650"/>
      <c r="O909" s="2650"/>
      <c r="P909" s="2650"/>
      <c r="Q909" s="2650"/>
      <c r="R909" s="2650"/>
      <c r="S909" s="2650"/>
      <c r="T909" s="2646" t="s">
        <v>3971</v>
      </c>
      <c r="U909" s="2646"/>
      <c r="V909" s="2646"/>
      <c r="W909" s="2646"/>
      <c r="X909" s="2646"/>
      <c r="Y909" s="2646"/>
      <c r="Z909" s="2646"/>
      <c r="AA909" s="2646"/>
      <c r="AB909" s="2646"/>
      <c r="AC909" s="2646"/>
      <c r="AD909" s="2646"/>
      <c r="AE909" s="2646"/>
      <c r="AF909" s="2646"/>
      <c r="AG909" s="2646"/>
      <c r="AH909" s="2646"/>
      <c r="AI909" s="2646"/>
      <c r="AJ909" s="2648">
        <v>846.21</v>
      </c>
      <c r="AK909" s="2651" t="s">
        <v>2154</v>
      </c>
      <c r="AL909" s="2651" t="s">
        <v>4152</v>
      </c>
      <c r="AM909" s="2651"/>
      <c r="AN909" s="2652">
        <v>863.13</v>
      </c>
    </row>
    <row r="910" spans="1:40" ht="11.1" customHeight="1">
      <c r="A910" s="2646" t="s">
        <v>4561</v>
      </c>
      <c r="B910" s="2646" t="s">
        <v>4560</v>
      </c>
      <c r="C910" s="2646" t="s">
        <v>1502</v>
      </c>
      <c r="D910" s="2646"/>
      <c r="E910" s="2647">
        <v>8481805100</v>
      </c>
      <c r="F910" s="2646" t="s">
        <v>2990</v>
      </c>
      <c r="G910" s="2646" t="s">
        <v>4562</v>
      </c>
      <c r="H910" s="2646" t="s">
        <v>3017</v>
      </c>
      <c r="I910" s="2646"/>
      <c r="J910" s="2646"/>
      <c r="K910" s="2646"/>
      <c r="L910" s="2650"/>
      <c r="M910" s="2650"/>
      <c r="N910" s="2650"/>
      <c r="O910" s="2650"/>
      <c r="P910" s="2650"/>
      <c r="Q910" s="2650"/>
      <c r="R910" s="2650"/>
      <c r="S910" s="2650"/>
      <c r="T910" s="2646" t="s">
        <v>3971</v>
      </c>
      <c r="U910" s="2646"/>
      <c r="V910" s="2646"/>
      <c r="W910" s="2646"/>
      <c r="X910" s="2646"/>
      <c r="Y910" s="2646"/>
      <c r="Z910" s="2646"/>
      <c r="AA910" s="2646"/>
      <c r="AB910" s="2646"/>
      <c r="AC910" s="2646"/>
      <c r="AD910" s="2646"/>
      <c r="AE910" s="2646"/>
      <c r="AF910" s="2646"/>
      <c r="AG910" s="2646"/>
      <c r="AH910" s="2646"/>
      <c r="AI910" s="2646"/>
      <c r="AJ910" s="2646"/>
      <c r="AK910" s="2651"/>
      <c r="AL910" s="2651" t="s">
        <v>4152</v>
      </c>
      <c r="AM910" s="2651"/>
      <c r="AN910" s="2651"/>
    </row>
    <row r="911" spans="1:40" ht="11.1" customHeight="1">
      <c r="A911" s="2646" t="s">
        <v>4561</v>
      </c>
      <c r="B911" s="2646" t="s">
        <v>4560</v>
      </c>
      <c r="C911" s="2646" t="s">
        <v>1502</v>
      </c>
      <c r="D911" s="2646"/>
      <c r="E911" s="2647">
        <v>8481805100</v>
      </c>
      <c r="F911" s="2646" t="s">
        <v>2990</v>
      </c>
      <c r="G911" s="2646" t="s">
        <v>4562</v>
      </c>
      <c r="H911" s="2646"/>
      <c r="I911" s="2646"/>
      <c r="J911" s="2646"/>
      <c r="K911" s="2646"/>
      <c r="L911" s="2650"/>
      <c r="M911" s="2650"/>
      <c r="N911" s="2650"/>
      <c r="O911" s="2650"/>
      <c r="P911" s="2650"/>
      <c r="Q911" s="2650"/>
      <c r="R911" s="2650"/>
      <c r="S911" s="2650"/>
      <c r="T911" s="2646" t="s">
        <v>3971</v>
      </c>
      <c r="U911" s="2646"/>
      <c r="V911" s="2646"/>
      <c r="W911" s="2646"/>
      <c r="X911" s="2646"/>
      <c r="Y911" s="2646"/>
      <c r="Z911" s="2646"/>
      <c r="AA911" s="2646"/>
      <c r="AB911" s="2646"/>
      <c r="AC911" s="2646"/>
      <c r="AD911" s="2646"/>
      <c r="AE911" s="2646"/>
      <c r="AF911" s="2646"/>
      <c r="AG911" s="2646"/>
      <c r="AH911" s="2646"/>
      <c r="AI911" s="2646"/>
      <c r="AJ911" s="2646"/>
      <c r="AK911" s="2651"/>
      <c r="AL911" s="2651"/>
      <c r="AM911" s="2651"/>
      <c r="AN911" s="2651"/>
    </row>
    <row r="912" spans="1:40" ht="11.1" customHeight="1">
      <c r="A912" s="2646" t="s">
        <v>4561</v>
      </c>
      <c r="B912" s="2646" t="s">
        <v>4560</v>
      </c>
      <c r="C912" s="2646" t="s">
        <v>1502</v>
      </c>
      <c r="D912" s="2646"/>
      <c r="E912" s="2647">
        <v>8481805100</v>
      </c>
      <c r="F912" s="2646" t="s">
        <v>2990</v>
      </c>
      <c r="G912" s="2646" t="s">
        <v>4562</v>
      </c>
      <c r="H912" s="2646"/>
      <c r="I912" s="2646"/>
      <c r="J912" s="2646"/>
      <c r="K912" s="2646"/>
      <c r="L912" s="2650"/>
      <c r="M912" s="2650"/>
      <c r="N912" s="2650"/>
      <c r="O912" s="2650"/>
      <c r="P912" s="2650"/>
      <c r="Q912" s="2650"/>
      <c r="R912" s="2650"/>
      <c r="S912" s="2650"/>
      <c r="T912" s="2646" t="s">
        <v>3971</v>
      </c>
      <c r="U912" s="2646"/>
      <c r="V912" s="2646"/>
      <c r="W912" s="2646"/>
      <c r="X912" s="2646"/>
      <c r="Y912" s="2646"/>
      <c r="Z912" s="2646"/>
      <c r="AA912" s="2646"/>
      <c r="AB912" s="2646"/>
      <c r="AC912" s="2646"/>
      <c r="AD912" s="2646"/>
      <c r="AE912" s="2646"/>
      <c r="AF912" s="2646"/>
      <c r="AG912" s="2646"/>
      <c r="AH912" s="2646"/>
      <c r="AI912" s="2646"/>
      <c r="AJ912" s="2646"/>
      <c r="AK912" s="2651"/>
      <c r="AL912" s="2651"/>
      <c r="AM912" s="2651"/>
      <c r="AN912" s="2651"/>
    </row>
    <row r="913" spans="1:40" ht="11.1" customHeight="1">
      <c r="A913" s="2646" t="s">
        <v>4561</v>
      </c>
      <c r="B913" s="2646" t="s">
        <v>4560</v>
      </c>
      <c r="C913" s="2646" t="s">
        <v>1502</v>
      </c>
      <c r="D913" s="2646"/>
      <c r="E913" s="2647">
        <v>8481805100</v>
      </c>
      <c r="F913" s="2646" t="s">
        <v>2990</v>
      </c>
      <c r="G913" s="2646" t="s">
        <v>4562</v>
      </c>
      <c r="H913" s="2646"/>
      <c r="I913" s="2646"/>
      <c r="J913" s="2646"/>
      <c r="K913" s="2646"/>
      <c r="L913" s="2650"/>
      <c r="M913" s="2650"/>
      <c r="N913" s="2650"/>
      <c r="O913" s="2650"/>
      <c r="P913" s="2650"/>
      <c r="Q913" s="2650"/>
      <c r="R913" s="2650"/>
      <c r="S913" s="2650"/>
      <c r="T913" s="2646" t="s">
        <v>3971</v>
      </c>
      <c r="U913" s="2646"/>
      <c r="V913" s="2646"/>
      <c r="W913" s="2646"/>
      <c r="X913" s="2646"/>
      <c r="Y913" s="2646"/>
      <c r="Z913" s="2646"/>
      <c r="AA913" s="2646"/>
      <c r="AB913" s="2646"/>
      <c r="AC913" s="2646"/>
      <c r="AD913" s="2646"/>
      <c r="AE913" s="2646"/>
      <c r="AF913" s="2646"/>
      <c r="AG913" s="2646"/>
      <c r="AH913" s="2646"/>
      <c r="AI913" s="2646"/>
      <c r="AJ913" s="2646"/>
      <c r="AK913" s="2651"/>
      <c r="AL913" s="2651"/>
      <c r="AM913" s="2651"/>
      <c r="AN913" s="2651"/>
    </row>
    <row r="914" spans="1:40" ht="11.1" customHeight="1">
      <c r="A914" s="2646" t="s">
        <v>4561</v>
      </c>
      <c r="B914" s="2646" t="s">
        <v>4560</v>
      </c>
      <c r="C914" s="2646" t="s">
        <v>1502</v>
      </c>
      <c r="D914" s="2646"/>
      <c r="E914" s="2647">
        <v>8481805100</v>
      </c>
      <c r="F914" s="2646" t="s">
        <v>2990</v>
      </c>
      <c r="G914" s="2646" t="s">
        <v>4559</v>
      </c>
      <c r="H914" s="2646" t="s">
        <v>3017</v>
      </c>
      <c r="I914" s="2646"/>
      <c r="J914" s="2646"/>
      <c r="K914" s="2646"/>
      <c r="L914" s="2650"/>
      <c r="M914" s="2650"/>
      <c r="N914" s="2650"/>
      <c r="O914" s="2650"/>
      <c r="P914" s="2650"/>
      <c r="Q914" s="2650"/>
      <c r="R914" s="2650"/>
      <c r="S914" s="2650"/>
      <c r="T914" s="2646" t="s">
        <v>3971</v>
      </c>
      <c r="U914" s="2646"/>
      <c r="V914" s="2646"/>
      <c r="W914" s="2646"/>
      <c r="X914" s="2646"/>
      <c r="Y914" s="2646"/>
      <c r="Z914" s="2646"/>
      <c r="AA914" s="2646"/>
      <c r="AB914" s="2646"/>
      <c r="AC914" s="2646"/>
      <c r="AD914" s="2646"/>
      <c r="AE914" s="2646"/>
      <c r="AF914" s="2646"/>
      <c r="AG914" s="2646"/>
      <c r="AH914" s="2646"/>
      <c r="AI914" s="2646"/>
      <c r="AJ914" s="2653">
        <v>911.4</v>
      </c>
      <c r="AK914" s="2651" t="s">
        <v>2154</v>
      </c>
      <c r="AL914" s="2651" t="s">
        <v>4152</v>
      </c>
      <c r="AM914" s="2651"/>
      <c r="AN914" s="2652">
        <v>929.63</v>
      </c>
    </row>
    <row r="915" spans="1:40" ht="11.1" customHeight="1">
      <c r="A915" s="2646" t="s">
        <v>4558</v>
      </c>
      <c r="B915" s="2646" t="s">
        <v>4558</v>
      </c>
      <c r="C915" s="2646" t="s">
        <v>1502</v>
      </c>
      <c r="D915" s="2646"/>
      <c r="E915" s="2647">
        <v>8481805100</v>
      </c>
      <c r="F915" s="2646" t="s">
        <v>2990</v>
      </c>
      <c r="G915" s="2646" t="s">
        <v>4557</v>
      </c>
      <c r="H915" s="2646" t="s">
        <v>3017</v>
      </c>
      <c r="I915" s="2646"/>
      <c r="J915" s="2646"/>
      <c r="K915" s="2646"/>
      <c r="L915" s="2650"/>
      <c r="M915" s="2650"/>
      <c r="N915" s="2650"/>
      <c r="O915" s="2650"/>
      <c r="P915" s="2650"/>
      <c r="Q915" s="2650"/>
      <c r="R915" s="2650"/>
      <c r="S915" s="2650"/>
      <c r="T915" s="2646" t="s">
        <v>3971</v>
      </c>
      <c r="U915" s="2646"/>
      <c r="V915" s="2646"/>
      <c r="W915" s="2646"/>
      <c r="X915" s="2646"/>
      <c r="Y915" s="2646"/>
      <c r="Z915" s="2646"/>
      <c r="AA915" s="2646"/>
      <c r="AB915" s="2646"/>
      <c r="AC915" s="2646"/>
      <c r="AD915" s="2646"/>
      <c r="AE915" s="2646"/>
      <c r="AF915" s="2646"/>
      <c r="AG915" s="2646"/>
      <c r="AH915" s="2646"/>
      <c r="AI915" s="2646"/>
      <c r="AJ915" s="2648">
        <v>909.16</v>
      </c>
      <c r="AK915" s="2651" t="s">
        <v>2154</v>
      </c>
      <c r="AL915" s="2651" t="s">
        <v>4152</v>
      </c>
      <c r="AM915" s="2651"/>
      <c r="AN915" s="2652">
        <v>927.34</v>
      </c>
    </row>
    <row r="916" spans="1:40" ht="11.1" customHeight="1">
      <c r="A916" s="2646" t="s">
        <v>4556</v>
      </c>
      <c r="B916" s="2646" t="s">
        <v>4556</v>
      </c>
      <c r="C916" s="2646" t="s">
        <v>1502</v>
      </c>
      <c r="D916" s="2646"/>
      <c r="E916" s="2647">
        <v>8481805100</v>
      </c>
      <c r="F916" s="2646" t="s">
        <v>2990</v>
      </c>
      <c r="G916" s="2646" t="s">
        <v>4555</v>
      </c>
      <c r="H916" s="2646" t="s">
        <v>3017</v>
      </c>
      <c r="I916" s="2646"/>
      <c r="J916" s="2646"/>
      <c r="K916" s="2646"/>
      <c r="L916" s="2650"/>
      <c r="M916" s="2650"/>
      <c r="N916" s="2650"/>
      <c r="O916" s="2650"/>
      <c r="P916" s="2650"/>
      <c r="Q916" s="2650"/>
      <c r="R916" s="2650"/>
      <c r="S916" s="2650"/>
      <c r="T916" s="2646" t="s">
        <v>3971</v>
      </c>
      <c r="U916" s="2646"/>
      <c r="V916" s="2646"/>
      <c r="W916" s="2646"/>
      <c r="X916" s="2646"/>
      <c r="Y916" s="2646"/>
      <c r="Z916" s="2646"/>
      <c r="AA916" s="2646"/>
      <c r="AB916" s="2646"/>
      <c r="AC916" s="2646"/>
      <c r="AD916" s="2646"/>
      <c r="AE916" s="2646"/>
      <c r="AF916" s="2646"/>
      <c r="AG916" s="2646"/>
      <c r="AH916" s="2646"/>
      <c r="AI916" s="2646"/>
      <c r="AJ916" s="2648">
        <v>993.16</v>
      </c>
      <c r="AK916" s="2651" t="s">
        <v>2154</v>
      </c>
      <c r="AL916" s="2651" t="s">
        <v>4152</v>
      </c>
      <c r="AM916" s="2651"/>
      <c r="AN916" s="2655">
        <v>1013.02</v>
      </c>
    </row>
    <row r="917" spans="1:40" ht="11.1" customHeight="1">
      <c r="A917" s="2646" t="s">
        <v>4554</v>
      </c>
      <c r="B917" s="2646" t="s">
        <v>4554</v>
      </c>
      <c r="C917" s="2646" t="s">
        <v>1502</v>
      </c>
      <c r="D917" s="2646"/>
      <c r="E917" s="2647">
        <v>8481805100</v>
      </c>
      <c r="F917" s="2646" t="s">
        <v>2990</v>
      </c>
      <c r="G917" s="2646" t="s">
        <v>4553</v>
      </c>
      <c r="H917" s="2646" t="s">
        <v>3017</v>
      </c>
      <c r="I917" s="2646"/>
      <c r="J917" s="2646"/>
      <c r="K917" s="2646"/>
      <c r="L917" s="2650"/>
      <c r="M917" s="2650"/>
      <c r="N917" s="2650"/>
      <c r="O917" s="2650"/>
      <c r="P917" s="2650"/>
      <c r="Q917" s="2650"/>
      <c r="R917" s="2650"/>
      <c r="S917" s="2650"/>
      <c r="T917" s="2646" t="s">
        <v>3971</v>
      </c>
      <c r="U917" s="2646"/>
      <c r="V917" s="2646"/>
      <c r="W917" s="2646"/>
      <c r="X917" s="2646"/>
      <c r="Y917" s="2646"/>
      <c r="Z917" s="2646"/>
      <c r="AA917" s="2646"/>
      <c r="AB917" s="2646"/>
      <c r="AC917" s="2646"/>
      <c r="AD917" s="2646"/>
      <c r="AE917" s="2646"/>
      <c r="AF917" s="2646"/>
      <c r="AG917" s="2646"/>
      <c r="AH917" s="2646"/>
      <c r="AI917" s="2646"/>
      <c r="AJ917" s="2648">
        <v>875.41</v>
      </c>
      <c r="AK917" s="2651" t="s">
        <v>2154</v>
      </c>
      <c r="AL917" s="2651" t="s">
        <v>4152</v>
      </c>
      <c r="AM917" s="2651"/>
      <c r="AN917" s="2652">
        <v>892.92</v>
      </c>
    </row>
    <row r="918" spans="1:40" ht="11.1" customHeight="1">
      <c r="A918" s="2646" t="s">
        <v>4552</v>
      </c>
      <c r="B918" s="2646" t="s">
        <v>4552</v>
      </c>
      <c r="C918" s="2646" t="s">
        <v>1502</v>
      </c>
      <c r="D918" s="2646"/>
      <c r="E918" s="2647">
        <v>8481805100</v>
      </c>
      <c r="F918" s="2646" t="s">
        <v>2990</v>
      </c>
      <c r="G918" s="2646" t="s">
        <v>4551</v>
      </c>
      <c r="H918" s="2646" t="s">
        <v>3017</v>
      </c>
      <c r="I918" s="2646"/>
      <c r="J918" s="2646"/>
      <c r="K918" s="2646"/>
      <c r="L918" s="2650"/>
      <c r="M918" s="2650"/>
      <c r="N918" s="2650"/>
      <c r="O918" s="2650"/>
      <c r="P918" s="2650"/>
      <c r="Q918" s="2650"/>
      <c r="R918" s="2650"/>
      <c r="S918" s="2650"/>
      <c r="T918" s="2646" t="s">
        <v>3971</v>
      </c>
      <c r="U918" s="2646"/>
      <c r="V918" s="2646"/>
      <c r="W918" s="2646"/>
      <c r="X918" s="2646"/>
      <c r="Y918" s="2646"/>
      <c r="Z918" s="2646"/>
      <c r="AA918" s="2646"/>
      <c r="AB918" s="2646"/>
      <c r="AC918" s="2646"/>
      <c r="AD918" s="2646"/>
      <c r="AE918" s="2646"/>
      <c r="AF918" s="2646"/>
      <c r="AG918" s="2646"/>
      <c r="AH918" s="2646"/>
      <c r="AI918" s="2646"/>
      <c r="AJ918" s="2648">
        <v>732.94</v>
      </c>
      <c r="AK918" s="2651" t="s">
        <v>2154</v>
      </c>
      <c r="AL918" s="2651" t="s">
        <v>4152</v>
      </c>
      <c r="AM918" s="2651"/>
      <c r="AN918" s="2652">
        <v>747.6</v>
      </c>
    </row>
    <row r="919" spans="1:40" ht="11.1" customHeight="1">
      <c r="A919" s="2646" t="s">
        <v>4550</v>
      </c>
      <c r="B919" s="2646" t="s">
        <v>4550</v>
      </c>
      <c r="C919" s="2646" t="s">
        <v>1502</v>
      </c>
      <c r="D919" s="2646"/>
      <c r="E919" s="2647">
        <v>8481805100</v>
      </c>
      <c r="F919" s="2646" t="s">
        <v>2990</v>
      </c>
      <c r="G919" s="2646" t="s">
        <v>4549</v>
      </c>
      <c r="H919" s="2646" t="s">
        <v>3017</v>
      </c>
      <c r="I919" s="2646"/>
      <c r="J919" s="2646"/>
      <c r="K919" s="2646"/>
      <c r="L919" s="2650"/>
      <c r="M919" s="2650"/>
      <c r="N919" s="2650"/>
      <c r="O919" s="2650"/>
      <c r="P919" s="2650"/>
      <c r="Q919" s="2650"/>
      <c r="R919" s="2650"/>
      <c r="S919" s="2650"/>
      <c r="T919" s="2646" t="s">
        <v>3971</v>
      </c>
      <c r="U919" s="2646"/>
      <c r="V919" s="2646"/>
      <c r="W919" s="2646"/>
      <c r="X919" s="2646"/>
      <c r="Y919" s="2646"/>
      <c r="Z919" s="2646"/>
      <c r="AA919" s="2646"/>
      <c r="AB919" s="2646"/>
      <c r="AC919" s="2646"/>
      <c r="AD919" s="2646"/>
      <c r="AE919" s="2646"/>
      <c r="AF919" s="2646"/>
      <c r="AG919" s="2646"/>
      <c r="AH919" s="2646"/>
      <c r="AI919" s="2646"/>
      <c r="AJ919" s="2648">
        <v>819.87</v>
      </c>
      <c r="AK919" s="2651" t="s">
        <v>2154</v>
      </c>
      <c r="AL919" s="2651" t="s">
        <v>4152</v>
      </c>
      <c r="AM919" s="2651"/>
      <c r="AN919" s="2652">
        <v>836.27</v>
      </c>
    </row>
    <row r="920" spans="1:40" ht="11.1" customHeight="1">
      <c r="A920" s="2646" t="s">
        <v>4548</v>
      </c>
      <c r="B920" s="2646" t="s">
        <v>4548</v>
      </c>
      <c r="C920" s="2646" t="s">
        <v>1502</v>
      </c>
      <c r="D920" s="2646"/>
      <c r="E920" s="2647">
        <v>8481805100</v>
      </c>
      <c r="F920" s="2646" t="s">
        <v>2990</v>
      </c>
      <c r="G920" s="2646" t="s">
        <v>4547</v>
      </c>
      <c r="H920" s="2646" t="s">
        <v>3017</v>
      </c>
      <c r="I920" s="2646"/>
      <c r="J920" s="2646"/>
      <c r="K920" s="2646"/>
      <c r="L920" s="2650"/>
      <c r="M920" s="2650"/>
      <c r="N920" s="2650"/>
      <c r="O920" s="2650"/>
      <c r="P920" s="2650"/>
      <c r="Q920" s="2650"/>
      <c r="R920" s="2650"/>
      <c r="S920" s="2650"/>
      <c r="T920" s="2646" t="s">
        <v>3971</v>
      </c>
      <c r="U920" s="2646"/>
      <c r="V920" s="2646"/>
      <c r="W920" s="2646"/>
      <c r="X920" s="2646"/>
      <c r="Y920" s="2646"/>
      <c r="Z920" s="2646"/>
      <c r="AA920" s="2646"/>
      <c r="AB920" s="2646"/>
      <c r="AC920" s="2646"/>
      <c r="AD920" s="2646"/>
      <c r="AE920" s="2646"/>
      <c r="AF920" s="2646"/>
      <c r="AG920" s="2646"/>
      <c r="AH920" s="2646"/>
      <c r="AI920" s="2646"/>
      <c r="AJ920" s="2648">
        <v>993.16</v>
      </c>
      <c r="AK920" s="2651" t="s">
        <v>2154</v>
      </c>
      <c r="AL920" s="2651" t="s">
        <v>4152</v>
      </c>
      <c r="AM920" s="2651"/>
      <c r="AN920" s="2655">
        <v>1013.02</v>
      </c>
    </row>
    <row r="921" spans="1:40" ht="11.1" customHeight="1">
      <c r="A921" s="2646" t="s">
        <v>4546</v>
      </c>
      <c r="B921" s="2646" t="s">
        <v>4546</v>
      </c>
      <c r="C921" s="2646" t="s">
        <v>1502</v>
      </c>
      <c r="D921" s="2646"/>
      <c r="E921" s="2647">
        <v>8481805100</v>
      </c>
      <c r="F921" s="2646" t="s">
        <v>2990</v>
      </c>
      <c r="G921" s="2646" t="s">
        <v>4545</v>
      </c>
      <c r="H921" s="2646" t="s">
        <v>3017</v>
      </c>
      <c r="I921" s="2646"/>
      <c r="J921" s="2646"/>
      <c r="K921" s="2646"/>
      <c r="L921" s="2650"/>
      <c r="M921" s="2650"/>
      <c r="N921" s="2650"/>
      <c r="O921" s="2650"/>
      <c r="P921" s="2650"/>
      <c r="Q921" s="2650"/>
      <c r="R921" s="2650"/>
      <c r="S921" s="2650"/>
      <c r="T921" s="2646" t="s">
        <v>3971</v>
      </c>
      <c r="U921" s="2646"/>
      <c r="V921" s="2646"/>
      <c r="W921" s="2646"/>
      <c r="X921" s="2646"/>
      <c r="Y921" s="2646"/>
      <c r="Z921" s="2646"/>
      <c r="AA921" s="2646"/>
      <c r="AB921" s="2646"/>
      <c r="AC921" s="2646"/>
      <c r="AD921" s="2646"/>
      <c r="AE921" s="2646"/>
      <c r="AF921" s="2646"/>
      <c r="AG921" s="2646"/>
      <c r="AH921" s="2646"/>
      <c r="AI921" s="2646"/>
      <c r="AJ921" s="2648">
        <v>875.41</v>
      </c>
      <c r="AK921" s="2651" t="s">
        <v>2154</v>
      </c>
      <c r="AL921" s="2651" t="s">
        <v>4152</v>
      </c>
      <c r="AM921" s="2651"/>
      <c r="AN921" s="2652">
        <v>892.92</v>
      </c>
    </row>
    <row r="922" spans="1:40" ht="11.1" customHeight="1">
      <c r="A922" s="2646" t="s">
        <v>4532</v>
      </c>
      <c r="B922" s="2646" t="s">
        <v>4544</v>
      </c>
      <c r="C922" s="2646" t="s">
        <v>1502</v>
      </c>
      <c r="D922" s="2646"/>
      <c r="E922" s="2647">
        <v>8481805100</v>
      </c>
      <c r="F922" s="2646" t="s">
        <v>2990</v>
      </c>
      <c r="G922" s="2646" t="s">
        <v>4543</v>
      </c>
      <c r="H922" s="2646" t="s">
        <v>3017</v>
      </c>
      <c r="I922" s="2646"/>
      <c r="J922" s="2646"/>
      <c r="K922" s="2646"/>
      <c r="L922" s="2650"/>
      <c r="M922" s="2650"/>
      <c r="N922" s="2650"/>
      <c r="O922" s="2650"/>
      <c r="P922" s="2650"/>
      <c r="Q922" s="2650"/>
      <c r="R922" s="2650"/>
      <c r="S922" s="2650"/>
      <c r="T922" s="2646" t="s">
        <v>3971</v>
      </c>
      <c r="U922" s="2646"/>
      <c r="V922" s="2646"/>
      <c r="W922" s="2646"/>
      <c r="X922" s="2646"/>
      <c r="Y922" s="2646"/>
      <c r="Z922" s="2646"/>
      <c r="AA922" s="2646"/>
      <c r="AB922" s="2646"/>
      <c r="AC922" s="2646"/>
      <c r="AD922" s="2646"/>
      <c r="AE922" s="2646"/>
      <c r="AF922" s="2646"/>
      <c r="AG922" s="2646"/>
      <c r="AH922" s="2646"/>
      <c r="AI922" s="2646"/>
      <c r="AJ922" s="2648">
        <v>839.56</v>
      </c>
      <c r="AK922" s="2651" t="s">
        <v>2154</v>
      </c>
      <c r="AL922" s="2651" t="s">
        <v>4152</v>
      </c>
      <c r="AM922" s="2651"/>
      <c r="AN922" s="2652">
        <v>856.35</v>
      </c>
    </row>
    <row r="923" spans="1:40" ht="11.1" customHeight="1">
      <c r="A923" s="2646" t="s">
        <v>4542</v>
      </c>
      <c r="B923" s="2646" t="s">
        <v>4541</v>
      </c>
      <c r="C923" s="2646" t="s">
        <v>1502</v>
      </c>
      <c r="D923" s="2646"/>
      <c r="E923" s="2647">
        <v>8481805100</v>
      </c>
      <c r="F923" s="2646" t="s">
        <v>2990</v>
      </c>
      <c r="G923" s="2646" t="s">
        <v>4540</v>
      </c>
      <c r="H923" s="2646" t="s">
        <v>3017</v>
      </c>
      <c r="I923" s="2646"/>
      <c r="J923" s="2646"/>
      <c r="K923" s="2646"/>
      <c r="L923" s="2650"/>
      <c r="M923" s="2650"/>
      <c r="N923" s="2650"/>
      <c r="O923" s="2650"/>
      <c r="P923" s="2650"/>
      <c r="Q923" s="2650"/>
      <c r="R923" s="2650"/>
      <c r="S923" s="2650"/>
      <c r="T923" s="2646" t="s">
        <v>3971</v>
      </c>
      <c r="U923" s="2646"/>
      <c r="V923" s="2646"/>
      <c r="W923" s="2646"/>
      <c r="X923" s="2646"/>
      <c r="Y923" s="2646"/>
      <c r="Z923" s="2646"/>
      <c r="AA923" s="2646"/>
      <c r="AB923" s="2646"/>
      <c r="AC923" s="2646"/>
      <c r="AD923" s="2646"/>
      <c r="AE923" s="2646"/>
      <c r="AF923" s="2646"/>
      <c r="AG923" s="2646"/>
      <c r="AH923" s="2646"/>
      <c r="AI923" s="2646"/>
      <c r="AJ923" s="2648">
        <v>890.71</v>
      </c>
      <c r="AK923" s="2651" t="s">
        <v>2154</v>
      </c>
      <c r="AL923" s="2651" t="s">
        <v>4152</v>
      </c>
      <c r="AM923" s="2651"/>
      <c r="AN923" s="2652">
        <v>908.52</v>
      </c>
    </row>
    <row r="924" spans="1:40" ht="11.1" customHeight="1">
      <c r="A924" s="2646" t="s">
        <v>4538</v>
      </c>
      <c r="B924" s="2646" t="s">
        <v>4537</v>
      </c>
      <c r="C924" s="2646" t="s">
        <v>1502</v>
      </c>
      <c r="D924" s="2646"/>
      <c r="E924" s="2647">
        <v>8481805100</v>
      </c>
      <c r="F924" s="2646" t="s">
        <v>2990</v>
      </c>
      <c r="G924" s="2646" t="s">
        <v>4539</v>
      </c>
      <c r="H924" s="2646" t="s">
        <v>3017</v>
      </c>
      <c r="I924" s="2646"/>
      <c r="J924" s="2646"/>
      <c r="K924" s="2646"/>
      <c r="L924" s="2650"/>
      <c r="M924" s="2650"/>
      <c r="N924" s="2650"/>
      <c r="O924" s="2650"/>
      <c r="P924" s="2650"/>
      <c r="Q924" s="2650"/>
      <c r="R924" s="2650"/>
      <c r="S924" s="2650"/>
      <c r="T924" s="2646" t="s">
        <v>3971</v>
      </c>
      <c r="U924" s="2646"/>
      <c r="V924" s="2646"/>
      <c r="W924" s="2646"/>
      <c r="X924" s="2646"/>
      <c r="Y924" s="2646"/>
      <c r="Z924" s="2646"/>
      <c r="AA924" s="2646"/>
      <c r="AB924" s="2646"/>
      <c r="AC924" s="2646"/>
      <c r="AD924" s="2646"/>
      <c r="AE924" s="2646"/>
      <c r="AF924" s="2646"/>
      <c r="AG924" s="2646"/>
      <c r="AH924" s="2646"/>
      <c r="AI924" s="2646"/>
      <c r="AJ924" s="2646"/>
      <c r="AK924" s="2651"/>
      <c r="AL924" s="2651" t="s">
        <v>4152</v>
      </c>
      <c r="AM924" s="2651"/>
      <c r="AN924" s="2651"/>
    </row>
    <row r="925" spans="1:40" ht="11.1" customHeight="1">
      <c r="A925" s="2646" t="s">
        <v>4538</v>
      </c>
      <c r="B925" s="2646" t="s">
        <v>4537</v>
      </c>
      <c r="C925" s="2646" t="s">
        <v>1502</v>
      </c>
      <c r="D925" s="2646"/>
      <c r="E925" s="2647">
        <v>8481805100</v>
      </c>
      <c r="F925" s="2646" t="s">
        <v>2990</v>
      </c>
      <c r="G925" s="2646" t="s">
        <v>4536</v>
      </c>
      <c r="H925" s="2646" t="s">
        <v>3017</v>
      </c>
      <c r="I925" s="2646"/>
      <c r="J925" s="2646"/>
      <c r="K925" s="2646"/>
      <c r="L925" s="2650"/>
      <c r="M925" s="2650"/>
      <c r="N925" s="2650"/>
      <c r="O925" s="2650"/>
      <c r="P925" s="2650"/>
      <c r="Q925" s="2650"/>
      <c r="R925" s="2650"/>
      <c r="S925" s="2650"/>
      <c r="T925" s="2646" t="s">
        <v>3971</v>
      </c>
      <c r="U925" s="2646"/>
      <c r="V925" s="2646"/>
      <c r="W925" s="2646"/>
      <c r="X925" s="2646"/>
      <c r="Y925" s="2646"/>
      <c r="Z925" s="2646"/>
      <c r="AA925" s="2646"/>
      <c r="AB925" s="2646"/>
      <c r="AC925" s="2646"/>
      <c r="AD925" s="2646"/>
      <c r="AE925" s="2646"/>
      <c r="AF925" s="2646"/>
      <c r="AG925" s="2646"/>
      <c r="AH925" s="2646"/>
      <c r="AI925" s="2646"/>
      <c r="AJ925" s="2648">
        <v>962.57</v>
      </c>
      <c r="AK925" s="2651" t="s">
        <v>2154</v>
      </c>
      <c r="AL925" s="2651" t="s">
        <v>4152</v>
      </c>
      <c r="AM925" s="2651"/>
      <c r="AN925" s="2652">
        <v>981.82</v>
      </c>
    </row>
    <row r="926" spans="1:40" ht="11.1" customHeight="1">
      <c r="A926" s="2646" t="s">
        <v>4535</v>
      </c>
      <c r="B926" s="2646" t="s">
        <v>4534</v>
      </c>
      <c r="C926" s="2646" t="s">
        <v>1502</v>
      </c>
      <c r="D926" s="2646"/>
      <c r="E926" s="2647">
        <v>8481805100</v>
      </c>
      <c r="F926" s="2646" t="s">
        <v>2990</v>
      </c>
      <c r="G926" s="2646" t="s">
        <v>4533</v>
      </c>
      <c r="H926" s="2646" t="s">
        <v>3017</v>
      </c>
      <c r="I926" s="2646"/>
      <c r="J926" s="2646"/>
      <c r="K926" s="2646"/>
      <c r="L926" s="2650"/>
      <c r="M926" s="2650"/>
      <c r="N926" s="2650"/>
      <c r="O926" s="2650"/>
      <c r="P926" s="2650"/>
      <c r="Q926" s="2650"/>
      <c r="R926" s="2650"/>
      <c r="S926" s="2650"/>
      <c r="T926" s="2646" t="s">
        <v>3971</v>
      </c>
      <c r="U926" s="2646"/>
      <c r="V926" s="2646"/>
      <c r="W926" s="2646"/>
      <c r="X926" s="2646"/>
      <c r="Y926" s="2646"/>
      <c r="Z926" s="2646"/>
      <c r="AA926" s="2646"/>
      <c r="AB926" s="2646"/>
      <c r="AC926" s="2646"/>
      <c r="AD926" s="2646"/>
      <c r="AE926" s="2646"/>
      <c r="AF926" s="2646"/>
      <c r="AG926" s="2646"/>
      <c r="AH926" s="2646"/>
      <c r="AI926" s="2646"/>
      <c r="AJ926" s="2648">
        <v>852.51</v>
      </c>
      <c r="AK926" s="2651" t="s">
        <v>2154</v>
      </c>
      <c r="AL926" s="2651" t="s">
        <v>4152</v>
      </c>
      <c r="AM926" s="2651"/>
      <c r="AN926" s="2652">
        <v>869.56</v>
      </c>
    </row>
    <row r="927" spans="1:40" ht="11.1" customHeight="1">
      <c r="A927" s="2646" t="s">
        <v>4532</v>
      </c>
      <c r="B927" s="2646" t="s">
        <v>4531</v>
      </c>
      <c r="C927" s="2646" t="s">
        <v>1502</v>
      </c>
      <c r="D927" s="2646"/>
      <c r="E927" s="2647">
        <v>8481805100</v>
      </c>
      <c r="F927" s="2646" t="s">
        <v>2990</v>
      </c>
      <c r="G927" s="2646" t="s">
        <v>4530</v>
      </c>
      <c r="H927" s="2646" t="s">
        <v>3017</v>
      </c>
      <c r="I927" s="2646"/>
      <c r="J927" s="2646"/>
      <c r="K927" s="2646"/>
      <c r="L927" s="2650"/>
      <c r="M927" s="2650"/>
      <c r="N927" s="2650"/>
      <c r="O927" s="2650"/>
      <c r="P927" s="2650"/>
      <c r="Q927" s="2650"/>
      <c r="R927" s="2650"/>
      <c r="S927" s="2650"/>
      <c r="T927" s="2646" t="s">
        <v>3971</v>
      </c>
      <c r="U927" s="2646"/>
      <c r="V927" s="2646"/>
      <c r="W927" s="2646"/>
      <c r="X927" s="2646"/>
      <c r="Y927" s="2646"/>
      <c r="Z927" s="2646"/>
      <c r="AA927" s="2646"/>
      <c r="AB927" s="2646"/>
      <c r="AC927" s="2646"/>
      <c r="AD927" s="2646"/>
      <c r="AE927" s="2646"/>
      <c r="AF927" s="2646"/>
      <c r="AG927" s="2646"/>
      <c r="AH927" s="2646"/>
      <c r="AI927" s="2646"/>
      <c r="AJ927" s="2653">
        <v>918.1</v>
      </c>
      <c r="AK927" s="2651" t="s">
        <v>2154</v>
      </c>
      <c r="AL927" s="2651" t="s">
        <v>4152</v>
      </c>
      <c r="AM927" s="2651"/>
      <c r="AN927" s="2652">
        <v>936.46</v>
      </c>
    </row>
    <row r="928" spans="1:40" ht="11.1" customHeight="1">
      <c r="A928" s="2646" t="s">
        <v>4528</v>
      </c>
      <c r="B928" s="2646" t="s">
        <v>4527</v>
      </c>
      <c r="C928" s="2646" t="s">
        <v>1502</v>
      </c>
      <c r="D928" s="2646"/>
      <c r="E928" s="2647">
        <v>8481805100</v>
      </c>
      <c r="F928" s="2646" t="s">
        <v>2990</v>
      </c>
      <c r="G928" s="2646" t="s">
        <v>4529</v>
      </c>
      <c r="H928" s="2646" t="s">
        <v>3017</v>
      </c>
      <c r="I928" s="2646"/>
      <c r="J928" s="2646"/>
      <c r="K928" s="2646"/>
      <c r="L928" s="2650"/>
      <c r="M928" s="2650"/>
      <c r="N928" s="2650"/>
      <c r="O928" s="2650"/>
      <c r="P928" s="2650"/>
      <c r="Q928" s="2650"/>
      <c r="R928" s="2650"/>
      <c r="S928" s="2650"/>
      <c r="T928" s="2646" t="s">
        <v>3971</v>
      </c>
      <c r="U928" s="2646"/>
      <c r="V928" s="2646"/>
      <c r="W928" s="2646"/>
      <c r="X928" s="2646"/>
      <c r="Y928" s="2646"/>
      <c r="Z928" s="2646"/>
      <c r="AA928" s="2646"/>
      <c r="AB928" s="2646"/>
      <c r="AC928" s="2646"/>
      <c r="AD928" s="2646"/>
      <c r="AE928" s="2646"/>
      <c r="AF928" s="2646"/>
      <c r="AG928" s="2646"/>
      <c r="AH928" s="2646"/>
      <c r="AI928" s="2646"/>
      <c r="AJ928" s="2646"/>
      <c r="AK928" s="2651"/>
      <c r="AL928" s="2651" t="s">
        <v>4152</v>
      </c>
      <c r="AM928" s="2651"/>
      <c r="AN928" s="2651"/>
    </row>
    <row r="929" spans="1:40" ht="11.1" customHeight="1">
      <c r="A929" s="2646" t="s">
        <v>4528</v>
      </c>
      <c r="B929" s="2646" t="s">
        <v>4527</v>
      </c>
      <c r="C929" s="2646" t="s">
        <v>1502</v>
      </c>
      <c r="D929" s="2646"/>
      <c r="E929" s="2647">
        <v>8481805100</v>
      </c>
      <c r="F929" s="2646" t="s">
        <v>2990</v>
      </c>
      <c r="G929" s="2646" t="s">
        <v>4526</v>
      </c>
      <c r="H929" s="2646" t="s">
        <v>3017</v>
      </c>
      <c r="I929" s="2646"/>
      <c r="J929" s="2646"/>
      <c r="K929" s="2646"/>
      <c r="L929" s="2650"/>
      <c r="M929" s="2650"/>
      <c r="N929" s="2650"/>
      <c r="O929" s="2650"/>
      <c r="P929" s="2650"/>
      <c r="Q929" s="2650"/>
      <c r="R929" s="2650"/>
      <c r="S929" s="2650"/>
      <c r="T929" s="2646" t="s">
        <v>3971</v>
      </c>
      <c r="U929" s="2646"/>
      <c r="V929" s="2646"/>
      <c r="W929" s="2646"/>
      <c r="X929" s="2646"/>
      <c r="Y929" s="2646"/>
      <c r="Z929" s="2646"/>
      <c r="AA929" s="2646"/>
      <c r="AB929" s="2646"/>
      <c r="AC929" s="2646"/>
      <c r="AD929" s="2646"/>
      <c r="AE929" s="2646"/>
      <c r="AF929" s="2646"/>
      <c r="AG929" s="2646"/>
      <c r="AH929" s="2646"/>
      <c r="AI929" s="2646"/>
      <c r="AJ929" s="2665">
        <v>1119.0999999999999</v>
      </c>
      <c r="AK929" s="2651" t="s">
        <v>2154</v>
      </c>
      <c r="AL929" s="2651" t="s">
        <v>4152</v>
      </c>
      <c r="AM929" s="2651"/>
      <c r="AN929" s="2655">
        <v>1141.48</v>
      </c>
    </row>
    <row r="930" spans="1:40" ht="11.1" customHeight="1">
      <c r="A930" s="2646" t="s">
        <v>4524</v>
      </c>
      <c r="B930" s="2646" t="s">
        <v>4523</v>
      </c>
      <c r="C930" s="2646" t="s">
        <v>1502</v>
      </c>
      <c r="D930" s="2646"/>
      <c r="E930" s="2647">
        <v>8481805100</v>
      </c>
      <c r="F930" s="2646" t="s">
        <v>2990</v>
      </c>
      <c r="G930" s="2646" t="s">
        <v>4525</v>
      </c>
      <c r="H930" s="2646" t="s">
        <v>3017</v>
      </c>
      <c r="I930" s="2646"/>
      <c r="J930" s="2646"/>
      <c r="K930" s="2646"/>
      <c r="L930" s="2650"/>
      <c r="M930" s="2650"/>
      <c r="N930" s="2650"/>
      <c r="O930" s="2650"/>
      <c r="P930" s="2650"/>
      <c r="Q930" s="2650"/>
      <c r="R930" s="2650"/>
      <c r="S930" s="2650"/>
      <c r="T930" s="2646" t="s">
        <v>3971</v>
      </c>
      <c r="U930" s="2646"/>
      <c r="V930" s="2646"/>
      <c r="W930" s="2646"/>
      <c r="X930" s="2646"/>
      <c r="Y930" s="2646"/>
      <c r="Z930" s="2646"/>
      <c r="AA930" s="2646"/>
      <c r="AB930" s="2646"/>
      <c r="AC930" s="2646"/>
      <c r="AD930" s="2646"/>
      <c r="AE930" s="2646"/>
      <c r="AF930" s="2646"/>
      <c r="AG930" s="2646"/>
      <c r="AH930" s="2646"/>
      <c r="AI930" s="2646"/>
      <c r="AJ930" s="2646"/>
      <c r="AK930" s="2651"/>
      <c r="AL930" s="2651" t="s">
        <v>4152</v>
      </c>
      <c r="AM930" s="2651"/>
      <c r="AN930" s="2651"/>
    </row>
    <row r="931" spans="1:40" ht="11.1" customHeight="1">
      <c r="A931" s="2646" t="s">
        <v>4524</v>
      </c>
      <c r="B931" s="2646" t="s">
        <v>4523</v>
      </c>
      <c r="C931" s="2646" t="s">
        <v>1502</v>
      </c>
      <c r="D931" s="2646"/>
      <c r="E931" s="2647">
        <v>8481805100</v>
      </c>
      <c r="F931" s="2646" t="s">
        <v>2990</v>
      </c>
      <c r="G931" s="2646" t="s">
        <v>4522</v>
      </c>
      <c r="H931" s="2646" t="s">
        <v>3017</v>
      </c>
      <c r="I931" s="2646"/>
      <c r="J931" s="2646"/>
      <c r="K931" s="2646"/>
      <c r="L931" s="2650"/>
      <c r="M931" s="2650"/>
      <c r="N931" s="2650"/>
      <c r="O931" s="2650"/>
      <c r="P931" s="2650"/>
      <c r="Q931" s="2650"/>
      <c r="R931" s="2650"/>
      <c r="S931" s="2650"/>
      <c r="T931" s="2646" t="s">
        <v>3971</v>
      </c>
      <c r="U931" s="2646"/>
      <c r="V931" s="2646"/>
      <c r="W931" s="2646"/>
      <c r="X931" s="2646"/>
      <c r="Y931" s="2646"/>
      <c r="Z931" s="2646"/>
      <c r="AA931" s="2646"/>
      <c r="AB931" s="2646"/>
      <c r="AC931" s="2646"/>
      <c r="AD931" s="2646"/>
      <c r="AE931" s="2646"/>
      <c r="AF931" s="2646"/>
      <c r="AG931" s="2646"/>
      <c r="AH931" s="2646"/>
      <c r="AI931" s="2646"/>
      <c r="AJ931" s="2654">
        <v>2702.83</v>
      </c>
      <c r="AK931" s="2651" t="s">
        <v>2154</v>
      </c>
      <c r="AL931" s="2651" t="s">
        <v>4152</v>
      </c>
      <c r="AM931" s="2651"/>
      <c r="AN931" s="2655">
        <v>2756.89</v>
      </c>
    </row>
    <row r="932" spans="1:40" ht="11.1" customHeight="1">
      <c r="A932" s="2646" t="s">
        <v>6409</v>
      </c>
      <c r="B932" s="2646" t="s">
        <v>6409</v>
      </c>
      <c r="C932" s="2646"/>
      <c r="D932" s="2646"/>
      <c r="E932" s="2647">
        <v>8481805100</v>
      </c>
      <c r="F932" s="2646" t="s">
        <v>2990</v>
      </c>
      <c r="G932" s="2646" t="s">
        <v>6410</v>
      </c>
      <c r="H932" s="2646" t="s">
        <v>3017</v>
      </c>
      <c r="I932" s="2646"/>
      <c r="J932" s="2646"/>
      <c r="K932" s="2646"/>
      <c r="L932" s="2650"/>
      <c r="M932" s="2650"/>
      <c r="N932" s="2650"/>
      <c r="O932" s="2650"/>
      <c r="P932" s="2650"/>
      <c r="Q932" s="2650"/>
      <c r="R932" s="2650"/>
      <c r="S932" s="2650"/>
      <c r="T932" s="2646" t="s">
        <v>3971</v>
      </c>
      <c r="U932" s="2646"/>
      <c r="V932" s="2646"/>
      <c r="W932" s="2646"/>
      <c r="X932" s="2646"/>
      <c r="Y932" s="2646"/>
      <c r="Z932" s="2646"/>
      <c r="AA932" s="2646"/>
      <c r="AB932" s="2646"/>
      <c r="AC932" s="2646"/>
      <c r="AD932" s="2646"/>
      <c r="AE932" s="2646"/>
      <c r="AF932" s="2646"/>
      <c r="AG932" s="2646"/>
      <c r="AH932" s="2646"/>
      <c r="AI932" s="2646"/>
      <c r="AJ932" s="2648">
        <v>644.13</v>
      </c>
      <c r="AK932" s="2651" t="s">
        <v>2154</v>
      </c>
      <c r="AL932" s="2651" t="s">
        <v>2993</v>
      </c>
      <c r="AM932" s="2651"/>
      <c r="AN932" s="2652">
        <v>657.01</v>
      </c>
    </row>
    <row r="933" spans="1:40" ht="11.1" customHeight="1">
      <c r="A933" s="2646" t="s">
        <v>6411</v>
      </c>
      <c r="B933" s="2646" t="s">
        <v>6411</v>
      </c>
      <c r="C933" s="2646"/>
      <c r="D933" s="2646"/>
      <c r="E933" s="2647">
        <v>8481805100</v>
      </c>
      <c r="F933" s="2646" t="s">
        <v>2990</v>
      </c>
      <c r="G933" s="2646" t="s">
        <v>6412</v>
      </c>
      <c r="H933" s="2646" t="s">
        <v>3017</v>
      </c>
      <c r="I933" s="2646"/>
      <c r="J933" s="2646"/>
      <c r="K933" s="2646"/>
      <c r="L933" s="2650"/>
      <c r="M933" s="2650"/>
      <c r="N933" s="2650"/>
      <c r="O933" s="2650"/>
      <c r="P933" s="2650"/>
      <c r="Q933" s="2650"/>
      <c r="R933" s="2650"/>
      <c r="S933" s="2650"/>
      <c r="T933" s="2646" t="s">
        <v>3971</v>
      </c>
      <c r="U933" s="2646"/>
      <c r="V933" s="2646"/>
      <c r="W933" s="2646"/>
      <c r="X933" s="2646"/>
      <c r="Y933" s="2646"/>
      <c r="Z933" s="2646"/>
      <c r="AA933" s="2646"/>
      <c r="AB933" s="2646"/>
      <c r="AC933" s="2646"/>
      <c r="AD933" s="2646"/>
      <c r="AE933" s="2646"/>
      <c r="AF933" s="2646"/>
      <c r="AG933" s="2646"/>
      <c r="AH933" s="2646"/>
      <c r="AI933" s="2646"/>
      <c r="AJ933" s="2648">
        <v>644.13</v>
      </c>
      <c r="AK933" s="2651" t="s">
        <v>2154</v>
      </c>
      <c r="AL933" s="2651" t="s">
        <v>2993</v>
      </c>
      <c r="AM933" s="2651"/>
      <c r="AN933" s="2652">
        <v>657.01</v>
      </c>
    </row>
    <row r="934" spans="1:40" ht="11.1" customHeight="1">
      <c r="A934" s="2646" t="s">
        <v>4521</v>
      </c>
      <c r="B934" s="2646" t="s">
        <v>4521</v>
      </c>
      <c r="C934" s="2646"/>
      <c r="D934" s="2646"/>
      <c r="E934" s="2647">
        <v>8481805100</v>
      </c>
      <c r="F934" s="2646" t="s">
        <v>2990</v>
      </c>
      <c r="G934" s="2646" t="s">
        <v>4520</v>
      </c>
      <c r="H934" s="2646" t="s">
        <v>3017</v>
      </c>
      <c r="I934" s="2646"/>
      <c r="J934" s="2646"/>
      <c r="K934" s="2646"/>
      <c r="L934" s="2650"/>
      <c r="M934" s="2650"/>
      <c r="N934" s="2650"/>
      <c r="O934" s="2650"/>
      <c r="P934" s="2650"/>
      <c r="Q934" s="2650"/>
      <c r="R934" s="2650"/>
      <c r="S934" s="2650"/>
      <c r="T934" s="2646" t="s">
        <v>3971</v>
      </c>
      <c r="U934" s="2646"/>
      <c r="V934" s="2646"/>
      <c r="W934" s="2646"/>
      <c r="X934" s="2646"/>
      <c r="Y934" s="2646"/>
      <c r="Z934" s="2646"/>
      <c r="AA934" s="2646"/>
      <c r="AB934" s="2646"/>
      <c r="AC934" s="2646"/>
      <c r="AD934" s="2646"/>
      <c r="AE934" s="2646"/>
      <c r="AF934" s="2646"/>
      <c r="AG934" s="2646"/>
      <c r="AH934" s="2646"/>
      <c r="AI934" s="2646"/>
      <c r="AJ934" s="2648">
        <v>510.27</v>
      </c>
      <c r="AK934" s="2651" t="s">
        <v>2154</v>
      </c>
      <c r="AL934" s="2651" t="s">
        <v>4152</v>
      </c>
      <c r="AM934" s="2651"/>
      <c r="AN934" s="2652">
        <v>520.48</v>
      </c>
    </row>
    <row r="935" spans="1:40" ht="11.1" customHeight="1">
      <c r="A935" s="2646" t="s">
        <v>4519</v>
      </c>
      <c r="B935" s="2646" t="s">
        <v>4519</v>
      </c>
      <c r="C935" s="2646"/>
      <c r="D935" s="2646"/>
      <c r="E935" s="2647">
        <v>8481805100</v>
      </c>
      <c r="F935" s="2646" t="s">
        <v>2990</v>
      </c>
      <c r="G935" s="2646" t="s">
        <v>4518</v>
      </c>
      <c r="H935" s="2646" t="s">
        <v>3017</v>
      </c>
      <c r="I935" s="2646"/>
      <c r="J935" s="2646"/>
      <c r="K935" s="2646"/>
      <c r="L935" s="2650"/>
      <c r="M935" s="2650"/>
      <c r="N935" s="2650"/>
      <c r="O935" s="2650"/>
      <c r="P935" s="2650"/>
      <c r="Q935" s="2650"/>
      <c r="R935" s="2650"/>
      <c r="S935" s="2650"/>
      <c r="T935" s="2646" t="s">
        <v>3971</v>
      </c>
      <c r="U935" s="2646"/>
      <c r="V935" s="2646"/>
      <c r="W935" s="2646"/>
      <c r="X935" s="2646"/>
      <c r="Y935" s="2646"/>
      <c r="Z935" s="2646"/>
      <c r="AA935" s="2646"/>
      <c r="AB935" s="2646"/>
      <c r="AC935" s="2646"/>
      <c r="AD935" s="2646"/>
      <c r="AE935" s="2646"/>
      <c r="AF935" s="2646"/>
      <c r="AG935" s="2646"/>
      <c r="AH935" s="2646"/>
      <c r="AI935" s="2646"/>
      <c r="AJ935" s="2648">
        <v>525.87</v>
      </c>
      <c r="AK935" s="2651" t="s">
        <v>2154</v>
      </c>
      <c r="AL935" s="2651" t="s">
        <v>4152</v>
      </c>
      <c r="AM935" s="2651"/>
      <c r="AN935" s="2652">
        <v>536.39</v>
      </c>
    </row>
    <row r="936" spans="1:40" ht="11.1" customHeight="1">
      <c r="A936" s="2646" t="s">
        <v>4517</v>
      </c>
      <c r="B936" s="2646" t="s">
        <v>4517</v>
      </c>
      <c r="C936" s="2646"/>
      <c r="D936" s="2646"/>
      <c r="E936" s="2647">
        <v>8481805100</v>
      </c>
      <c r="F936" s="2646" t="s">
        <v>2990</v>
      </c>
      <c r="G936" s="2646" t="s">
        <v>4516</v>
      </c>
      <c r="H936" s="2646" t="s">
        <v>3017</v>
      </c>
      <c r="I936" s="2646"/>
      <c r="J936" s="2646"/>
      <c r="K936" s="2646"/>
      <c r="L936" s="2650"/>
      <c r="M936" s="2650"/>
      <c r="N936" s="2650"/>
      <c r="O936" s="2650"/>
      <c r="P936" s="2650"/>
      <c r="Q936" s="2650"/>
      <c r="R936" s="2650"/>
      <c r="S936" s="2650"/>
      <c r="T936" s="2646" t="s">
        <v>3971</v>
      </c>
      <c r="U936" s="2646"/>
      <c r="V936" s="2646"/>
      <c r="W936" s="2646"/>
      <c r="X936" s="2646"/>
      <c r="Y936" s="2646"/>
      <c r="Z936" s="2646"/>
      <c r="AA936" s="2646"/>
      <c r="AB936" s="2646"/>
      <c r="AC936" s="2646"/>
      <c r="AD936" s="2646"/>
      <c r="AE936" s="2646"/>
      <c r="AF936" s="2646"/>
      <c r="AG936" s="2646"/>
      <c r="AH936" s="2646"/>
      <c r="AI936" s="2646"/>
      <c r="AJ936" s="2648">
        <v>542.03</v>
      </c>
      <c r="AK936" s="2651" t="s">
        <v>2154</v>
      </c>
      <c r="AL936" s="2651" t="s">
        <v>4152</v>
      </c>
      <c r="AM936" s="2651"/>
      <c r="AN936" s="2652">
        <v>552.87</v>
      </c>
    </row>
    <row r="937" spans="1:40" ht="11.1" customHeight="1">
      <c r="A937" s="2646" t="s">
        <v>4515</v>
      </c>
      <c r="B937" s="2646" t="s">
        <v>4515</v>
      </c>
      <c r="C937" s="2646"/>
      <c r="D937" s="2646"/>
      <c r="E937" s="2647">
        <v>8481805100</v>
      </c>
      <c r="F937" s="2646" t="s">
        <v>2990</v>
      </c>
      <c r="G937" s="2646" t="s">
        <v>4514</v>
      </c>
      <c r="H937" s="2646" t="s">
        <v>3017</v>
      </c>
      <c r="I937" s="2646"/>
      <c r="J937" s="2646"/>
      <c r="K937" s="2646"/>
      <c r="L937" s="2650"/>
      <c r="M937" s="2650"/>
      <c r="N937" s="2650"/>
      <c r="O937" s="2650"/>
      <c r="P937" s="2650"/>
      <c r="Q937" s="2650"/>
      <c r="R937" s="2650"/>
      <c r="S937" s="2650"/>
      <c r="T937" s="2646" t="s">
        <v>3971</v>
      </c>
      <c r="U937" s="2646"/>
      <c r="V937" s="2646"/>
      <c r="W937" s="2646"/>
      <c r="X937" s="2646"/>
      <c r="Y937" s="2646"/>
      <c r="Z937" s="2646"/>
      <c r="AA937" s="2646"/>
      <c r="AB937" s="2646"/>
      <c r="AC937" s="2646"/>
      <c r="AD937" s="2646"/>
      <c r="AE937" s="2646"/>
      <c r="AF937" s="2646"/>
      <c r="AG937" s="2646"/>
      <c r="AH937" s="2646"/>
      <c r="AI937" s="2646"/>
      <c r="AJ937" s="2648">
        <v>559.61</v>
      </c>
      <c r="AK937" s="2651" t="s">
        <v>2154</v>
      </c>
      <c r="AL937" s="2651" t="s">
        <v>4152</v>
      </c>
      <c r="AM937" s="2651"/>
      <c r="AN937" s="2652">
        <v>570.79999999999995</v>
      </c>
    </row>
    <row r="938" spans="1:40" ht="11.1" customHeight="1">
      <c r="A938" s="2646" t="s">
        <v>4513</v>
      </c>
      <c r="B938" s="2646" t="s">
        <v>4513</v>
      </c>
      <c r="C938" s="2646" t="s">
        <v>1502</v>
      </c>
      <c r="D938" s="2646"/>
      <c r="E938" s="2647">
        <v>8481805100</v>
      </c>
      <c r="F938" s="2646" t="s">
        <v>2990</v>
      </c>
      <c r="G938" s="2646" t="s">
        <v>4512</v>
      </c>
      <c r="H938" s="2646" t="s">
        <v>3017</v>
      </c>
      <c r="I938" s="2646"/>
      <c r="J938" s="2646"/>
      <c r="K938" s="2646"/>
      <c r="L938" s="2650"/>
      <c r="M938" s="2650"/>
      <c r="N938" s="2650"/>
      <c r="O938" s="2650"/>
      <c r="P938" s="2650"/>
      <c r="Q938" s="2650"/>
      <c r="R938" s="2650"/>
      <c r="S938" s="2650"/>
      <c r="T938" s="2646" t="s">
        <v>3971</v>
      </c>
      <c r="U938" s="2646"/>
      <c r="V938" s="2646"/>
      <c r="W938" s="2646"/>
      <c r="X938" s="2646"/>
      <c r="Y938" s="2646"/>
      <c r="Z938" s="2646"/>
      <c r="AA938" s="2646"/>
      <c r="AB938" s="2646"/>
      <c r="AC938" s="2646"/>
      <c r="AD938" s="2646"/>
      <c r="AE938" s="2646"/>
      <c r="AF938" s="2646"/>
      <c r="AG938" s="2646"/>
      <c r="AH938" s="2646"/>
      <c r="AI938" s="2646"/>
      <c r="AJ938" s="2648">
        <v>593.16999999999996</v>
      </c>
      <c r="AK938" s="2651" t="s">
        <v>2154</v>
      </c>
      <c r="AL938" s="2651" t="s">
        <v>4152</v>
      </c>
      <c r="AM938" s="2651"/>
      <c r="AN938" s="2652">
        <v>605.03</v>
      </c>
    </row>
    <row r="939" spans="1:40" ht="11.1" customHeight="1">
      <c r="A939" s="2646" t="s">
        <v>4511</v>
      </c>
      <c r="B939" s="2646" t="s">
        <v>4511</v>
      </c>
      <c r="C939" s="2646" t="s">
        <v>1502</v>
      </c>
      <c r="D939" s="2646"/>
      <c r="E939" s="2647">
        <v>8481805100</v>
      </c>
      <c r="F939" s="2646" t="s">
        <v>2990</v>
      </c>
      <c r="G939" s="2646" t="s">
        <v>4510</v>
      </c>
      <c r="H939" s="2646" t="s">
        <v>3017</v>
      </c>
      <c r="I939" s="2646"/>
      <c r="J939" s="2646"/>
      <c r="K939" s="2646"/>
      <c r="L939" s="2650"/>
      <c r="M939" s="2650"/>
      <c r="N939" s="2650"/>
      <c r="O939" s="2650"/>
      <c r="P939" s="2650"/>
      <c r="Q939" s="2650"/>
      <c r="R939" s="2650"/>
      <c r="S939" s="2650"/>
      <c r="T939" s="2646" t="s">
        <v>3971</v>
      </c>
      <c r="U939" s="2646"/>
      <c r="V939" s="2646"/>
      <c r="W939" s="2646"/>
      <c r="X939" s="2646"/>
      <c r="Y939" s="2646"/>
      <c r="Z939" s="2646"/>
      <c r="AA939" s="2646"/>
      <c r="AB939" s="2646"/>
      <c r="AC939" s="2646"/>
      <c r="AD939" s="2646"/>
      <c r="AE939" s="2646"/>
      <c r="AF939" s="2646"/>
      <c r="AG939" s="2646"/>
      <c r="AH939" s="2646"/>
      <c r="AI939" s="2646"/>
      <c r="AJ939" s="2648">
        <v>507.31</v>
      </c>
      <c r="AK939" s="2651" t="s">
        <v>2154</v>
      </c>
      <c r="AL939" s="2651" t="s">
        <v>4152</v>
      </c>
      <c r="AM939" s="2651"/>
      <c r="AN939" s="2652">
        <v>517.46</v>
      </c>
    </row>
    <row r="940" spans="1:40" ht="11.1" customHeight="1">
      <c r="A940" s="2646" t="s">
        <v>4509</v>
      </c>
      <c r="B940" s="2646" t="s">
        <v>4509</v>
      </c>
      <c r="C940" s="2646" t="s">
        <v>1502</v>
      </c>
      <c r="D940" s="2646"/>
      <c r="E940" s="2647">
        <v>8481805100</v>
      </c>
      <c r="F940" s="2646" t="s">
        <v>2990</v>
      </c>
      <c r="G940" s="2646" t="s">
        <v>4508</v>
      </c>
      <c r="H940" s="2646" t="s">
        <v>3017</v>
      </c>
      <c r="I940" s="2646"/>
      <c r="J940" s="2646"/>
      <c r="K940" s="2646"/>
      <c r="L940" s="2650"/>
      <c r="M940" s="2650"/>
      <c r="N940" s="2650"/>
      <c r="O940" s="2650"/>
      <c r="P940" s="2650"/>
      <c r="Q940" s="2650"/>
      <c r="R940" s="2650"/>
      <c r="S940" s="2650"/>
      <c r="T940" s="2646" t="s">
        <v>3971</v>
      </c>
      <c r="U940" s="2646"/>
      <c r="V940" s="2646"/>
      <c r="W940" s="2646"/>
      <c r="X940" s="2646"/>
      <c r="Y940" s="2646"/>
      <c r="Z940" s="2646"/>
      <c r="AA940" s="2646"/>
      <c r="AB940" s="2646"/>
      <c r="AC940" s="2646"/>
      <c r="AD940" s="2646"/>
      <c r="AE940" s="2646"/>
      <c r="AF940" s="2646"/>
      <c r="AG940" s="2646"/>
      <c r="AH940" s="2646"/>
      <c r="AI940" s="2646"/>
      <c r="AJ940" s="2648">
        <v>526.36</v>
      </c>
      <c r="AK940" s="2651" t="s">
        <v>2154</v>
      </c>
      <c r="AL940" s="2651" t="s">
        <v>4152</v>
      </c>
      <c r="AM940" s="2651"/>
      <c r="AN940" s="2652">
        <v>536.89</v>
      </c>
    </row>
    <row r="941" spans="1:40" ht="11.1" customHeight="1">
      <c r="A941" s="2646" t="s">
        <v>4507</v>
      </c>
      <c r="B941" s="2646" t="s">
        <v>4507</v>
      </c>
      <c r="C941" s="2646" t="s">
        <v>1502</v>
      </c>
      <c r="D941" s="2646"/>
      <c r="E941" s="2647">
        <v>8481805100</v>
      </c>
      <c r="F941" s="2646" t="s">
        <v>2990</v>
      </c>
      <c r="G941" s="2646" t="s">
        <v>4506</v>
      </c>
      <c r="H941" s="2646" t="s">
        <v>3017</v>
      </c>
      <c r="I941" s="2646"/>
      <c r="J941" s="2646"/>
      <c r="K941" s="2646"/>
      <c r="L941" s="2650"/>
      <c r="M941" s="2650"/>
      <c r="N941" s="2650"/>
      <c r="O941" s="2650"/>
      <c r="P941" s="2650"/>
      <c r="Q941" s="2650"/>
      <c r="R941" s="2650"/>
      <c r="S941" s="2650"/>
      <c r="T941" s="2646" t="s">
        <v>3971</v>
      </c>
      <c r="U941" s="2646"/>
      <c r="V941" s="2646"/>
      <c r="W941" s="2646"/>
      <c r="X941" s="2646"/>
      <c r="Y941" s="2646"/>
      <c r="Z941" s="2646"/>
      <c r="AA941" s="2646"/>
      <c r="AB941" s="2646"/>
      <c r="AC941" s="2646"/>
      <c r="AD941" s="2646"/>
      <c r="AE941" s="2646"/>
      <c r="AF941" s="2646"/>
      <c r="AG941" s="2646"/>
      <c r="AH941" s="2646"/>
      <c r="AI941" s="2646"/>
      <c r="AJ941" s="2646"/>
      <c r="AK941" s="2651"/>
      <c r="AL941" s="2651" t="s">
        <v>4152</v>
      </c>
      <c r="AM941" s="2651"/>
      <c r="AN941" s="2651"/>
    </row>
    <row r="942" spans="1:40" ht="11.1" customHeight="1">
      <c r="A942" s="2646" t="s">
        <v>4505</v>
      </c>
      <c r="B942" s="2646" t="s">
        <v>4505</v>
      </c>
      <c r="C942" s="2646" t="s">
        <v>1502</v>
      </c>
      <c r="D942" s="2646"/>
      <c r="E942" s="2647">
        <v>8481805100</v>
      </c>
      <c r="F942" s="2646" t="s">
        <v>2990</v>
      </c>
      <c r="G942" s="2646" t="s">
        <v>4504</v>
      </c>
      <c r="H942" s="2646" t="s">
        <v>3017</v>
      </c>
      <c r="I942" s="2646"/>
      <c r="J942" s="2646"/>
      <c r="K942" s="2646"/>
      <c r="L942" s="2650"/>
      <c r="M942" s="2650"/>
      <c r="N942" s="2650"/>
      <c r="O942" s="2650"/>
      <c r="P942" s="2650"/>
      <c r="Q942" s="2650"/>
      <c r="R942" s="2650"/>
      <c r="S942" s="2650"/>
      <c r="T942" s="2646" t="s">
        <v>3971</v>
      </c>
      <c r="U942" s="2646"/>
      <c r="V942" s="2646"/>
      <c r="W942" s="2646"/>
      <c r="X942" s="2646"/>
      <c r="Y942" s="2646"/>
      <c r="Z942" s="2646"/>
      <c r="AA942" s="2646"/>
      <c r="AB942" s="2646"/>
      <c r="AC942" s="2646"/>
      <c r="AD942" s="2646"/>
      <c r="AE942" s="2646"/>
      <c r="AF942" s="2646"/>
      <c r="AG942" s="2646"/>
      <c r="AH942" s="2646"/>
      <c r="AI942" s="2646"/>
      <c r="AJ942" s="2646"/>
      <c r="AK942" s="2651"/>
      <c r="AL942" s="2651" t="s">
        <v>4152</v>
      </c>
      <c r="AM942" s="2651"/>
      <c r="AN942" s="2651"/>
    </row>
    <row r="943" spans="1:40" ht="11.1" customHeight="1">
      <c r="A943" s="2646" t="s">
        <v>4503</v>
      </c>
      <c r="B943" s="2646" t="s">
        <v>4503</v>
      </c>
      <c r="C943" s="2646" t="s">
        <v>1502</v>
      </c>
      <c r="D943" s="2646"/>
      <c r="E943" s="2647">
        <v>8481805100</v>
      </c>
      <c r="F943" s="2646" t="s">
        <v>2990</v>
      </c>
      <c r="G943" s="2646" t="s">
        <v>4502</v>
      </c>
      <c r="H943" s="2646" t="s">
        <v>3017</v>
      </c>
      <c r="I943" s="2646"/>
      <c r="J943" s="2646"/>
      <c r="K943" s="2646"/>
      <c r="L943" s="2650"/>
      <c r="M943" s="2650"/>
      <c r="N943" s="2650"/>
      <c r="O943" s="2650"/>
      <c r="P943" s="2650"/>
      <c r="Q943" s="2650"/>
      <c r="R943" s="2650"/>
      <c r="S943" s="2650"/>
      <c r="T943" s="2646" t="s">
        <v>3971</v>
      </c>
      <c r="U943" s="2646"/>
      <c r="V943" s="2646"/>
      <c r="W943" s="2646"/>
      <c r="X943" s="2646"/>
      <c r="Y943" s="2646"/>
      <c r="Z943" s="2646"/>
      <c r="AA943" s="2646"/>
      <c r="AB943" s="2646"/>
      <c r="AC943" s="2646"/>
      <c r="AD943" s="2646"/>
      <c r="AE943" s="2646"/>
      <c r="AF943" s="2646"/>
      <c r="AG943" s="2646"/>
      <c r="AH943" s="2646"/>
      <c r="AI943" s="2646"/>
      <c r="AJ943" s="2646"/>
      <c r="AK943" s="2651"/>
      <c r="AL943" s="2651" t="s">
        <v>4152</v>
      </c>
      <c r="AM943" s="2651"/>
      <c r="AN943" s="2651"/>
    </row>
    <row r="944" spans="1:40" ht="11.1" customHeight="1">
      <c r="A944" s="2646" t="s">
        <v>4501</v>
      </c>
      <c r="B944" s="2646" t="s">
        <v>4501</v>
      </c>
      <c r="C944" s="2646"/>
      <c r="D944" s="2646"/>
      <c r="E944" s="2647">
        <v>8481805100</v>
      </c>
      <c r="F944" s="2646" t="s">
        <v>2990</v>
      </c>
      <c r="G944" s="2646" t="s">
        <v>4500</v>
      </c>
      <c r="H944" s="2646" t="s">
        <v>3017</v>
      </c>
      <c r="I944" s="2646"/>
      <c r="J944" s="2646"/>
      <c r="K944" s="2646"/>
      <c r="L944" s="2650"/>
      <c r="M944" s="2650"/>
      <c r="N944" s="2650"/>
      <c r="O944" s="2650"/>
      <c r="P944" s="2650"/>
      <c r="Q944" s="2650"/>
      <c r="R944" s="2650"/>
      <c r="S944" s="2650"/>
      <c r="T944" s="2646" t="s">
        <v>3971</v>
      </c>
      <c r="U944" s="2646"/>
      <c r="V944" s="2646"/>
      <c r="W944" s="2646"/>
      <c r="X944" s="2646"/>
      <c r="Y944" s="2646"/>
      <c r="Z944" s="2646"/>
      <c r="AA944" s="2646"/>
      <c r="AB944" s="2646"/>
      <c r="AC944" s="2646"/>
      <c r="AD944" s="2646"/>
      <c r="AE944" s="2646"/>
      <c r="AF944" s="2646"/>
      <c r="AG944" s="2646"/>
      <c r="AH944" s="2646"/>
      <c r="AI944" s="2646"/>
      <c r="AJ944" s="2648">
        <v>510.27</v>
      </c>
      <c r="AK944" s="2651" t="s">
        <v>2154</v>
      </c>
      <c r="AL944" s="2651" t="s">
        <v>4152</v>
      </c>
      <c r="AM944" s="2651"/>
      <c r="AN944" s="2652">
        <v>520.48</v>
      </c>
    </row>
    <row r="945" spans="1:40" ht="11.1" customHeight="1">
      <c r="A945" s="2646" t="s">
        <v>4499</v>
      </c>
      <c r="B945" s="2646" t="s">
        <v>4499</v>
      </c>
      <c r="C945" s="2646" t="s">
        <v>1502</v>
      </c>
      <c r="D945" s="2646"/>
      <c r="E945" s="2647">
        <v>8481805100</v>
      </c>
      <c r="F945" s="2646" t="s">
        <v>2990</v>
      </c>
      <c r="G945" s="2646" t="s">
        <v>4498</v>
      </c>
      <c r="H945" s="2646" t="s">
        <v>3017</v>
      </c>
      <c r="I945" s="2646"/>
      <c r="J945" s="2646"/>
      <c r="K945" s="2646"/>
      <c r="L945" s="2650"/>
      <c r="M945" s="2650"/>
      <c r="N945" s="2650"/>
      <c r="O945" s="2650"/>
      <c r="P945" s="2650"/>
      <c r="Q945" s="2650"/>
      <c r="R945" s="2650"/>
      <c r="S945" s="2650"/>
      <c r="T945" s="2646" t="s">
        <v>3971</v>
      </c>
      <c r="U945" s="2646"/>
      <c r="V945" s="2646"/>
      <c r="W945" s="2646"/>
      <c r="X945" s="2646"/>
      <c r="Y945" s="2646"/>
      <c r="Z945" s="2646"/>
      <c r="AA945" s="2646"/>
      <c r="AB945" s="2646"/>
      <c r="AC945" s="2646"/>
      <c r="AD945" s="2646"/>
      <c r="AE945" s="2646"/>
      <c r="AF945" s="2646"/>
      <c r="AG945" s="2646"/>
      <c r="AH945" s="2646"/>
      <c r="AI945" s="2646"/>
      <c r="AJ945" s="2648">
        <v>525.87</v>
      </c>
      <c r="AK945" s="2651" t="s">
        <v>2154</v>
      </c>
      <c r="AL945" s="2651" t="s">
        <v>4152</v>
      </c>
      <c r="AM945" s="2651"/>
      <c r="AN945" s="2652">
        <v>536.39</v>
      </c>
    </row>
    <row r="946" spans="1:40" ht="11.1" customHeight="1">
      <c r="A946" s="2646" t="s">
        <v>4497</v>
      </c>
      <c r="B946" s="2646" t="s">
        <v>4497</v>
      </c>
      <c r="C946" s="2646"/>
      <c r="D946" s="2646"/>
      <c r="E946" s="2647">
        <v>8481805100</v>
      </c>
      <c r="F946" s="2646" t="s">
        <v>2990</v>
      </c>
      <c r="G946" s="2646" t="s">
        <v>4496</v>
      </c>
      <c r="H946" s="2646" t="s">
        <v>3017</v>
      </c>
      <c r="I946" s="2646"/>
      <c r="J946" s="2646"/>
      <c r="K946" s="2646"/>
      <c r="L946" s="2650"/>
      <c r="M946" s="2650"/>
      <c r="N946" s="2650"/>
      <c r="O946" s="2650"/>
      <c r="P946" s="2650"/>
      <c r="Q946" s="2650"/>
      <c r="R946" s="2650"/>
      <c r="S946" s="2650"/>
      <c r="T946" s="2646" t="s">
        <v>3971</v>
      </c>
      <c r="U946" s="2646"/>
      <c r="V946" s="2646"/>
      <c r="W946" s="2646"/>
      <c r="X946" s="2646"/>
      <c r="Y946" s="2646"/>
      <c r="Z946" s="2646"/>
      <c r="AA946" s="2646"/>
      <c r="AB946" s="2646"/>
      <c r="AC946" s="2646"/>
      <c r="AD946" s="2646"/>
      <c r="AE946" s="2646"/>
      <c r="AF946" s="2646"/>
      <c r="AG946" s="2646"/>
      <c r="AH946" s="2646"/>
      <c r="AI946" s="2646"/>
      <c r="AJ946" s="2648">
        <v>542.03</v>
      </c>
      <c r="AK946" s="2651" t="s">
        <v>2154</v>
      </c>
      <c r="AL946" s="2651" t="s">
        <v>4152</v>
      </c>
      <c r="AM946" s="2651"/>
      <c r="AN946" s="2652">
        <v>552.87</v>
      </c>
    </row>
    <row r="947" spans="1:40" ht="11.1" customHeight="1">
      <c r="A947" s="2646" t="s">
        <v>4495</v>
      </c>
      <c r="B947" s="2646" t="s">
        <v>4495</v>
      </c>
      <c r="C947" s="2646"/>
      <c r="D947" s="2646"/>
      <c r="E947" s="2647">
        <v>8481805100</v>
      </c>
      <c r="F947" s="2646" t="s">
        <v>2990</v>
      </c>
      <c r="G947" s="2646" t="s">
        <v>4494</v>
      </c>
      <c r="H947" s="2646" t="s">
        <v>3017</v>
      </c>
      <c r="I947" s="2646"/>
      <c r="J947" s="2646"/>
      <c r="K947" s="2646"/>
      <c r="L947" s="2650"/>
      <c r="M947" s="2650"/>
      <c r="N947" s="2650"/>
      <c r="O947" s="2650"/>
      <c r="P947" s="2650"/>
      <c r="Q947" s="2650"/>
      <c r="R947" s="2650"/>
      <c r="S947" s="2650"/>
      <c r="T947" s="2646" t="s">
        <v>3971</v>
      </c>
      <c r="U947" s="2646"/>
      <c r="V947" s="2646"/>
      <c r="W947" s="2646"/>
      <c r="X947" s="2646"/>
      <c r="Y947" s="2646"/>
      <c r="Z947" s="2646"/>
      <c r="AA947" s="2646"/>
      <c r="AB947" s="2646"/>
      <c r="AC947" s="2646"/>
      <c r="AD947" s="2646"/>
      <c r="AE947" s="2646"/>
      <c r="AF947" s="2646"/>
      <c r="AG947" s="2646"/>
      <c r="AH947" s="2646"/>
      <c r="AI947" s="2646"/>
      <c r="AJ947" s="2648">
        <v>559.61</v>
      </c>
      <c r="AK947" s="2651" t="s">
        <v>2154</v>
      </c>
      <c r="AL947" s="2651" t="s">
        <v>4152</v>
      </c>
      <c r="AM947" s="2651"/>
      <c r="AN947" s="2652">
        <v>570.79999999999995</v>
      </c>
    </row>
    <row r="948" spans="1:40" ht="11.1" customHeight="1">
      <c r="A948" s="2646" t="s">
        <v>4493</v>
      </c>
      <c r="B948" s="2646" t="s">
        <v>4493</v>
      </c>
      <c r="C948" s="2646" t="s">
        <v>1502</v>
      </c>
      <c r="D948" s="2646"/>
      <c r="E948" s="2647">
        <v>8481805100</v>
      </c>
      <c r="F948" s="2646" t="s">
        <v>2990</v>
      </c>
      <c r="G948" s="2646" t="s">
        <v>4492</v>
      </c>
      <c r="H948" s="2646" t="s">
        <v>3017</v>
      </c>
      <c r="I948" s="2646"/>
      <c r="J948" s="2646"/>
      <c r="K948" s="2646"/>
      <c r="L948" s="2650"/>
      <c r="M948" s="2650"/>
      <c r="N948" s="2650"/>
      <c r="O948" s="2650"/>
      <c r="P948" s="2650"/>
      <c r="Q948" s="2650"/>
      <c r="R948" s="2650"/>
      <c r="S948" s="2650"/>
      <c r="T948" s="2646" t="s">
        <v>3971</v>
      </c>
      <c r="U948" s="2646"/>
      <c r="V948" s="2646"/>
      <c r="W948" s="2646"/>
      <c r="X948" s="2646"/>
      <c r="Y948" s="2646"/>
      <c r="Z948" s="2646"/>
      <c r="AA948" s="2646"/>
      <c r="AB948" s="2646"/>
      <c r="AC948" s="2646"/>
      <c r="AD948" s="2646"/>
      <c r="AE948" s="2646"/>
      <c r="AF948" s="2646"/>
      <c r="AG948" s="2646"/>
      <c r="AH948" s="2646"/>
      <c r="AI948" s="2646"/>
      <c r="AJ948" s="2648">
        <v>576.94000000000005</v>
      </c>
      <c r="AK948" s="2651" t="s">
        <v>2154</v>
      </c>
      <c r="AL948" s="2651" t="s">
        <v>4152</v>
      </c>
      <c r="AM948" s="2651"/>
      <c r="AN948" s="2652">
        <v>588.48</v>
      </c>
    </row>
    <row r="949" spans="1:40" ht="11.1" customHeight="1">
      <c r="A949" s="2646" t="s">
        <v>4491</v>
      </c>
      <c r="B949" s="2646" t="s">
        <v>4491</v>
      </c>
      <c r="C949" s="2646" t="s">
        <v>1502</v>
      </c>
      <c r="D949" s="2646"/>
      <c r="E949" s="2647">
        <v>8481805100</v>
      </c>
      <c r="F949" s="2646" t="s">
        <v>2990</v>
      </c>
      <c r="G949" s="2646" t="s">
        <v>4490</v>
      </c>
      <c r="H949" s="2646" t="s">
        <v>3017</v>
      </c>
      <c r="I949" s="2646"/>
      <c r="J949" s="2646"/>
      <c r="K949" s="2646"/>
      <c r="L949" s="2650"/>
      <c r="M949" s="2650"/>
      <c r="N949" s="2650"/>
      <c r="O949" s="2650"/>
      <c r="P949" s="2650"/>
      <c r="Q949" s="2650"/>
      <c r="R949" s="2650"/>
      <c r="S949" s="2650"/>
      <c r="T949" s="2646" t="s">
        <v>3971</v>
      </c>
      <c r="U949" s="2646"/>
      <c r="V949" s="2646"/>
      <c r="W949" s="2646"/>
      <c r="X949" s="2646"/>
      <c r="Y949" s="2646"/>
      <c r="Z949" s="2646"/>
      <c r="AA949" s="2646"/>
      <c r="AB949" s="2646"/>
      <c r="AC949" s="2646"/>
      <c r="AD949" s="2646"/>
      <c r="AE949" s="2646"/>
      <c r="AF949" s="2646"/>
      <c r="AG949" s="2646"/>
      <c r="AH949" s="2646"/>
      <c r="AI949" s="2646"/>
      <c r="AJ949" s="2646"/>
      <c r="AK949" s="2651"/>
      <c r="AL949" s="2651" t="s">
        <v>4152</v>
      </c>
      <c r="AM949" s="2651"/>
      <c r="AN949" s="2651"/>
    </row>
    <row r="950" spans="1:40" ht="11.1" customHeight="1">
      <c r="A950" s="2646" t="s">
        <v>4489</v>
      </c>
      <c r="B950" s="2646" t="s">
        <v>4489</v>
      </c>
      <c r="C950" s="2646" t="s">
        <v>1502</v>
      </c>
      <c r="D950" s="2646"/>
      <c r="E950" s="2647">
        <v>8481805100</v>
      </c>
      <c r="F950" s="2646" t="s">
        <v>2990</v>
      </c>
      <c r="G950" s="2646" t="s">
        <v>4488</v>
      </c>
      <c r="H950" s="2646" t="s">
        <v>3017</v>
      </c>
      <c r="I950" s="2646"/>
      <c r="J950" s="2646"/>
      <c r="K950" s="2646"/>
      <c r="L950" s="2650"/>
      <c r="M950" s="2650"/>
      <c r="N950" s="2650"/>
      <c r="O950" s="2650"/>
      <c r="P950" s="2650"/>
      <c r="Q950" s="2650"/>
      <c r="R950" s="2650"/>
      <c r="S950" s="2650"/>
      <c r="T950" s="2646" t="s">
        <v>3971</v>
      </c>
      <c r="U950" s="2646"/>
      <c r="V950" s="2646"/>
      <c r="W950" s="2646"/>
      <c r="X950" s="2646"/>
      <c r="Y950" s="2646"/>
      <c r="Z950" s="2646"/>
      <c r="AA950" s="2646"/>
      <c r="AB950" s="2646"/>
      <c r="AC950" s="2646"/>
      <c r="AD950" s="2646"/>
      <c r="AE950" s="2646"/>
      <c r="AF950" s="2646"/>
      <c r="AG950" s="2646"/>
      <c r="AH950" s="2646"/>
      <c r="AI950" s="2646"/>
      <c r="AJ950" s="2646"/>
      <c r="AK950" s="2651"/>
      <c r="AL950" s="2651" t="s">
        <v>4152</v>
      </c>
      <c r="AM950" s="2651"/>
      <c r="AN950" s="2651"/>
    </row>
    <row r="951" spans="1:40" ht="11.1" customHeight="1">
      <c r="A951" s="2646" t="s">
        <v>4487</v>
      </c>
      <c r="B951" s="2646" t="s">
        <v>4487</v>
      </c>
      <c r="C951" s="2646" t="s">
        <v>1502</v>
      </c>
      <c r="D951" s="2646"/>
      <c r="E951" s="2647">
        <v>8481805100</v>
      </c>
      <c r="F951" s="2646" t="s">
        <v>2990</v>
      </c>
      <c r="G951" s="2646" t="s">
        <v>4486</v>
      </c>
      <c r="H951" s="2646" t="s">
        <v>3017</v>
      </c>
      <c r="I951" s="2646"/>
      <c r="J951" s="2646"/>
      <c r="K951" s="2646"/>
      <c r="L951" s="2650"/>
      <c r="M951" s="2650"/>
      <c r="N951" s="2650"/>
      <c r="O951" s="2650"/>
      <c r="P951" s="2650"/>
      <c r="Q951" s="2650"/>
      <c r="R951" s="2650"/>
      <c r="S951" s="2650"/>
      <c r="T951" s="2646" t="s">
        <v>3971</v>
      </c>
      <c r="U951" s="2646"/>
      <c r="V951" s="2646"/>
      <c r="W951" s="2646"/>
      <c r="X951" s="2646"/>
      <c r="Y951" s="2646"/>
      <c r="Z951" s="2646"/>
      <c r="AA951" s="2646"/>
      <c r="AB951" s="2646"/>
      <c r="AC951" s="2646"/>
      <c r="AD951" s="2646"/>
      <c r="AE951" s="2646"/>
      <c r="AF951" s="2646"/>
      <c r="AG951" s="2646"/>
      <c r="AH951" s="2646"/>
      <c r="AI951" s="2646"/>
      <c r="AJ951" s="2654">
        <v>1234.98</v>
      </c>
      <c r="AK951" s="2651" t="s">
        <v>2154</v>
      </c>
      <c r="AL951" s="2651" t="s">
        <v>4152</v>
      </c>
      <c r="AM951" s="2651"/>
      <c r="AN951" s="2655">
        <v>1259.68</v>
      </c>
    </row>
    <row r="952" spans="1:40" ht="11.1" customHeight="1">
      <c r="A952" s="2646" t="s">
        <v>4485</v>
      </c>
      <c r="B952" s="2646" t="s">
        <v>4485</v>
      </c>
      <c r="C952" s="2646" t="s">
        <v>1502</v>
      </c>
      <c r="D952" s="2646"/>
      <c r="E952" s="2647">
        <v>8481805100</v>
      </c>
      <c r="F952" s="2646" t="s">
        <v>2990</v>
      </c>
      <c r="G952" s="2646" t="s">
        <v>4484</v>
      </c>
      <c r="H952" s="2646" t="s">
        <v>3017</v>
      </c>
      <c r="I952" s="2646"/>
      <c r="J952" s="2646"/>
      <c r="K952" s="2646"/>
      <c r="L952" s="2650"/>
      <c r="M952" s="2650"/>
      <c r="N952" s="2650"/>
      <c r="O952" s="2650"/>
      <c r="P952" s="2650"/>
      <c r="Q952" s="2650"/>
      <c r="R952" s="2650"/>
      <c r="S952" s="2650"/>
      <c r="T952" s="2646" t="s">
        <v>3971</v>
      </c>
      <c r="U952" s="2646"/>
      <c r="V952" s="2646"/>
      <c r="W952" s="2646"/>
      <c r="X952" s="2646"/>
      <c r="Y952" s="2646"/>
      <c r="Z952" s="2646"/>
      <c r="AA952" s="2646"/>
      <c r="AB952" s="2646"/>
      <c r="AC952" s="2646"/>
      <c r="AD952" s="2646"/>
      <c r="AE952" s="2646"/>
      <c r="AF952" s="2646"/>
      <c r="AG952" s="2646"/>
      <c r="AH952" s="2646"/>
      <c r="AI952" s="2646"/>
      <c r="AJ952" s="2646"/>
      <c r="AK952" s="2651"/>
      <c r="AL952" s="2651" t="s">
        <v>4152</v>
      </c>
      <c r="AM952" s="2651"/>
      <c r="AN952" s="2651"/>
    </row>
    <row r="953" spans="1:40" ht="11.1" customHeight="1">
      <c r="A953" s="2646" t="s">
        <v>4483</v>
      </c>
      <c r="B953" s="2646" t="s">
        <v>4483</v>
      </c>
      <c r="C953" s="2646" t="s">
        <v>1502</v>
      </c>
      <c r="D953" s="2646"/>
      <c r="E953" s="2647">
        <v>8481805100</v>
      </c>
      <c r="F953" s="2646" t="s">
        <v>2990</v>
      </c>
      <c r="G953" s="2646" t="s">
        <v>4482</v>
      </c>
      <c r="H953" s="2646" t="s">
        <v>3017</v>
      </c>
      <c r="I953" s="2646"/>
      <c r="J953" s="2646"/>
      <c r="K953" s="2646"/>
      <c r="L953" s="2650"/>
      <c r="M953" s="2650"/>
      <c r="N953" s="2650"/>
      <c r="O953" s="2650"/>
      <c r="P953" s="2650"/>
      <c r="Q953" s="2650"/>
      <c r="R953" s="2650"/>
      <c r="S953" s="2650"/>
      <c r="T953" s="2646" t="s">
        <v>3971</v>
      </c>
      <c r="U953" s="2646"/>
      <c r="V953" s="2646"/>
      <c r="W953" s="2646"/>
      <c r="X953" s="2646"/>
      <c r="Y953" s="2646"/>
      <c r="Z953" s="2646"/>
      <c r="AA953" s="2646"/>
      <c r="AB953" s="2646"/>
      <c r="AC953" s="2646"/>
      <c r="AD953" s="2646"/>
      <c r="AE953" s="2646"/>
      <c r="AF953" s="2646"/>
      <c r="AG953" s="2646"/>
      <c r="AH953" s="2646"/>
      <c r="AI953" s="2646"/>
      <c r="AJ953" s="2654">
        <v>1474.51</v>
      </c>
      <c r="AK953" s="2651" t="s">
        <v>2154</v>
      </c>
      <c r="AL953" s="2651" t="s">
        <v>4152</v>
      </c>
      <c r="AM953" s="2651"/>
      <c r="AN953" s="2655">
        <v>1504</v>
      </c>
    </row>
    <row r="954" spans="1:40" ht="11.1" customHeight="1">
      <c r="A954" s="2646" t="s">
        <v>4668</v>
      </c>
      <c r="B954" s="2646" t="s">
        <v>6427</v>
      </c>
      <c r="C954" s="2646" t="s">
        <v>1502</v>
      </c>
      <c r="D954" s="2646"/>
      <c r="E954" s="2647">
        <v>8481805100</v>
      </c>
      <c r="F954" s="2646" t="s">
        <v>2990</v>
      </c>
      <c r="G954" s="2646" t="s">
        <v>6428</v>
      </c>
      <c r="H954" s="2646" t="s">
        <v>3017</v>
      </c>
      <c r="I954" s="2646"/>
      <c r="J954" s="2646"/>
      <c r="K954" s="2646"/>
      <c r="L954" s="2650"/>
      <c r="M954" s="2650"/>
      <c r="N954" s="2650"/>
      <c r="O954" s="2650"/>
      <c r="P954" s="2650"/>
      <c r="Q954" s="2650"/>
      <c r="R954" s="2650"/>
      <c r="S954" s="2650"/>
      <c r="T954" s="2646" t="s">
        <v>3971</v>
      </c>
      <c r="U954" s="2646"/>
      <c r="V954" s="2646"/>
      <c r="W954" s="2646"/>
      <c r="X954" s="2646"/>
      <c r="Y954" s="2646"/>
      <c r="Z954" s="2646"/>
      <c r="AA954" s="2646"/>
      <c r="AB954" s="2646"/>
      <c r="AC954" s="2646"/>
      <c r="AD954" s="2646"/>
      <c r="AE954" s="2646"/>
      <c r="AF954" s="2646"/>
      <c r="AG954" s="2646"/>
      <c r="AH954" s="2646"/>
      <c r="AI954" s="2646"/>
      <c r="AJ954" s="2648">
        <v>635.07000000000005</v>
      </c>
      <c r="AK954" s="2651" t="s">
        <v>2154</v>
      </c>
      <c r="AL954" s="2651" t="s">
        <v>2993</v>
      </c>
      <c r="AM954" s="2651"/>
      <c r="AN954" s="2652">
        <v>647.77</v>
      </c>
    </row>
    <row r="955" spans="1:40" ht="11.1" customHeight="1">
      <c r="A955" s="2646" t="s">
        <v>6413</v>
      </c>
      <c r="B955" s="2646" t="s">
        <v>6413</v>
      </c>
      <c r="C955" s="2646" t="s">
        <v>1502</v>
      </c>
      <c r="D955" s="2646"/>
      <c r="E955" s="2647">
        <v>8481805100</v>
      </c>
      <c r="F955" s="2646" t="s">
        <v>2990</v>
      </c>
      <c r="G955" s="2646" t="s">
        <v>6414</v>
      </c>
      <c r="H955" s="2646" t="s">
        <v>3017</v>
      </c>
      <c r="I955" s="2646"/>
      <c r="J955" s="2646"/>
      <c r="K955" s="2646"/>
      <c r="L955" s="2650"/>
      <c r="M955" s="2650"/>
      <c r="N955" s="2650"/>
      <c r="O955" s="2650"/>
      <c r="P955" s="2650"/>
      <c r="Q955" s="2650"/>
      <c r="R955" s="2650"/>
      <c r="S955" s="2650"/>
      <c r="T955" s="2646" t="s">
        <v>3971</v>
      </c>
      <c r="U955" s="2646"/>
      <c r="V955" s="2646"/>
      <c r="W955" s="2646"/>
      <c r="X955" s="2646"/>
      <c r="Y955" s="2646"/>
      <c r="Z955" s="2646"/>
      <c r="AA955" s="2646"/>
      <c r="AB955" s="2646"/>
      <c r="AC955" s="2646"/>
      <c r="AD955" s="2646"/>
      <c r="AE955" s="2646"/>
      <c r="AF955" s="2646"/>
      <c r="AG955" s="2646"/>
      <c r="AH955" s="2646"/>
      <c r="AI955" s="2646"/>
      <c r="AJ955" s="2648">
        <v>644.87</v>
      </c>
      <c r="AK955" s="2651" t="s">
        <v>2154</v>
      </c>
      <c r="AL955" s="2651" t="s">
        <v>2993</v>
      </c>
      <c r="AM955" s="2651"/>
      <c r="AN955" s="2652">
        <v>657.77</v>
      </c>
    </row>
    <row r="956" spans="1:40" ht="11.1" customHeight="1">
      <c r="A956" s="2646" t="s">
        <v>6415</v>
      </c>
      <c r="B956" s="2646" t="s">
        <v>6415</v>
      </c>
      <c r="C956" s="2646" t="s">
        <v>1502</v>
      </c>
      <c r="D956" s="2646"/>
      <c r="E956" s="2647">
        <v>8481805100</v>
      </c>
      <c r="F956" s="2646" t="s">
        <v>2990</v>
      </c>
      <c r="G956" s="2646" t="s">
        <v>6416</v>
      </c>
      <c r="H956" s="2646" t="s">
        <v>3017</v>
      </c>
      <c r="I956" s="2646"/>
      <c r="J956" s="2646"/>
      <c r="K956" s="2646"/>
      <c r="L956" s="2650"/>
      <c r="M956" s="2650"/>
      <c r="N956" s="2650"/>
      <c r="O956" s="2650"/>
      <c r="P956" s="2650"/>
      <c r="Q956" s="2650"/>
      <c r="R956" s="2650"/>
      <c r="S956" s="2650"/>
      <c r="T956" s="2646" t="s">
        <v>3971</v>
      </c>
      <c r="U956" s="2646"/>
      <c r="V956" s="2646"/>
      <c r="W956" s="2646"/>
      <c r="X956" s="2646"/>
      <c r="Y956" s="2646"/>
      <c r="Z956" s="2646"/>
      <c r="AA956" s="2646"/>
      <c r="AB956" s="2646"/>
      <c r="AC956" s="2646"/>
      <c r="AD956" s="2646"/>
      <c r="AE956" s="2646"/>
      <c r="AF956" s="2646"/>
      <c r="AG956" s="2646"/>
      <c r="AH956" s="2646"/>
      <c r="AI956" s="2646"/>
      <c r="AJ956" s="2648">
        <v>707.62</v>
      </c>
      <c r="AK956" s="2651" t="s">
        <v>2154</v>
      </c>
      <c r="AL956" s="2651" t="s">
        <v>2993</v>
      </c>
      <c r="AM956" s="2651"/>
      <c r="AN956" s="2652">
        <v>721.77</v>
      </c>
    </row>
    <row r="957" spans="1:40" ht="11.1" customHeight="1">
      <c r="A957" s="2646" t="s">
        <v>4665</v>
      </c>
      <c r="B957" s="2646" t="s">
        <v>6429</v>
      </c>
      <c r="C957" s="2646" t="s">
        <v>1502</v>
      </c>
      <c r="D957" s="2646"/>
      <c r="E957" s="2647">
        <v>8481805100</v>
      </c>
      <c r="F957" s="2646" t="s">
        <v>2990</v>
      </c>
      <c r="G957" s="2646" t="s">
        <v>6430</v>
      </c>
      <c r="H957" s="2646" t="s">
        <v>3017</v>
      </c>
      <c r="I957" s="2646"/>
      <c r="J957" s="2646"/>
      <c r="K957" s="2646"/>
      <c r="L957" s="2650"/>
      <c r="M957" s="2650"/>
      <c r="N957" s="2650"/>
      <c r="O957" s="2650"/>
      <c r="P957" s="2650"/>
      <c r="Q957" s="2650"/>
      <c r="R957" s="2650"/>
      <c r="S957" s="2650"/>
      <c r="T957" s="2646" t="s">
        <v>3971</v>
      </c>
      <c r="U957" s="2646"/>
      <c r="V957" s="2646"/>
      <c r="W957" s="2646"/>
      <c r="X957" s="2646"/>
      <c r="Y957" s="2646"/>
      <c r="Z957" s="2646"/>
      <c r="AA957" s="2646"/>
      <c r="AB957" s="2646"/>
      <c r="AC957" s="2646"/>
      <c r="AD957" s="2646"/>
      <c r="AE957" s="2646"/>
      <c r="AF957" s="2646"/>
      <c r="AG957" s="2646"/>
      <c r="AH957" s="2646"/>
      <c r="AI957" s="2646"/>
      <c r="AJ957" s="2648">
        <v>695.68</v>
      </c>
      <c r="AK957" s="2651" t="s">
        <v>2154</v>
      </c>
      <c r="AL957" s="2651" t="s">
        <v>2993</v>
      </c>
      <c r="AM957" s="2651"/>
      <c r="AN957" s="2652">
        <v>709.59</v>
      </c>
    </row>
    <row r="958" spans="1:40" ht="11.1" customHeight="1">
      <c r="A958" s="2646" t="s">
        <v>4481</v>
      </c>
      <c r="B958" s="2646" t="s">
        <v>6431</v>
      </c>
      <c r="C958" s="2646" t="s">
        <v>1502</v>
      </c>
      <c r="D958" s="2646"/>
      <c r="E958" s="2647">
        <v>8481805100</v>
      </c>
      <c r="F958" s="2646" t="s">
        <v>2990</v>
      </c>
      <c r="G958" s="2646" t="s">
        <v>6432</v>
      </c>
      <c r="H958" s="2646" t="s">
        <v>3017</v>
      </c>
      <c r="I958" s="2646"/>
      <c r="J958" s="2646"/>
      <c r="K958" s="2646"/>
      <c r="L958" s="2650"/>
      <c r="M958" s="2650"/>
      <c r="N958" s="2650"/>
      <c r="O958" s="2650"/>
      <c r="P958" s="2650"/>
      <c r="Q958" s="2650"/>
      <c r="R958" s="2650"/>
      <c r="S958" s="2650"/>
      <c r="T958" s="2646" t="s">
        <v>3971</v>
      </c>
      <c r="U958" s="2646"/>
      <c r="V958" s="2646"/>
      <c r="W958" s="2646"/>
      <c r="X958" s="2646"/>
      <c r="Y958" s="2646"/>
      <c r="Z958" s="2646"/>
      <c r="AA958" s="2646"/>
      <c r="AB958" s="2646"/>
      <c r="AC958" s="2646"/>
      <c r="AD958" s="2646"/>
      <c r="AE958" s="2646"/>
      <c r="AF958" s="2646"/>
      <c r="AG958" s="2646"/>
      <c r="AH958" s="2646"/>
      <c r="AI958" s="2646"/>
      <c r="AJ958" s="2648">
        <v>758.89</v>
      </c>
      <c r="AK958" s="2651" t="s">
        <v>2154</v>
      </c>
      <c r="AL958" s="2651" t="s">
        <v>2993</v>
      </c>
      <c r="AM958" s="2651"/>
      <c r="AN958" s="2652">
        <v>774.07</v>
      </c>
    </row>
    <row r="959" spans="1:40" ht="11.1" customHeight="1">
      <c r="A959" s="2646" t="s">
        <v>4481</v>
      </c>
      <c r="B959" s="2646" t="s">
        <v>4480</v>
      </c>
      <c r="C959" s="2646"/>
      <c r="D959" s="2646"/>
      <c r="E959" s="2647">
        <v>8481805100</v>
      </c>
      <c r="F959" s="2646" t="s">
        <v>2990</v>
      </c>
      <c r="G959" s="2646" t="s">
        <v>4479</v>
      </c>
      <c r="H959" s="2646" t="s">
        <v>3017</v>
      </c>
      <c r="I959" s="2646"/>
      <c r="J959" s="2646"/>
      <c r="K959" s="2646"/>
      <c r="L959" s="2650"/>
      <c r="M959" s="2650"/>
      <c r="N959" s="2650"/>
      <c r="O959" s="2650"/>
      <c r="P959" s="2650"/>
      <c r="Q959" s="2650"/>
      <c r="R959" s="2650"/>
      <c r="S959" s="2650"/>
      <c r="T959" s="2646" t="s">
        <v>3971</v>
      </c>
      <c r="U959" s="2646"/>
      <c r="V959" s="2646"/>
      <c r="W959" s="2646"/>
      <c r="X959" s="2646"/>
      <c r="Y959" s="2646"/>
      <c r="Z959" s="2646"/>
      <c r="AA959" s="2646"/>
      <c r="AB959" s="2646"/>
      <c r="AC959" s="2646"/>
      <c r="AD959" s="2646"/>
      <c r="AE959" s="2646"/>
      <c r="AF959" s="2646"/>
      <c r="AG959" s="2646"/>
      <c r="AH959" s="2646"/>
      <c r="AI959" s="2646"/>
      <c r="AJ959" s="2646"/>
      <c r="AK959" s="2651"/>
      <c r="AL959" s="2651" t="s">
        <v>4152</v>
      </c>
      <c r="AM959" s="2651"/>
      <c r="AN959" s="2651"/>
    </row>
    <row r="960" spans="1:40" ht="11.1" customHeight="1">
      <c r="A960" s="2646" t="s">
        <v>4478</v>
      </c>
      <c r="B960" s="2646" t="s">
        <v>4478</v>
      </c>
      <c r="C960" s="2646"/>
      <c r="D960" s="2646"/>
      <c r="E960" s="2647">
        <v>8481805100</v>
      </c>
      <c r="F960" s="2646" t="s">
        <v>2990</v>
      </c>
      <c r="G960" s="2646" t="s">
        <v>4477</v>
      </c>
      <c r="H960" s="2646" t="s">
        <v>3017</v>
      </c>
      <c r="I960" s="2646"/>
      <c r="J960" s="2646"/>
      <c r="K960" s="2646"/>
      <c r="L960" s="2650"/>
      <c r="M960" s="2650"/>
      <c r="N960" s="2650"/>
      <c r="O960" s="2650"/>
      <c r="P960" s="2650"/>
      <c r="Q960" s="2650"/>
      <c r="R960" s="2650"/>
      <c r="S960" s="2650"/>
      <c r="T960" s="2646" t="s">
        <v>3971</v>
      </c>
      <c r="U960" s="2646"/>
      <c r="V960" s="2646"/>
      <c r="W960" s="2646"/>
      <c r="X960" s="2646"/>
      <c r="Y960" s="2646"/>
      <c r="Z960" s="2646"/>
      <c r="AA960" s="2646"/>
      <c r="AB960" s="2646"/>
      <c r="AC960" s="2646"/>
      <c r="AD960" s="2646"/>
      <c r="AE960" s="2646"/>
      <c r="AF960" s="2646"/>
      <c r="AG960" s="2646"/>
      <c r="AH960" s="2646"/>
      <c r="AI960" s="2646"/>
      <c r="AJ960" s="2648">
        <v>691.79</v>
      </c>
      <c r="AK960" s="2651" t="s">
        <v>2154</v>
      </c>
      <c r="AL960" s="2651" t="s">
        <v>4152</v>
      </c>
      <c r="AM960" s="2651"/>
      <c r="AN960" s="2652">
        <v>705.63</v>
      </c>
    </row>
    <row r="961" spans="1:40" ht="11.1" customHeight="1">
      <c r="A961" s="2646" t="s">
        <v>4476</v>
      </c>
      <c r="B961" s="2646" t="s">
        <v>4475</v>
      </c>
      <c r="C961" s="2646"/>
      <c r="D961" s="2646"/>
      <c r="E961" s="2647">
        <v>8481805100</v>
      </c>
      <c r="F961" s="2646" t="s">
        <v>2990</v>
      </c>
      <c r="G961" s="2646" t="s">
        <v>4474</v>
      </c>
      <c r="H961" s="2646" t="s">
        <v>3017</v>
      </c>
      <c r="I961" s="2646"/>
      <c r="J961" s="2646"/>
      <c r="K961" s="2646"/>
      <c r="L961" s="2650"/>
      <c r="M961" s="2650"/>
      <c r="N961" s="2650"/>
      <c r="O961" s="2650"/>
      <c r="P961" s="2650"/>
      <c r="Q961" s="2650"/>
      <c r="R961" s="2650"/>
      <c r="S961" s="2650"/>
      <c r="T961" s="2646" t="s">
        <v>3971</v>
      </c>
      <c r="U961" s="2646"/>
      <c r="V961" s="2646"/>
      <c r="W961" s="2646"/>
      <c r="X961" s="2646"/>
      <c r="Y961" s="2646"/>
      <c r="Z961" s="2646"/>
      <c r="AA961" s="2646"/>
      <c r="AB961" s="2646"/>
      <c r="AC961" s="2646"/>
      <c r="AD961" s="2646"/>
      <c r="AE961" s="2646"/>
      <c r="AF961" s="2646"/>
      <c r="AG961" s="2646"/>
      <c r="AH961" s="2646"/>
      <c r="AI961" s="2646"/>
      <c r="AJ961" s="2646"/>
      <c r="AK961" s="2651"/>
      <c r="AL961" s="2651" t="s">
        <v>4152</v>
      </c>
      <c r="AM961" s="2651"/>
      <c r="AN961" s="2651"/>
    </row>
    <row r="962" spans="1:40" ht="11.1" customHeight="1">
      <c r="A962" s="2646" t="s">
        <v>4473</v>
      </c>
      <c r="B962" s="2646" t="s">
        <v>4473</v>
      </c>
      <c r="C962" s="2646" t="s">
        <v>1502</v>
      </c>
      <c r="D962" s="2646"/>
      <c r="E962" s="2647">
        <v>8481805100</v>
      </c>
      <c r="F962" s="2646" t="s">
        <v>2990</v>
      </c>
      <c r="G962" s="2646" t="s">
        <v>4472</v>
      </c>
      <c r="H962" s="2646" t="s">
        <v>3017</v>
      </c>
      <c r="I962" s="2646"/>
      <c r="J962" s="2646"/>
      <c r="K962" s="2646"/>
      <c r="L962" s="2650"/>
      <c r="M962" s="2650"/>
      <c r="N962" s="2650"/>
      <c r="O962" s="2650"/>
      <c r="P962" s="2650"/>
      <c r="Q962" s="2650"/>
      <c r="R962" s="2650"/>
      <c r="S962" s="2650"/>
      <c r="T962" s="2646" t="s">
        <v>3971</v>
      </c>
      <c r="U962" s="2646"/>
      <c r="V962" s="2646"/>
      <c r="W962" s="2646"/>
      <c r="X962" s="2646"/>
      <c r="Y962" s="2646"/>
      <c r="Z962" s="2646"/>
      <c r="AA962" s="2646"/>
      <c r="AB962" s="2646"/>
      <c r="AC962" s="2646"/>
      <c r="AD962" s="2646"/>
      <c r="AE962" s="2646"/>
      <c r="AF962" s="2646"/>
      <c r="AG962" s="2646"/>
      <c r="AH962" s="2646"/>
      <c r="AI962" s="2646"/>
      <c r="AJ962" s="2648">
        <v>917.69</v>
      </c>
      <c r="AK962" s="2651" t="s">
        <v>2154</v>
      </c>
      <c r="AL962" s="2651" t="s">
        <v>4152</v>
      </c>
      <c r="AM962" s="2651"/>
      <c r="AN962" s="2652">
        <v>936.04</v>
      </c>
    </row>
    <row r="963" spans="1:40" ht="11.1" customHeight="1">
      <c r="A963" s="2646" t="s">
        <v>4471</v>
      </c>
      <c r="B963" s="2646" t="s">
        <v>4471</v>
      </c>
      <c r="C963" s="2646" t="s">
        <v>1502</v>
      </c>
      <c r="D963" s="2646"/>
      <c r="E963" s="2647">
        <v>8481805100</v>
      </c>
      <c r="F963" s="2646" t="s">
        <v>2990</v>
      </c>
      <c r="G963" s="2646" t="s">
        <v>4470</v>
      </c>
      <c r="H963" s="2646" t="s">
        <v>3017</v>
      </c>
      <c r="I963" s="2646"/>
      <c r="J963" s="2646"/>
      <c r="K963" s="2646"/>
      <c r="L963" s="2650"/>
      <c r="M963" s="2650"/>
      <c r="N963" s="2650"/>
      <c r="O963" s="2650"/>
      <c r="P963" s="2650"/>
      <c r="Q963" s="2650"/>
      <c r="R963" s="2650"/>
      <c r="S963" s="2650"/>
      <c r="T963" s="2646" t="s">
        <v>3971</v>
      </c>
      <c r="U963" s="2646"/>
      <c r="V963" s="2646"/>
      <c r="W963" s="2646"/>
      <c r="X963" s="2646"/>
      <c r="Y963" s="2646"/>
      <c r="Z963" s="2646"/>
      <c r="AA963" s="2646"/>
      <c r="AB963" s="2646"/>
      <c r="AC963" s="2646"/>
      <c r="AD963" s="2646"/>
      <c r="AE963" s="2646"/>
      <c r="AF963" s="2646"/>
      <c r="AG963" s="2646"/>
      <c r="AH963" s="2646"/>
      <c r="AI963" s="2646"/>
      <c r="AJ963" s="2654">
        <v>1026.3900000000001</v>
      </c>
      <c r="AK963" s="2651" t="s">
        <v>2154</v>
      </c>
      <c r="AL963" s="2651" t="s">
        <v>4152</v>
      </c>
      <c r="AM963" s="2651"/>
      <c r="AN963" s="2655">
        <v>1046.92</v>
      </c>
    </row>
    <row r="964" spans="1:40" ht="11.1" customHeight="1">
      <c r="A964" s="2646" t="s">
        <v>4469</v>
      </c>
      <c r="B964" s="2646" t="s">
        <v>4469</v>
      </c>
      <c r="C964" s="2646" t="s">
        <v>1502</v>
      </c>
      <c r="D964" s="2646"/>
      <c r="E964" s="2647">
        <v>8481805100</v>
      </c>
      <c r="F964" s="2646" t="s">
        <v>2990</v>
      </c>
      <c r="G964" s="2646" t="s">
        <v>4468</v>
      </c>
      <c r="H964" s="2646" t="s">
        <v>3017</v>
      </c>
      <c r="I964" s="2646"/>
      <c r="J964" s="2646"/>
      <c r="K964" s="2646"/>
      <c r="L964" s="2650"/>
      <c r="M964" s="2650"/>
      <c r="N964" s="2650"/>
      <c r="O964" s="2650"/>
      <c r="P964" s="2650"/>
      <c r="Q964" s="2650"/>
      <c r="R964" s="2650"/>
      <c r="S964" s="2650"/>
      <c r="T964" s="2646" t="s">
        <v>3971</v>
      </c>
      <c r="U964" s="2646"/>
      <c r="V964" s="2646"/>
      <c r="W964" s="2646"/>
      <c r="X964" s="2646"/>
      <c r="Y964" s="2646"/>
      <c r="Z964" s="2646"/>
      <c r="AA964" s="2646"/>
      <c r="AB964" s="2646"/>
      <c r="AC964" s="2646"/>
      <c r="AD964" s="2646"/>
      <c r="AE964" s="2646"/>
      <c r="AF964" s="2646"/>
      <c r="AG964" s="2646"/>
      <c r="AH964" s="2646"/>
      <c r="AI964" s="2646"/>
      <c r="AJ964" s="2648">
        <v>653.96</v>
      </c>
      <c r="AK964" s="2651" t="s">
        <v>2154</v>
      </c>
      <c r="AL964" s="2651" t="s">
        <v>4152</v>
      </c>
      <c r="AM964" s="2651"/>
      <c r="AN964" s="2652">
        <v>667.04</v>
      </c>
    </row>
    <row r="965" spans="1:40" ht="11.1" customHeight="1">
      <c r="A965" s="2646" t="s">
        <v>4647</v>
      </c>
      <c r="B965" s="2646" t="s">
        <v>6433</v>
      </c>
      <c r="C965" s="2646" t="s">
        <v>1502</v>
      </c>
      <c r="D965" s="2646"/>
      <c r="E965" s="2647">
        <v>8481805100</v>
      </c>
      <c r="F965" s="2646" t="s">
        <v>2990</v>
      </c>
      <c r="G965" s="2646" t="s">
        <v>6434</v>
      </c>
      <c r="H965" s="2646" t="s">
        <v>3017</v>
      </c>
      <c r="I965" s="2646"/>
      <c r="J965" s="2646"/>
      <c r="K965" s="2646"/>
      <c r="L965" s="2650"/>
      <c r="M965" s="2650"/>
      <c r="N965" s="2650"/>
      <c r="O965" s="2650"/>
      <c r="P965" s="2650"/>
      <c r="Q965" s="2650"/>
      <c r="R965" s="2650"/>
      <c r="S965" s="2650"/>
      <c r="T965" s="2646" t="s">
        <v>3971</v>
      </c>
      <c r="U965" s="2646"/>
      <c r="V965" s="2646"/>
      <c r="W965" s="2646"/>
      <c r="X965" s="2646"/>
      <c r="Y965" s="2646"/>
      <c r="Z965" s="2646"/>
      <c r="AA965" s="2646"/>
      <c r="AB965" s="2646"/>
      <c r="AC965" s="2646"/>
      <c r="AD965" s="2646"/>
      <c r="AE965" s="2646"/>
      <c r="AF965" s="2646"/>
      <c r="AG965" s="2646"/>
      <c r="AH965" s="2646"/>
      <c r="AI965" s="2646"/>
      <c r="AJ965" s="2648">
        <v>635.07000000000005</v>
      </c>
      <c r="AK965" s="2651" t="s">
        <v>2154</v>
      </c>
      <c r="AL965" s="2651" t="s">
        <v>2993</v>
      </c>
      <c r="AM965" s="2651"/>
      <c r="AN965" s="2652">
        <v>647.77</v>
      </c>
    </row>
    <row r="966" spans="1:40" ht="11.1" customHeight="1">
      <c r="A966" s="2646" t="s">
        <v>6417</v>
      </c>
      <c r="B966" s="2646" t="s">
        <v>6417</v>
      </c>
      <c r="C966" s="2646" t="s">
        <v>1502</v>
      </c>
      <c r="D966" s="2646"/>
      <c r="E966" s="2647">
        <v>8481805100</v>
      </c>
      <c r="F966" s="2646" t="s">
        <v>2990</v>
      </c>
      <c r="G966" s="2646" t="s">
        <v>6418</v>
      </c>
      <c r="H966" s="2646" t="s">
        <v>3017</v>
      </c>
      <c r="I966" s="2646"/>
      <c r="J966" s="2646"/>
      <c r="K966" s="2646"/>
      <c r="L966" s="2650"/>
      <c r="M966" s="2650"/>
      <c r="N966" s="2650"/>
      <c r="O966" s="2650"/>
      <c r="P966" s="2650"/>
      <c r="Q966" s="2650"/>
      <c r="R966" s="2650"/>
      <c r="S966" s="2650"/>
      <c r="T966" s="2646" t="s">
        <v>3971</v>
      </c>
      <c r="U966" s="2646"/>
      <c r="V966" s="2646"/>
      <c r="W966" s="2646"/>
      <c r="X966" s="2646"/>
      <c r="Y966" s="2646"/>
      <c r="Z966" s="2646"/>
      <c r="AA966" s="2646"/>
      <c r="AB966" s="2646"/>
      <c r="AC966" s="2646"/>
      <c r="AD966" s="2646"/>
      <c r="AE966" s="2646"/>
      <c r="AF966" s="2646"/>
      <c r="AG966" s="2646"/>
      <c r="AH966" s="2646"/>
      <c r="AI966" s="2646"/>
      <c r="AJ966" s="2648">
        <v>584.71</v>
      </c>
      <c r="AK966" s="2651" t="s">
        <v>2154</v>
      </c>
      <c r="AL966" s="2651" t="s">
        <v>2993</v>
      </c>
      <c r="AM966" s="2651"/>
      <c r="AN966" s="2652">
        <v>596.4</v>
      </c>
    </row>
    <row r="967" spans="1:40" ht="11.1" customHeight="1">
      <c r="A967" s="2646" t="s">
        <v>6419</v>
      </c>
      <c r="B967" s="2646" t="s">
        <v>6419</v>
      </c>
      <c r="C967" s="2646" t="s">
        <v>1502</v>
      </c>
      <c r="D967" s="2646"/>
      <c r="E967" s="2647">
        <v>8481805100</v>
      </c>
      <c r="F967" s="2646" t="s">
        <v>2990</v>
      </c>
      <c r="G967" s="2646" t="s">
        <v>6420</v>
      </c>
      <c r="H967" s="2646" t="s">
        <v>3017</v>
      </c>
      <c r="I967" s="2646"/>
      <c r="J967" s="2646"/>
      <c r="K967" s="2646"/>
      <c r="L967" s="2650"/>
      <c r="M967" s="2650"/>
      <c r="N967" s="2650"/>
      <c r="O967" s="2650"/>
      <c r="P967" s="2650"/>
      <c r="Q967" s="2650"/>
      <c r="R967" s="2650"/>
      <c r="S967" s="2650"/>
      <c r="T967" s="2646" t="s">
        <v>3971</v>
      </c>
      <c r="U967" s="2646"/>
      <c r="V967" s="2646"/>
      <c r="W967" s="2646"/>
      <c r="X967" s="2646"/>
      <c r="Y967" s="2646"/>
      <c r="Z967" s="2646"/>
      <c r="AA967" s="2646"/>
      <c r="AB967" s="2646"/>
      <c r="AC967" s="2646"/>
      <c r="AD967" s="2646"/>
      <c r="AE967" s="2646"/>
      <c r="AF967" s="2646"/>
      <c r="AG967" s="2646"/>
      <c r="AH967" s="2646"/>
      <c r="AI967" s="2646"/>
      <c r="AJ967" s="2648">
        <v>832.55</v>
      </c>
      <c r="AK967" s="2651" t="s">
        <v>2154</v>
      </c>
      <c r="AL967" s="2651" t="s">
        <v>2993</v>
      </c>
      <c r="AM967" s="2651"/>
      <c r="AN967" s="2652">
        <v>849.2</v>
      </c>
    </row>
    <row r="968" spans="1:40" ht="11.1" customHeight="1">
      <c r="A968" s="2646" t="s">
        <v>4467</v>
      </c>
      <c r="B968" s="2646" t="s">
        <v>4466</v>
      </c>
      <c r="C968" s="2646"/>
      <c r="D968" s="2646"/>
      <c r="E968" s="2647">
        <v>8481805100</v>
      </c>
      <c r="F968" s="2646" t="s">
        <v>2990</v>
      </c>
      <c r="G968" s="2646" t="s">
        <v>4465</v>
      </c>
      <c r="H968" s="2646" t="s">
        <v>3017</v>
      </c>
      <c r="I968" s="2646"/>
      <c r="J968" s="2646"/>
      <c r="K968" s="2646"/>
      <c r="L968" s="2650"/>
      <c r="M968" s="2650"/>
      <c r="N968" s="2650"/>
      <c r="O968" s="2650"/>
      <c r="P968" s="2650"/>
      <c r="Q968" s="2650"/>
      <c r="R968" s="2650"/>
      <c r="S968" s="2650"/>
      <c r="T968" s="2646" t="s">
        <v>3971</v>
      </c>
      <c r="U968" s="2646"/>
      <c r="V968" s="2646"/>
      <c r="W968" s="2646"/>
      <c r="X968" s="2646"/>
      <c r="Y968" s="2646"/>
      <c r="Z968" s="2646"/>
      <c r="AA968" s="2646"/>
      <c r="AB968" s="2646"/>
      <c r="AC968" s="2646"/>
      <c r="AD968" s="2646"/>
      <c r="AE968" s="2646"/>
      <c r="AF968" s="2646"/>
      <c r="AG968" s="2646"/>
      <c r="AH968" s="2646"/>
      <c r="AI968" s="2646"/>
      <c r="AJ968" s="2646"/>
      <c r="AK968" s="2651"/>
      <c r="AL968" s="2651" t="s">
        <v>4152</v>
      </c>
      <c r="AM968" s="2651"/>
      <c r="AN968" s="2651"/>
    </row>
    <row r="969" spans="1:40" ht="11.1" customHeight="1">
      <c r="A969" s="2646" t="s">
        <v>4464</v>
      </c>
      <c r="B969" s="2646" t="s">
        <v>4464</v>
      </c>
      <c r="C969" s="2646"/>
      <c r="D969" s="2646"/>
      <c r="E969" s="2647">
        <v>8481805100</v>
      </c>
      <c r="F969" s="2646" t="s">
        <v>2990</v>
      </c>
      <c r="G969" s="2646" t="s">
        <v>4463</v>
      </c>
      <c r="H969" s="2646" t="s">
        <v>3017</v>
      </c>
      <c r="I969" s="2646"/>
      <c r="J969" s="2646"/>
      <c r="K969" s="2646"/>
      <c r="L969" s="2650"/>
      <c r="M969" s="2650"/>
      <c r="N969" s="2650"/>
      <c r="O969" s="2650"/>
      <c r="P969" s="2650"/>
      <c r="Q969" s="2650"/>
      <c r="R969" s="2650"/>
      <c r="S969" s="2650"/>
      <c r="T969" s="2646" t="s">
        <v>3971</v>
      </c>
      <c r="U969" s="2646"/>
      <c r="V969" s="2646"/>
      <c r="W969" s="2646"/>
      <c r="X969" s="2646"/>
      <c r="Y969" s="2646"/>
      <c r="Z969" s="2646"/>
      <c r="AA969" s="2646"/>
      <c r="AB969" s="2646"/>
      <c r="AC969" s="2646"/>
      <c r="AD969" s="2646"/>
      <c r="AE969" s="2646"/>
      <c r="AF969" s="2646"/>
      <c r="AG969" s="2646"/>
      <c r="AH969" s="2646"/>
      <c r="AI969" s="2646"/>
      <c r="AJ969" s="2648">
        <v>691.79</v>
      </c>
      <c r="AK969" s="2651" t="s">
        <v>2154</v>
      </c>
      <c r="AL969" s="2651" t="s">
        <v>4152</v>
      </c>
      <c r="AM969" s="2651"/>
      <c r="AN969" s="2652">
        <v>705.63</v>
      </c>
    </row>
    <row r="970" spans="1:40" ht="11.1" customHeight="1">
      <c r="A970" s="2646" t="s">
        <v>4462</v>
      </c>
      <c r="B970" s="2646" t="s">
        <v>4462</v>
      </c>
      <c r="C970" s="2646" t="s">
        <v>1502</v>
      </c>
      <c r="D970" s="2646"/>
      <c r="E970" s="2647">
        <v>8481805100</v>
      </c>
      <c r="F970" s="2646" t="s">
        <v>2990</v>
      </c>
      <c r="G970" s="2646" t="s">
        <v>4461</v>
      </c>
      <c r="H970" s="2646" t="s">
        <v>3017</v>
      </c>
      <c r="I970" s="2646"/>
      <c r="J970" s="2646"/>
      <c r="K970" s="2646"/>
      <c r="L970" s="2650"/>
      <c r="M970" s="2650"/>
      <c r="N970" s="2650"/>
      <c r="O970" s="2650"/>
      <c r="P970" s="2650"/>
      <c r="Q970" s="2650"/>
      <c r="R970" s="2650"/>
      <c r="S970" s="2650"/>
      <c r="T970" s="2646" t="s">
        <v>3971</v>
      </c>
      <c r="U970" s="2646"/>
      <c r="V970" s="2646"/>
      <c r="W970" s="2646"/>
      <c r="X970" s="2646"/>
      <c r="Y970" s="2646"/>
      <c r="Z970" s="2646"/>
      <c r="AA970" s="2646"/>
      <c r="AB970" s="2646"/>
      <c r="AC970" s="2646"/>
      <c r="AD970" s="2646"/>
      <c r="AE970" s="2646"/>
      <c r="AF970" s="2646"/>
      <c r="AG970" s="2646"/>
      <c r="AH970" s="2646"/>
      <c r="AI970" s="2646"/>
      <c r="AJ970" s="2648">
        <v>730.79</v>
      </c>
      <c r="AK970" s="2651" t="s">
        <v>2154</v>
      </c>
      <c r="AL970" s="2651" t="s">
        <v>4152</v>
      </c>
      <c r="AM970" s="2651"/>
      <c r="AN970" s="2652">
        <v>745.41</v>
      </c>
    </row>
    <row r="971" spans="1:40" ht="11.1" customHeight="1">
      <c r="A971" s="2646" t="s">
        <v>4166</v>
      </c>
      <c r="B971" s="2646" t="s">
        <v>4166</v>
      </c>
      <c r="C971" s="2646"/>
      <c r="D971" s="2646"/>
      <c r="E971" s="2647">
        <v>8481805100</v>
      </c>
      <c r="F971" s="2646" t="s">
        <v>2990</v>
      </c>
      <c r="G971" s="2646" t="s">
        <v>4460</v>
      </c>
      <c r="H971" s="2646" t="s">
        <v>3017</v>
      </c>
      <c r="I971" s="2646"/>
      <c r="J971" s="2646"/>
      <c r="K971" s="2646"/>
      <c r="L971" s="2650"/>
      <c r="M971" s="2650"/>
      <c r="N971" s="2650"/>
      <c r="O971" s="2650"/>
      <c r="P971" s="2650"/>
      <c r="Q971" s="2650"/>
      <c r="R971" s="2650"/>
      <c r="S971" s="2650"/>
      <c r="T971" s="2646" t="s">
        <v>3971</v>
      </c>
      <c r="U971" s="2646"/>
      <c r="V971" s="2646"/>
      <c r="W971" s="2646"/>
      <c r="X971" s="2646"/>
      <c r="Y971" s="2646"/>
      <c r="Z971" s="2646"/>
      <c r="AA971" s="2646"/>
      <c r="AB971" s="2646"/>
      <c r="AC971" s="2646"/>
      <c r="AD971" s="2646"/>
      <c r="AE971" s="2646"/>
      <c r="AF971" s="2646"/>
      <c r="AG971" s="2646"/>
      <c r="AH971" s="2646"/>
      <c r="AI971" s="2646"/>
      <c r="AJ971" s="2654">
        <v>1059.75</v>
      </c>
      <c r="AK971" s="2651" t="s">
        <v>2154</v>
      </c>
      <c r="AL971" s="2651" t="s">
        <v>4152</v>
      </c>
      <c r="AM971" s="2651"/>
      <c r="AN971" s="2655">
        <v>1080.95</v>
      </c>
    </row>
    <row r="972" spans="1:40" ht="11.1" customHeight="1">
      <c r="A972" s="2646" t="s">
        <v>4459</v>
      </c>
      <c r="B972" s="2646" t="s">
        <v>4459</v>
      </c>
      <c r="C972" s="2646"/>
      <c r="D972" s="2646"/>
      <c r="E972" s="2647">
        <v>8481805100</v>
      </c>
      <c r="F972" s="2646" t="s">
        <v>2990</v>
      </c>
      <c r="G972" s="2646" t="s">
        <v>4458</v>
      </c>
      <c r="H972" s="2646" t="s">
        <v>3017</v>
      </c>
      <c r="I972" s="2646"/>
      <c r="J972" s="2646"/>
      <c r="K972" s="2646"/>
      <c r="L972" s="2650"/>
      <c r="M972" s="2650"/>
      <c r="N972" s="2650"/>
      <c r="O972" s="2650"/>
      <c r="P972" s="2650"/>
      <c r="Q972" s="2650"/>
      <c r="R972" s="2650"/>
      <c r="S972" s="2650"/>
      <c r="T972" s="2646" t="s">
        <v>3971</v>
      </c>
      <c r="U972" s="2646"/>
      <c r="V972" s="2646"/>
      <c r="W972" s="2646"/>
      <c r="X972" s="2646"/>
      <c r="Y972" s="2646"/>
      <c r="Z972" s="2646"/>
      <c r="AA972" s="2646"/>
      <c r="AB972" s="2646"/>
      <c r="AC972" s="2646"/>
      <c r="AD972" s="2646"/>
      <c r="AE972" s="2646"/>
      <c r="AF972" s="2646"/>
      <c r="AG972" s="2646"/>
      <c r="AH972" s="2646"/>
      <c r="AI972" s="2646"/>
      <c r="AJ972" s="2648">
        <v>944.71</v>
      </c>
      <c r="AK972" s="2651" t="s">
        <v>2154</v>
      </c>
      <c r="AL972" s="2651" t="s">
        <v>4152</v>
      </c>
      <c r="AM972" s="2651"/>
      <c r="AN972" s="2652">
        <v>963.6</v>
      </c>
    </row>
    <row r="973" spans="1:40" ht="11.1" customHeight="1">
      <c r="A973" s="2646" t="s">
        <v>4457</v>
      </c>
      <c r="B973" s="2646" t="s">
        <v>4457</v>
      </c>
      <c r="C973" s="2646" t="s">
        <v>1502</v>
      </c>
      <c r="D973" s="2646"/>
      <c r="E973" s="2647">
        <v>8481805100</v>
      </c>
      <c r="F973" s="2646" t="s">
        <v>2990</v>
      </c>
      <c r="G973" s="2646" t="s">
        <v>4456</v>
      </c>
      <c r="H973" s="2646" t="s">
        <v>3017</v>
      </c>
      <c r="I973" s="2646"/>
      <c r="J973" s="2646"/>
      <c r="K973" s="2646"/>
      <c r="L973" s="2650"/>
      <c r="M973" s="2650"/>
      <c r="N973" s="2650"/>
      <c r="O973" s="2650"/>
      <c r="P973" s="2650"/>
      <c r="Q973" s="2650"/>
      <c r="R973" s="2650"/>
      <c r="S973" s="2650"/>
      <c r="T973" s="2646" t="s">
        <v>3971</v>
      </c>
      <c r="U973" s="2646"/>
      <c r="V973" s="2646"/>
      <c r="W973" s="2646"/>
      <c r="X973" s="2646"/>
      <c r="Y973" s="2646"/>
      <c r="Z973" s="2646"/>
      <c r="AA973" s="2646"/>
      <c r="AB973" s="2646"/>
      <c r="AC973" s="2646"/>
      <c r="AD973" s="2646"/>
      <c r="AE973" s="2646"/>
      <c r="AF973" s="2646"/>
      <c r="AG973" s="2646"/>
      <c r="AH973" s="2646"/>
      <c r="AI973" s="2646"/>
      <c r="AJ973" s="2648">
        <v>811.65</v>
      </c>
      <c r="AK973" s="2651" t="s">
        <v>2154</v>
      </c>
      <c r="AL973" s="2651" t="s">
        <v>4152</v>
      </c>
      <c r="AM973" s="2651"/>
      <c r="AN973" s="2652">
        <v>827.88</v>
      </c>
    </row>
    <row r="974" spans="1:40" ht="11.1" customHeight="1">
      <c r="A974" s="2646" t="s">
        <v>4455</v>
      </c>
      <c r="B974" s="2646" t="s">
        <v>4455</v>
      </c>
      <c r="C974" s="2646" t="s">
        <v>1502</v>
      </c>
      <c r="D974" s="2646"/>
      <c r="E974" s="2647">
        <v>8481805100</v>
      </c>
      <c r="F974" s="2646" t="s">
        <v>2990</v>
      </c>
      <c r="G974" s="2646" t="s">
        <v>4454</v>
      </c>
      <c r="H974" s="2646" t="s">
        <v>3017</v>
      </c>
      <c r="I974" s="2646"/>
      <c r="J974" s="2646"/>
      <c r="K974" s="2646"/>
      <c r="L974" s="2650"/>
      <c r="M974" s="2650"/>
      <c r="N974" s="2650"/>
      <c r="O974" s="2650"/>
      <c r="P974" s="2650"/>
      <c r="Q974" s="2650"/>
      <c r="R974" s="2650"/>
      <c r="S974" s="2650"/>
      <c r="T974" s="2646" t="s">
        <v>3971</v>
      </c>
      <c r="U974" s="2646"/>
      <c r="V974" s="2646"/>
      <c r="W974" s="2646"/>
      <c r="X974" s="2646"/>
      <c r="Y974" s="2646"/>
      <c r="Z974" s="2646"/>
      <c r="AA974" s="2646"/>
      <c r="AB974" s="2646"/>
      <c r="AC974" s="2646"/>
      <c r="AD974" s="2646"/>
      <c r="AE974" s="2646"/>
      <c r="AF974" s="2646"/>
      <c r="AG974" s="2646"/>
      <c r="AH974" s="2646"/>
      <c r="AI974" s="2646"/>
      <c r="AJ974" s="2665">
        <v>1243.2</v>
      </c>
      <c r="AK974" s="2651" t="s">
        <v>2154</v>
      </c>
      <c r="AL974" s="2651" t="s">
        <v>4152</v>
      </c>
      <c r="AM974" s="2651"/>
      <c r="AN974" s="2655">
        <v>1268.06</v>
      </c>
    </row>
    <row r="975" spans="1:40" ht="11.1" customHeight="1">
      <c r="A975" s="2646" t="s">
        <v>4453</v>
      </c>
      <c r="B975" s="2646" t="s">
        <v>4453</v>
      </c>
      <c r="C975" s="2646" t="s">
        <v>1502</v>
      </c>
      <c r="D975" s="2646"/>
      <c r="E975" s="2647">
        <v>8481805100</v>
      </c>
      <c r="F975" s="2646" t="s">
        <v>2990</v>
      </c>
      <c r="G975" s="2646" t="s">
        <v>4452</v>
      </c>
      <c r="H975" s="2646" t="s">
        <v>3017</v>
      </c>
      <c r="I975" s="2646"/>
      <c r="J975" s="2646"/>
      <c r="K975" s="2646"/>
      <c r="L975" s="2650"/>
      <c r="M975" s="2650"/>
      <c r="N975" s="2650"/>
      <c r="O975" s="2650"/>
      <c r="P975" s="2650"/>
      <c r="Q975" s="2650"/>
      <c r="R975" s="2650"/>
      <c r="S975" s="2650"/>
      <c r="T975" s="2646" t="s">
        <v>3971</v>
      </c>
      <c r="U975" s="2646"/>
      <c r="V975" s="2646"/>
      <c r="W975" s="2646"/>
      <c r="X975" s="2646"/>
      <c r="Y975" s="2646"/>
      <c r="Z975" s="2646"/>
      <c r="AA975" s="2646"/>
      <c r="AB975" s="2646"/>
      <c r="AC975" s="2646"/>
      <c r="AD975" s="2646"/>
      <c r="AE975" s="2646"/>
      <c r="AF975" s="2646"/>
      <c r="AG975" s="2646"/>
      <c r="AH975" s="2646"/>
      <c r="AI975" s="2646"/>
      <c r="AJ975" s="2648">
        <v>891.18</v>
      </c>
      <c r="AK975" s="2651" t="s">
        <v>2154</v>
      </c>
      <c r="AL975" s="2651" t="s">
        <v>4152</v>
      </c>
      <c r="AM975" s="2651"/>
      <c r="AN975" s="2652">
        <v>909</v>
      </c>
    </row>
    <row r="976" spans="1:40" ht="11.1" customHeight="1">
      <c r="A976" s="2646" t="s">
        <v>4451</v>
      </c>
      <c r="B976" s="2646" t="s">
        <v>4451</v>
      </c>
      <c r="C976" s="2646" t="s">
        <v>1502</v>
      </c>
      <c r="D976" s="2646"/>
      <c r="E976" s="2647">
        <v>8481805100</v>
      </c>
      <c r="F976" s="2646" t="s">
        <v>2990</v>
      </c>
      <c r="G976" s="2646" t="s">
        <v>4450</v>
      </c>
      <c r="H976" s="2646" t="s">
        <v>3017</v>
      </c>
      <c r="I976" s="2646"/>
      <c r="J976" s="2646"/>
      <c r="K976" s="2646"/>
      <c r="L976" s="2650"/>
      <c r="M976" s="2650"/>
      <c r="N976" s="2650"/>
      <c r="O976" s="2650"/>
      <c r="P976" s="2650"/>
      <c r="Q976" s="2650"/>
      <c r="R976" s="2650"/>
      <c r="S976" s="2650"/>
      <c r="T976" s="2646" t="s">
        <v>3971</v>
      </c>
      <c r="U976" s="2646"/>
      <c r="V976" s="2646"/>
      <c r="W976" s="2646"/>
      <c r="X976" s="2646"/>
      <c r="Y976" s="2646"/>
      <c r="Z976" s="2646"/>
      <c r="AA976" s="2646"/>
      <c r="AB976" s="2646"/>
      <c r="AC976" s="2646"/>
      <c r="AD976" s="2646"/>
      <c r="AE976" s="2646"/>
      <c r="AF976" s="2646"/>
      <c r="AG976" s="2646"/>
      <c r="AH976" s="2646"/>
      <c r="AI976" s="2646"/>
      <c r="AJ976" s="2654">
        <v>1160.21</v>
      </c>
      <c r="AK976" s="2651" t="s">
        <v>2154</v>
      </c>
      <c r="AL976" s="2651" t="s">
        <v>4152</v>
      </c>
      <c r="AM976" s="2651"/>
      <c r="AN976" s="2655">
        <v>1183.4100000000001</v>
      </c>
    </row>
    <row r="977" spans="1:40" ht="11.1" customHeight="1">
      <c r="A977" s="2646" t="s">
        <v>4449</v>
      </c>
      <c r="B977" s="2646" t="s">
        <v>4449</v>
      </c>
      <c r="C977" s="2646" t="s">
        <v>1502</v>
      </c>
      <c r="D977" s="2646"/>
      <c r="E977" s="2647">
        <v>8481805100</v>
      </c>
      <c r="F977" s="2646" t="s">
        <v>2990</v>
      </c>
      <c r="G977" s="2646" t="s">
        <v>4448</v>
      </c>
      <c r="H977" s="2646" t="s">
        <v>3017</v>
      </c>
      <c r="I977" s="2646"/>
      <c r="J977" s="2646"/>
      <c r="K977" s="2646"/>
      <c r="L977" s="2650"/>
      <c r="M977" s="2650"/>
      <c r="N977" s="2650"/>
      <c r="O977" s="2650"/>
      <c r="P977" s="2650"/>
      <c r="Q977" s="2650"/>
      <c r="R977" s="2650"/>
      <c r="S977" s="2650"/>
      <c r="T977" s="2646" t="s">
        <v>3971</v>
      </c>
      <c r="U977" s="2646"/>
      <c r="V977" s="2646"/>
      <c r="W977" s="2646"/>
      <c r="X977" s="2646"/>
      <c r="Y977" s="2646"/>
      <c r="Z977" s="2646"/>
      <c r="AA977" s="2646"/>
      <c r="AB977" s="2646"/>
      <c r="AC977" s="2646"/>
      <c r="AD977" s="2646"/>
      <c r="AE977" s="2646"/>
      <c r="AF977" s="2646"/>
      <c r="AG977" s="2646"/>
      <c r="AH977" s="2646"/>
      <c r="AI977" s="2646"/>
      <c r="AJ977" s="2648">
        <v>980.78</v>
      </c>
      <c r="AK977" s="2651" t="s">
        <v>2154</v>
      </c>
      <c r="AL977" s="2651" t="s">
        <v>4152</v>
      </c>
      <c r="AM977" s="2651"/>
      <c r="AN977" s="2655">
        <v>1000.4</v>
      </c>
    </row>
    <row r="978" spans="1:40" ht="11.1" customHeight="1">
      <c r="A978" s="2646" t="s">
        <v>4447</v>
      </c>
      <c r="B978" s="2646" t="s">
        <v>4447</v>
      </c>
      <c r="C978" s="2646" t="s">
        <v>1502</v>
      </c>
      <c r="D978" s="2646"/>
      <c r="E978" s="2647">
        <v>8481805100</v>
      </c>
      <c r="F978" s="2646" t="s">
        <v>2990</v>
      </c>
      <c r="G978" s="2646" t="s">
        <v>4446</v>
      </c>
      <c r="H978" s="2646" t="s">
        <v>3017</v>
      </c>
      <c r="I978" s="2646"/>
      <c r="J978" s="2646"/>
      <c r="K978" s="2646"/>
      <c r="L978" s="2650"/>
      <c r="M978" s="2650"/>
      <c r="N978" s="2650"/>
      <c r="O978" s="2650"/>
      <c r="P978" s="2650"/>
      <c r="Q978" s="2650"/>
      <c r="R978" s="2650"/>
      <c r="S978" s="2650"/>
      <c r="T978" s="2646" t="s">
        <v>3971</v>
      </c>
      <c r="U978" s="2646"/>
      <c r="V978" s="2646"/>
      <c r="W978" s="2646"/>
      <c r="X978" s="2646"/>
      <c r="Y978" s="2646"/>
      <c r="Z978" s="2646"/>
      <c r="AA978" s="2646"/>
      <c r="AB978" s="2646"/>
      <c r="AC978" s="2646"/>
      <c r="AD978" s="2646"/>
      <c r="AE978" s="2646"/>
      <c r="AF978" s="2646"/>
      <c r="AG978" s="2646"/>
      <c r="AH978" s="2646"/>
      <c r="AI978" s="2646"/>
      <c r="AJ978" s="2654">
        <v>1070.74</v>
      </c>
      <c r="AK978" s="2651" t="s">
        <v>2154</v>
      </c>
      <c r="AL978" s="2651" t="s">
        <v>4152</v>
      </c>
      <c r="AM978" s="2651"/>
      <c r="AN978" s="2655">
        <v>1092.1500000000001</v>
      </c>
    </row>
    <row r="979" spans="1:40" ht="11.1" customHeight="1">
      <c r="A979" s="2646" t="s">
        <v>4445</v>
      </c>
      <c r="B979" s="2646" t="s">
        <v>4445</v>
      </c>
      <c r="C979" s="2646" t="s">
        <v>1502</v>
      </c>
      <c r="D979" s="2646"/>
      <c r="E979" s="2647">
        <v>8481805100</v>
      </c>
      <c r="F979" s="2646" t="s">
        <v>2990</v>
      </c>
      <c r="G979" s="2646" t="s">
        <v>4444</v>
      </c>
      <c r="H979" s="2646" t="s">
        <v>3017</v>
      </c>
      <c r="I979" s="2646"/>
      <c r="J979" s="2646"/>
      <c r="K979" s="2646"/>
      <c r="L979" s="2650"/>
      <c r="M979" s="2650"/>
      <c r="N979" s="2650"/>
      <c r="O979" s="2650"/>
      <c r="P979" s="2650"/>
      <c r="Q979" s="2650"/>
      <c r="R979" s="2650"/>
      <c r="S979" s="2650"/>
      <c r="T979" s="2646" t="s">
        <v>3971</v>
      </c>
      <c r="U979" s="2646"/>
      <c r="V979" s="2646"/>
      <c r="W979" s="2646"/>
      <c r="X979" s="2646"/>
      <c r="Y979" s="2646"/>
      <c r="Z979" s="2646"/>
      <c r="AA979" s="2646"/>
      <c r="AB979" s="2646"/>
      <c r="AC979" s="2646"/>
      <c r="AD979" s="2646"/>
      <c r="AE979" s="2646"/>
      <c r="AF979" s="2646"/>
      <c r="AG979" s="2646"/>
      <c r="AH979" s="2646"/>
      <c r="AI979" s="2646"/>
      <c r="AJ979" s="2654">
        <v>1160.21</v>
      </c>
      <c r="AK979" s="2651" t="s">
        <v>2154</v>
      </c>
      <c r="AL979" s="2651" t="s">
        <v>4152</v>
      </c>
      <c r="AM979" s="2651"/>
      <c r="AN979" s="2655">
        <v>1183.4100000000001</v>
      </c>
    </row>
    <row r="980" spans="1:40" ht="11.1" customHeight="1">
      <c r="A980" s="2646" t="s">
        <v>4609</v>
      </c>
      <c r="B980" s="2646" t="s">
        <v>6435</v>
      </c>
      <c r="C980" s="2646" t="s">
        <v>1502</v>
      </c>
      <c r="D980" s="2646"/>
      <c r="E980" s="2647">
        <v>8481805100</v>
      </c>
      <c r="F980" s="2646" t="s">
        <v>2990</v>
      </c>
      <c r="G980" s="2646" t="s">
        <v>6436</v>
      </c>
      <c r="H980" s="2646" t="s">
        <v>3017</v>
      </c>
      <c r="I980" s="2646"/>
      <c r="J980" s="2646"/>
      <c r="K980" s="2646"/>
      <c r="L980" s="2650"/>
      <c r="M980" s="2650"/>
      <c r="N980" s="2650"/>
      <c r="O980" s="2650"/>
      <c r="P980" s="2650"/>
      <c r="Q980" s="2650"/>
      <c r="R980" s="2650"/>
      <c r="S980" s="2650"/>
      <c r="T980" s="2646" t="s">
        <v>3971</v>
      </c>
      <c r="U980" s="2646"/>
      <c r="V980" s="2646"/>
      <c r="W980" s="2646"/>
      <c r="X980" s="2646"/>
      <c r="Y980" s="2646"/>
      <c r="Z980" s="2646"/>
      <c r="AA980" s="2646"/>
      <c r="AB980" s="2646"/>
      <c r="AC980" s="2646"/>
      <c r="AD980" s="2646"/>
      <c r="AE980" s="2646"/>
      <c r="AF980" s="2646"/>
      <c r="AG980" s="2646"/>
      <c r="AH980" s="2646"/>
      <c r="AI980" s="2646"/>
      <c r="AJ980" s="2648">
        <v>910.66</v>
      </c>
      <c r="AK980" s="2651" t="s">
        <v>2154</v>
      </c>
      <c r="AL980" s="2651" t="s">
        <v>2993</v>
      </c>
      <c r="AM980" s="2651"/>
      <c r="AN980" s="2652">
        <v>928.87</v>
      </c>
    </row>
    <row r="981" spans="1:40" ht="11.1" customHeight="1">
      <c r="A981" s="2646" t="s">
        <v>4443</v>
      </c>
      <c r="B981" s="2646" t="s">
        <v>4443</v>
      </c>
      <c r="C981" s="2646"/>
      <c r="D981" s="2646"/>
      <c r="E981" s="2647">
        <v>8481805100</v>
      </c>
      <c r="F981" s="2646" t="s">
        <v>2990</v>
      </c>
      <c r="G981" s="2646" t="s">
        <v>4442</v>
      </c>
      <c r="H981" s="2646" t="s">
        <v>3017</v>
      </c>
      <c r="I981" s="2646"/>
      <c r="J981" s="2646"/>
      <c r="K981" s="2646"/>
      <c r="L981" s="2650"/>
      <c r="M981" s="2650"/>
      <c r="N981" s="2650"/>
      <c r="O981" s="2650"/>
      <c r="P981" s="2650"/>
      <c r="Q981" s="2650"/>
      <c r="R981" s="2650"/>
      <c r="S981" s="2650"/>
      <c r="T981" s="2646" t="s">
        <v>3971</v>
      </c>
      <c r="U981" s="2646"/>
      <c r="V981" s="2646"/>
      <c r="W981" s="2646"/>
      <c r="X981" s="2646"/>
      <c r="Y981" s="2646"/>
      <c r="Z981" s="2646"/>
      <c r="AA981" s="2646"/>
      <c r="AB981" s="2646"/>
      <c r="AC981" s="2646"/>
      <c r="AD981" s="2646"/>
      <c r="AE981" s="2646"/>
      <c r="AF981" s="2646"/>
      <c r="AG981" s="2646"/>
      <c r="AH981" s="2646"/>
      <c r="AI981" s="2646"/>
      <c r="AJ981" s="2661">
        <v>1031</v>
      </c>
      <c r="AK981" s="2651" t="s">
        <v>2154</v>
      </c>
      <c r="AL981" s="2651" t="s">
        <v>4152</v>
      </c>
      <c r="AM981" s="2651"/>
      <c r="AN981" s="2655">
        <v>1051.6199999999999</v>
      </c>
    </row>
    <row r="982" spans="1:40" ht="11.1" customHeight="1">
      <c r="A982" s="2646" t="s">
        <v>4441</v>
      </c>
      <c r="B982" s="2646" t="s">
        <v>4441</v>
      </c>
      <c r="C982" s="2646" t="s">
        <v>1502</v>
      </c>
      <c r="D982" s="2646"/>
      <c r="E982" s="2647">
        <v>8481805100</v>
      </c>
      <c r="F982" s="2646" t="s">
        <v>2990</v>
      </c>
      <c r="G982" s="2646" t="s">
        <v>4440</v>
      </c>
      <c r="H982" s="2646" t="s">
        <v>3017</v>
      </c>
      <c r="I982" s="2646"/>
      <c r="J982" s="2646"/>
      <c r="K982" s="2646"/>
      <c r="L982" s="2650"/>
      <c r="M982" s="2650"/>
      <c r="N982" s="2650"/>
      <c r="O982" s="2650"/>
      <c r="P982" s="2650"/>
      <c r="Q982" s="2650"/>
      <c r="R982" s="2650"/>
      <c r="S982" s="2650"/>
      <c r="T982" s="2646" t="s">
        <v>3971</v>
      </c>
      <c r="U982" s="2646"/>
      <c r="V982" s="2646"/>
      <c r="W982" s="2646"/>
      <c r="X982" s="2646"/>
      <c r="Y982" s="2646"/>
      <c r="Z982" s="2646"/>
      <c r="AA982" s="2646"/>
      <c r="AB982" s="2646"/>
      <c r="AC982" s="2646"/>
      <c r="AD982" s="2646"/>
      <c r="AE982" s="2646"/>
      <c r="AF982" s="2646"/>
      <c r="AG982" s="2646"/>
      <c r="AH982" s="2646"/>
      <c r="AI982" s="2646"/>
      <c r="AJ982" s="2661">
        <v>1827</v>
      </c>
      <c r="AK982" s="2651" t="s">
        <v>2154</v>
      </c>
      <c r="AL982" s="2651" t="s">
        <v>4152</v>
      </c>
      <c r="AM982" s="2651"/>
      <c r="AN982" s="2655">
        <v>1863.54</v>
      </c>
    </row>
    <row r="983" spans="1:40" ht="11.1" customHeight="1">
      <c r="A983" s="2646" t="s">
        <v>4439</v>
      </c>
      <c r="B983" s="2646" t="s">
        <v>4439</v>
      </c>
      <c r="C983" s="2646" t="s">
        <v>1502</v>
      </c>
      <c r="D983" s="2646"/>
      <c r="E983" s="2647">
        <v>8481805100</v>
      </c>
      <c r="F983" s="2646" t="s">
        <v>2990</v>
      </c>
      <c r="G983" s="2646" t="s">
        <v>4438</v>
      </c>
      <c r="H983" s="2646" t="s">
        <v>3017</v>
      </c>
      <c r="I983" s="2646"/>
      <c r="J983" s="2646"/>
      <c r="K983" s="2646"/>
      <c r="L983" s="2650"/>
      <c r="M983" s="2650"/>
      <c r="N983" s="2650"/>
      <c r="O983" s="2650"/>
      <c r="P983" s="2650"/>
      <c r="Q983" s="2650"/>
      <c r="R983" s="2650"/>
      <c r="S983" s="2650"/>
      <c r="T983" s="2646" t="s">
        <v>3971</v>
      </c>
      <c r="U983" s="2646"/>
      <c r="V983" s="2646"/>
      <c r="W983" s="2646"/>
      <c r="X983" s="2646"/>
      <c r="Y983" s="2646"/>
      <c r="Z983" s="2646"/>
      <c r="AA983" s="2646"/>
      <c r="AB983" s="2646"/>
      <c r="AC983" s="2646"/>
      <c r="AD983" s="2646"/>
      <c r="AE983" s="2646"/>
      <c r="AF983" s="2646"/>
      <c r="AG983" s="2646"/>
      <c r="AH983" s="2646"/>
      <c r="AI983" s="2646"/>
      <c r="AJ983" s="2646"/>
      <c r="AK983" s="2651"/>
      <c r="AL983" s="2651" t="s">
        <v>4152</v>
      </c>
      <c r="AM983" s="2651"/>
      <c r="AN983" s="2651"/>
    </row>
    <row r="984" spans="1:40" ht="11.1" customHeight="1">
      <c r="A984" s="2646" t="s">
        <v>4437</v>
      </c>
      <c r="B984" s="2646" t="s">
        <v>4437</v>
      </c>
      <c r="C984" s="2646" t="s">
        <v>1502</v>
      </c>
      <c r="D984" s="2646"/>
      <c r="E984" s="2647">
        <v>8481805100</v>
      </c>
      <c r="F984" s="2646" t="s">
        <v>2990</v>
      </c>
      <c r="G984" s="2646" t="s">
        <v>4436</v>
      </c>
      <c r="H984" s="2646" t="s">
        <v>3017</v>
      </c>
      <c r="I984" s="2646"/>
      <c r="J984" s="2646"/>
      <c r="K984" s="2646"/>
      <c r="L984" s="2650"/>
      <c r="M984" s="2650"/>
      <c r="N984" s="2650"/>
      <c r="O984" s="2650"/>
      <c r="P984" s="2650"/>
      <c r="Q984" s="2650"/>
      <c r="R984" s="2650"/>
      <c r="S984" s="2650"/>
      <c r="T984" s="2646" t="s">
        <v>3971</v>
      </c>
      <c r="U984" s="2646"/>
      <c r="V984" s="2646"/>
      <c r="W984" s="2646"/>
      <c r="X984" s="2646"/>
      <c r="Y984" s="2646"/>
      <c r="Z984" s="2646"/>
      <c r="AA984" s="2646"/>
      <c r="AB984" s="2646"/>
      <c r="AC984" s="2646"/>
      <c r="AD984" s="2646"/>
      <c r="AE984" s="2646"/>
      <c r="AF984" s="2646"/>
      <c r="AG984" s="2646"/>
      <c r="AH984" s="2646"/>
      <c r="AI984" s="2646"/>
      <c r="AJ984" s="2654">
        <v>1232.32</v>
      </c>
      <c r="AK984" s="2651" t="s">
        <v>2154</v>
      </c>
      <c r="AL984" s="2651" t="s">
        <v>4152</v>
      </c>
      <c r="AM984" s="2651"/>
      <c r="AN984" s="2655">
        <v>1256.97</v>
      </c>
    </row>
    <row r="985" spans="1:40" ht="11.1" customHeight="1">
      <c r="A985" s="2646" t="s">
        <v>4435</v>
      </c>
      <c r="B985" s="2646" t="s">
        <v>4435</v>
      </c>
      <c r="C985" s="2646" t="s">
        <v>1502</v>
      </c>
      <c r="D985" s="2646"/>
      <c r="E985" s="2647">
        <v>8481805100</v>
      </c>
      <c r="F985" s="2646" t="s">
        <v>2990</v>
      </c>
      <c r="G985" s="2646" t="s">
        <v>4434</v>
      </c>
      <c r="H985" s="2646" t="s">
        <v>3017</v>
      </c>
      <c r="I985" s="2646"/>
      <c r="J985" s="2646"/>
      <c r="K985" s="2646"/>
      <c r="L985" s="2650"/>
      <c r="M985" s="2650"/>
      <c r="N985" s="2650"/>
      <c r="O985" s="2650"/>
      <c r="P985" s="2650"/>
      <c r="Q985" s="2650"/>
      <c r="R985" s="2650"/>
      <c r="S985" s="2650"/>
      <c r="T985" s="2646" t="s">
        <v>3971</v>
      </c>
      <c r="U985" s="2646"/>
      <c r="V985" s="2646"/>
      <c r="W985" s="2646"/>
      <c r="X985" s="2646"/>
      <c r="Y985" s="2646"/>
      <c r="Z985" s="2646"/>
      <c r="AA985" s="2646"/>
      <c r="AB985" s="2646"/>
      <c r="AC985" s="2646"/>
      <c r="AD985" s="2646"/>
      <c r="AE985" s="2646"/>
      <c r="AF985" s="2646"/>
      <c r="AG985" s="2646"/>
      <c r="AH985" s="2646"/>
      <c r="AI985" s="2646"/>
      <c r="AJ985" s="2648">
        <v>747.31</v>
      </c>
      <c r="AK985" s="2651" t="s">
        <v>2154</v>
      </c>
      <c r="AL985" s="2651" t="s">
        <v>4152</v>
      </c>
      <c r="AM985" s="2651"/>
      <c r="AN985" s="2652">
        <v>762.26</v>
      </c>
    </row>
    <row r="986" spans="1:40" ht="11.1" customHeight="1">
      <c r="A986" s="2646" t="s">
        <v>4433</v>
      </c>
      <c r="B986" s="2646" t="s">
        <v>4433</v>
      </c>
      <c r="C986" s="2646" t="s">
        <v>1502</v>
      </c>
      <c r="D986" s="2646"/>
      <c r="E986" s="2647">
        <v>8481805100</v>
      </c>
      <c r="F986" s="2646" t="s">
        <v>2990</v>
      </c>
      <c r="G986" s="2646" t="s">
        <v>4432</v>
      </c>
      <c r="H986" s="2646" t="s">
        <v>3017</v>
      </c>
      <c r="I986" s="2646"/>
      <c r="J986" s="2646"/>
      <c r="K986" s="2646"/>
      <c r="L986" s="2650"/>
      <c r="M986" s="2650"/>
      <c r="N986" s="2650"/>
      <c r="O986" s="2650"/>
      <c r="P986" s="2650"/>
      <c r="Q986" s="2650"/>
      <c r="R986" s="2650"/>
      <c r="S986" s="2650"/>
      <c r="T986" s="2646" t="s">
        <v>3971</v>
      </c>
      <c r="U986" s="2646"/>
      <c r="V986" s="2646"/>
      <c r="W986" s="2646"/>
      <c r="X986" s="2646"/>
      <c r="Y986" s="2646"/>
      <c r="Z986" s="2646"/>
      <c r="AA986" s="2646"/>
      <c r="AB986" s="2646"/>
      <c r="AC986" s="2646"/>
      <c r="AD986" s="2646"/>
      <c r="AE986" s="2646"/>
      <c r="AF986" s="2646"/>
      <c r="AG986" s="2646"/>
      <c r="AH986" s="2646"/>
      <c r="AI986" s="2646"/>
      <c r="AJ986" s="2648">
        <v>836.68</v>
      </c>
      <c r="AK986" s="2651" t="s">
        <v>2154</v>
      </c>
      <c r="AL986" s="2651" t="s">
        <v>4152</v>
      </c>
      <c r="AM986" s="2651"/>
      <c r="AN986" s="2652">
        <v>853.41</v>
      </c>
    </row>
    <row r="987" spans="1:40" ht="11.1" customHeight="1">
      <c r="A987" s="2646" t="s">
        <v>4431</v>
      </c>
      <c r="B987" s="2646" t="s">
        <v>4431</v>
      </c>
      <c r="C987" s="2646"/>
      <c r="D987" s="2646"/>
      <c r="E987" s="2646"/>
      <c r="F987" s="2646" t="s">
        <v>2990</v>
      </c>
      <c r="G987" s="2646" t="s">
        <v>1507</v>
      </c>
      <c r="H987" s="2646" t="s">
        <v>3017</v>
      </c>
      <c r="I987" s="2646"/>
      <c r="J987" s="2646"/>
      <c r="K987" s="2646"/>
      <c r="L987" s="2650"/>
      <c r="M987" s="2650"/>
      <c r="N987" s="2650"/>
      <c r="O987" s="2650"/>
      <c r="P987" s="2650"/>
      <c r="Q987" s="2650"/>
      <c r="R987" s="2650"/>
      <c r="S987" s="2650"/>
      <c r="T987" s="2646" t="s">
        <v>3971</v>
      </c>
      <c r="U987" s="2646"/>
      <c r="V987" s="2646"/>
      <c r="W987" s="2646"/>
      <c r="X987" s="2646"/>
      <c r="Y987" s="2646"/>
      <c r="Z987" s="2646"/>
      <c r="AA987" s="2646"/>
      <c r="AB987" s="2646"/>
      <c r="AC987" s="2646"/>
      <c r="AD987" s="2646"/>
      <c r="AE987" s="2646"/>
      <c r="AF987" s="2646"/>
      <c r="AG987" s="2646"/>
      <c r="AH987" s="2646"/>
      <c r="AI987" s="2646"/>
      <c r="AJ987" s="2654">
        <v>1053.58</v>
      </c>
      <c r="AK987" s="2651" t="s">
        <v>2154</v>
      </c>
      <c r="AL987" s="2651" t="s">
        <v>4152</v>
      </c>
      <c r="AM987" s="2651"/>
      <c r="AN987" s="2655">
        <v>1074.6500000000001</v>
      </c>
    </row>
    <row r="988" spans="1:40" ht="11.1" customHeight="1">
      <c r="A988" s="2646" t="s">
        <v>4430</v>
      </c>
      <c r="B988" s="2646" t="s">
        <v>4430</v>
      </c>
      <c r="C988" s="2646"/>
      <c r="D988" s="2646"/>
      <c r="E988" s="2646"/>
      <c r="F988" s="2646" t="s">
        <v>2990</v>
      </c>
      <c r="G988" s="2646" t="s">
        <v>1508</v>
      </c>
      <c r="H988" s="2646" t="s">
        <v>3017</v>
      </c>
      <c r="I988" s="2646"/>
      <c r="J988" s="2646"/>
      <c r="K988" s="2646"/>
      <c r="L988" s="2650"/>
      <c r="M988" s="2650"/>
      <c r="N988" s="2650"/>
      <c r="O988" s="2650"/>
      <c r="P988" s="2650"/>
      <c r="Q988" s="2650"/>
      <c r="R988" s="2650"/>
      <c r="S988" s="2650"/>
      <c r="T988" s="2646" t="s">
        <v>3971</v>
      </c>
      <c r="U988" s="2646"/>
      <c r="V988" s="2646"/>
      <c r="W988" s="2646"/>
      <c r="X988" s="2646"/>
      <c r="Y988" s="2646"/>
      <c r="Z988" s="2646"/>
      <c r="AA988" s="2646"/>
      <c r="AB988" s="2646"/>
      <c r="AC988" s="2646"/>
      <c r="AD988" s="2646"/>
      <c r="AE988" s="2646"/>
      <c r="AF988" s="2646"/>
      <c r="AG988" s="2646"/>
      <c r="AH988" s="2646"/>
      <c r="AI988" s="2646"/>
      <c r="AJ988" s="2654">
        <v>1053.58</v>
      </c>
      <c r="AK988" s="2651" t="s">
        <v>2154</v>
      </c>
      <c r="AL988" s="2651" t="s">
        <v>4152</v>
      </c>
      <c r="AM988" s="2651"/>
      <c r="AN988" s="2655">
        <v>1074.6500000000001</v>
      </c>
    </row>
    <row r="989" spans="1:40" ht="11.1" customHeight="1">
      <c r="A989" s="2646" t="s">
        <v>4407</v>
      </c>
      <c r="B989" s="2646" t="s">
        <v>4429</v>
      </c>
      <c r="C989" s="2646" t="s">
        <v>1502</v>
      </c>
      <c r="D989" s="2646"/>
      <c r="E989" s="2647">
        <v>8481805100</v>
      </c>
      <c r="F989" s="2646" t="s">
        <v>2990</v>
      </c>
      <c r="G989" s="2646" t="s">
        <v>4428</v>
      </c>
      <c r="H989" s="2646" t="s">
        <v>3017</v>
      </c>
      <c r="I989" s="2646"/>
      <c r="J989" s="2646"/>
      <c r="K989" s="2646"/>
      <c r="L989" s="2650"/>
      <c r="M989" s="2650"/>
      <c r="N989" s="2650"/>
      <c r="O989" s="2650"/>
      <c r="P989" s="2650"/>
      <c r="Q989" s="2650"/>
      <c r="R989" s="2650"/>
      <c r="S989" s="2650"/>
      <c r="T989" s="2646" t="s">
        <v>3971</v>
      </c>
      <c r="U989" s="2646"/>
      <c r="V989" s="2646"/>
      <c r="W989" s="2646"/>
      <c r="X989" s="2646"/>
      <c r="Y989" s="2646"/>
      <c r="Z989" s="2646"/>
      <c r="AA989" s="2646"/>
      <c r="AB989" s="2646"/>
      <c r="AC989" s="2646"/>
      <c r="AD989" s="2646"/>
      <c r="AE989" s="2646"/>
      <c r="AF989" s="2646"/>
      <c r="AG989" s="2646"/>
      <c r="AH989" s="2646"/>
      <c r="AI989" s="2646"/>
      <c r="AJ989" s="2648">
        <v>721.35</v>
      </c>
      <c r="AK989" s="2651" t="s">
        <v>2154</v>
      </c>
      <c r="AL989" s="2651" t="s">
        <v>4152</v>
      </c>
      <c r="AM989" s="2651"/>
      <c r="AN989" s="2652">
        <v>735.78</v>
      </c>
    </row>
    <row r="990" spans="1:40" ht="11.1" customHeight="1">
      <c r="A990" s="2646" t="s">
        <v>4404</v>
      </c>
      <c r="B990" s="2646" t="s">
        <v>4427</v>
      </c>
      <c r="C990" s="2646" t="s">
        <v>1502</v>
      </c>
      <c r="D990" s="2646"/>
      <c r="E990" s="2647">
        <v>8481805100</v>
      </c>
      <c r="F990" s="2646" t="s">
        <v>2990</v>
      </c>
      <c r="G990" s="2646" t="s">
        <v>4426</v>
      </c>
      <c r="H990" s="2646" t="s">
        <v>3017</v>
      </c>
      <c r="I990" s="2646"/>
      <c r="J990" s="2646"/>
      <c r="K990" s="2646"/>
      <c r="L990" s="2650"/>
      <c r="M990" s="2650"/>
      <c r="N990" s="2650"/>
      <c r="O990" s="2650"/>
      <c r="P990" s="2650"/>
      <c r="Q990" s="2650"/>
      <c r="R990" s="2650"/>
      <c r="S990" s="2650"/>
      <c r="T990" s="2646" t="s">
        <v>3971</v>
      </c>
      <c r="U990" s="2646"/>
      <c r="V990" s="2646"/>
      <c r="W990" s="2646"/>
      <c r="X990" s="2646"/>
      <c r="Y990" s="2646"/>
      <c r="Z990" s="2646"/>
      <c r="AA990" s="2646"/>
      <c r="AB990" s="2646"/>
      <c r="AC990" s="2646"/>
      <c r="AD990" s="2646"/>
      <c r="AE990" s="2646"/>
      <c r="AF990" s="2646"/>
      <c r="AG990" s="2646"/>
      <c r="AH990" s="2646"/>
      <c r="AI990" s="2646"/>
      <c r="AJ990" s="2648">
        <v>832.59</v>
      </c>
      <c r="AK990" s="2651" t="s">
        <v>2154</v>
      </c>
      <c r="AL990" s="2651" t="s">
        <v>4152</v>
      </c>
      <c r="AM990" s="2651"/>
      <c r="AN990" s="2652">
        <v>849.24</v>
      </c>
    </row>
    <row r="991" spans="1:40" ht="11.1" customHeight="1">
      <c r="A991" s="2646" t="s">
        <v>4399</v>
      </c>
      <c r="B991" s="2646" t="s">
        <v>4425</v>
      </c>
      <c r="C991" s="2646" t="s">
        <v>1502</v>
      </c>
      <c r="D991" s="2646"/>
      <c r="E991" s="2647">
        <v>8481805100</v>
      </c>
      <c r="F991" s="2646" t="s">
        <v>2990</v>
      </c>
      <c r="G991" s="2646" t="s">
        <v>4424</v>
      </c>
      <c r="H991" s="2646" t="s">
        <v>3017</v>
      </c>
      <c r="I991" s="2646"/>
      <c r="J991" s="2646"/>
      <c r="K991" s="2646"/>
      <c r="L991" s="2650"/>
      <c r="M991" s="2650"/>
      <c r="N991" s="2650"/>
      <c r="O991" s="2650"/>
      <c r="P991" s="2650"/>
      <c r="Q991" s="2650"/>
      <c r="R991" s="2650"/>
      <c r="S991" s="2650"/>
      <c r="T991" s="2646" t="s">
        <v>3971</v>
      </c>
      <c r="U991" s="2646"/>
      <c r="V991" s="2646"/>
      <c r="W991" s="2646"/>
      <c r="X991" s="2646"/>
      <c r="Y991" s="2646"/>
      <c r="Z991" s="2646"/>
      <c r="AA991" s="2646"/>
      <c r="AB991" s="2646"/>
      <c r="AC991" s="2646"/>
      <c r="AD991" s="2646"/>
      <c r="AE991" s="2646"/>
      <c r="AF991" s="2646"/>
      <c r="AG991" s="2646"/>
      <c r="AH991" s="2646"/>
      <c r="AI991" s="2646"/>
      <c r="AJ991" s="2648">
        <v>942.73</v>
      </c>
      <c r="AK991" s="2651" t="s">
        <v>2154</v>
      </c>
      <c r="AL991" s="2651" t="s">
        <v>4152</v>
      </c>
      <c r="AM991" s="2651"/>
      <c r="AN991" s="2652">
        <v>961.58</v>
      </c>
    </row>
    <row r="992" spans="1:40" ht="11.1" customHeight="1">
      <c r="A992" s="2646" t="s">
        <v>4396</v>
      </c>
      <c r="B992" s="2646" t="s">
        <v>4423</v>
      </c>
      <c r="C992" s="2646" t="s">
        <v>1502</v>
      </c>
      <c r="D992" s="2646"/>
      <c r="E992" s="2647">
        <v>8481805100</v>
      </c>
      <c r="F992" s="2646" t="s">
        <v>2990</v>
      </c>
      <c r="G992" s="2646" t="s">
        <v>4422</v>
      </c>
      <c r="H992" s="2646" t="s">
        <v>3017</v>
      </c>
      <c r="I992" s="2646"/>
      <c r="J992" s="2646"/>
      <c r="K992" s="2646"/>
      <c r="L992" s="2650"/>
      <c r="M992" s="2650"/>
      <c r="N992" s="2650"/>
      <c r="O992" s="2650"/>
      <c r="P992" s="2650"/>
      <c r="Q992" s="2650"/>
      <c r="R992" s="2650"/>
      <c r="S992" s="2650"/>
      <c r="T992" s="2646" t="s">
        <v>3971</v>
      </c>
      <c r="U992" s="2646"/>
      <c r="V992" s="2646"/>
      <c r="W992" s="2646"/>
      <c r="X992" s="2646"/>
      <c r="Y992" s="2646"/>
      <c r="Z992" s="2646"/>
      <c r="AA992" s="2646"/>
      <c r="AB992" s="2646"/>
      <c r="AC992" s="2646"/>
      <c r="AD992" s="2646"/>
      <c r="AE992" s="2646"/>
      <c r="AF992" s="2646"/>
      <c r="AG992" s="2646"/>
      <c r="AH992" s="2646"/>
      <c r="AI992" s="2646"/>
      <c r="AJ992" s="2654">
        <v>1053.58</v>
      </c>
      <c r="AK992" s="2651" t="s">
        <v>2154</v>
      </c>
      <c r="AL992" s="2651" t="s">
        <v>4152</v>
      </c>
      <c r="AM992" s="2651"/>
      <c r="AN992" s="2655">
        <v>1074.6500000000001</v>
      </c>
    </row>
    <row r="993" spans="1:40" ht="11.1" customHeight="1">
      <c r="A993" s="2646" t="s">
        <v>4391</v>
      </c>
      <c r="B993" s="2646" t="s">
        <v>4421</v>
      </c>
      <c r="C993" s="2646" t="s">
        <v>1502</v>
      </c>
      <c r="D993" s="2646"/>
      <c r="E993" s="2647">
        <v>8481805100</v>
      </c>
      <c r="F993" s="2646" t="s">
        <v>2990</v>
      </c>
      <c r="G993" s="2646" t="s">
        <v>4420</v>
      </c>
      <c r="H993" s="2646" t="s">
        <v>3017</v>
      </c>
      <c r="I993" s="2646"/>
      <c r="J993" s="2646"/>
      <c r="K993" s="2646"/>
      <c r="L993" s="2650"/>
      <c r="M993" s="2650"/>
      <c r="N993" s="2650"/>
      <c r="O993" s="2650"/>
      <c r="P993" s="2650"/>
      <c r="Q993" s="2650"/>
      <c r="R993" s="2650"/>
      <c r="S993" s="2650"/>
      <c r="T993" s="2646" t="s">
        <v>3971</v>
      </c>
      <c r="U993" s="2646"/>
      <c r="V993" s="2646"/>
      <c r="W993" s="2646"/>
      <c r="X993" s="2646"/>
      <c r="Y993" s="2646"/>
      <c r="Z993" s="2646"/>
      <c r="AA993" s="2646"/>
      <c r="AB993" s="2646"/>
      <c r="AC993" s="2646"/>
      <c r="AD993" s="2646"/>
      <c r="AE993" s="2646"/>
      <c r="AF993" s="2646"/>
      <c r="AG993" s="2646"/>
      <c r="AH993" s="2646"/>
      <c r="AI993" s="2646"/>
      <c r="AJ993" s="2648">
        <v>721.35</v>
      </c>
      <c r="AK993" s="2651" t="s">
        <v>2154</v>
      </c>
      <c r="AL993" s="2651" t="s">
        <v>4152</v>
      </c>
      <c r="AM993" s="2651"/>
      <c r="AN993" s="2652">
        <v>735.78</v>
      </c>
    </row>
    <row r="994" spans="1:40" ht="11.1" customHeight="1">
      <c r="A994" s="2646" t="s">
        <v>4388</v>
      </c>
      <c r="B994" s="2646" t="s">
        <v>4419</v>
      </c>
      <c r="C994" s="2646" t="s">
        <v>1502</v>
      </c>
      <c r="D994" s="2646"/>
      <c r="E994" s="2647">
        <v>8481805100</v>
      </c>
      <c r="F994" s="2646" t="s">
        <v>2990</v>
      </c>
      <c r="G994" s="2646" t="s">
        <v>4418</v>
      </c>
      <c r="H994" s="2646" t="s">
        <v>3017</v>
      </c>
      <c r="I994" s="2646"/>
      <c r="J994" s="2646"/>
      <c r="K994" s="2646"/>
      <c r="L994" s="2650"/>
      <c r="M994" s="2650"/>
      <c r="N994" s="2650"/>
      <c r="O994" s="2650"/>
      <c r="P994" s="2650"/>
      <c r="Q994" s="2650"/>
      <c r="R994" s="2650"/>
      <c r="S994" s="2650"/>
      <c r="T994" s="2646" t="s">
        <v>3971</v>
      </c>
      <c r="U994" s="2646"/>
      <c r="V994" s="2646"/>
      <c r="W994" s="2646"/>
      <c r="X994" s="2646"/>
      <c r="Y994" s="2646"/>
      <c r="Z994" s="2646"/>
      <c r="AA994" s="2646"/>
      <c r="AB994" s="2646"/>
      <c r="AC994" s="2646"/>
      <c r="AD994" s="2646"/>
      <c r="AE994" s="2646"/>
      <c r="AF994" s="2646"/>
      <c r="AG994" s="2646"/>
      <c r="AH994" s="2646"/>
      <c r="AI994" s="2646"/>
      <c r="AJ994" s="2648">
        <v>832.59</v>
      </c>
      <c r="AK994" s="2651" t="s">
        <v>2154</v>
      </c>
      <c r="AL994" s="2651" t="s">
        <v>4152</v>
      </c>
      <c r="AM994" s="2651"/>
      <c r="AN994" s="2652">
        <v>849.24</v>
      </c>
    </row>
    <row r="995" spans="1:40" ht="11.1" customHeight="1">
      <c r="A995" s="2646" t="s">
        <v>4385</v>
      </c>
      <c r="B995" s="2646" t="s">
        <v>4417</v>
      </c>
      <c r="C995" s="2646" t="s">
        <v>1502</v>
      </c>
      <c r="D995" s="2646"/>
      <c r="E995" s="2647">
        <v>8481805100</v>
      </c>
      <c r="F995" s="2646" t="s">
        <v>2990</v>
      </c>
      <c r="G995" s="2646" t="s">
        <v>4416</v>
      </c>
      <c r="H995" s="2646" t="s">
        <v>3017</v>
      </c>
      <c r="I995" s="2646"/>
      <c r="J995" s="2646"/>
      <c r="K995" s="2646"/>
      <c r="L995" s="2650"/>
      <c r="M995" s="2650"/>
      <c r="N995" s="2650"/>
      <c r="O995" s="2650"/>
      <c r="P995" s="2650"/>
      <c r="Q995" s="2650"/>
      <c r="R995" s="2650"/>
      <c r="S995" s="2650"/>
      <c r="T995" s="2646" t="s">
        <v>3971</v>
      </c>
      <c r="U995" s="2646"/>
      <c r="V995" s="2646"/>
      <c r="W995" s="2646"/>
      <c r="X995" s="2646"/>
      <c r="Y995" s="2646"/>
      <c r="Z995" s="2646"/>
      <c r="AA995" s="2646"/>
      <c r="AB995" s="2646"/>
      <c r="AC995" s="2646"/>
      <c r="AD995" s="2646"/>
      <c r="AE995" s="2646"/>
      <c r="AF995" s="2646"/>
      <c r="AG995" s="2646"/>
      <c r="AH995" s="2646"/>
      <c r="AI995" s="2646"/>
      <c r="AJ995" s="2648">
        <v>942.73</v>
      </c>
      <c r="AK995" s="2651" t="s">
        <v>2154</v>
      </c>
      <c r="AL995" s="2651" t="s">
        <v>4152</v>
      </c>
      <c r="AM995" s="2651"/>
      <c r="AN995" s="2652">
        <v>961.58</v>
      </c>
    </row>
    <row r="996" spans="1:40" ht="11.1" customHeight="1">
      <c r="A996" s="2646" t="s">
        <v>4380</v>
      </c>
      <c r="B996" s="2646" t="s">
        <v>4415</v>
      </c>
      <c r="C996" s="2646" t="s">
        <v>1502</v>
      </c>
      <c r="D996" s="2646"/>
      <c r="E996" s="2647">
        <v>8481805100</v>
      </c>
      <c r="F996" s="2646" t="s">
        <v>2990</v>
      </c>
      <c r="G996" s="2646" t="s">
        <v>4414</v>
      </c>
      <c r="H996" s="2646" t="s">
        <v>3017</v>
      </c>
      <c r="I996" s="2646"/>
      <c r="J996" s="2646"/>
      <c r="K996" s="2646"/>
      <c r="L996" s="2650"/>
      <c r="M996" s="2650"/>
      <c r="N996" s="2650"/>
      <c r="O996" s="2650"/>
      <c r="P996" s="2650"/>
      <c r="Q996" s="2650"/>
      <c r="R996" s="2650"/>
      <c r="S996" s="2650"/>
      <c r="T996" s="2646" t="s">
        <v>3971</v>
      </c>
      <c r="U996" s="2646"/>
      <c r="V996" s="2646"/>
      <c r="W996" s="2646"/>
      <c r="X996" s="2646"/>
      <c r="Y996" s="2646"/>
      <c r="Z996" s="2646"/>
      <c r="AA996" s="2646"/>
      <c r="AB996" s="2646"/>
      <c r="AC996" s="2646"/>
      <c r="AD996" s="2646"/>
      <c r="AE996" s="2646"/>
      <c r="AF996" s="2646"/>
      <c r="AG996" s="2646"/>
      <c r="AH996" s="2646"/>
      <c r="AI996" s="2646"/>
      <c r="AJ996" s="2654">
        <v>1053.58</v>
      </c>
      <c r="AK996" s="2651" t="s">
        <v>2154</v>
      </c>
      <c r="AL996" s="2651" t="s">
        <v>4152</v>
      </c>
      <c r="AM996" s="2651"/>
      <c r="AN996" s="2655">
        <v>1074.6500000000001</v>
      </c>
    </row>
    <row r="997" spans="1:40" ht="11.1" customHeight="1">
      <c r="A997" s="2646" t="s">
        <v>6437</v>
      </c>
      <c r="B997" s="2646" t="s">
        <v>6438</v>
      </c>
      <c r="C997" s="2646" t="s">
        <v>1502</v>
      </c>
      <c r="D997" s="2646"/>
      <c r="E997" s="2647">
        <v>8481805100</v>
      </c>
      <c r="F997" s="2646" t="s">
        <v>2990</v>
      </c>
      <c r="G997" s="2646" t="s">
        <v>6439</v>
      </c>
      <c r="H997" s="2646" t="s">
        <v>3017</v>
      </c>
      <c r="I997" s="2646"/>
      <c r="J997" s="2646"/>
      <c r="K997" s="2646"/>
      <c r="L997" s="2650"/>
      <c r="M997" s="2650"/>
      <c r="N997" s="2650"/>
      <c r="O997" s="2650"/>
      <c r="P997" s="2650"/>
      <c r="Q997" s="2650"/>
      <c r="R997" s="2650"/>
      <c r="S997" s="2650"/>
      <c r="T997" s="2646" t="s">
        <v>3971</v>
      </c>
      <c r="U997" s="2646"/>
      <c r="V997" s="2646"/>
      <c r="W997" s="2646"/>
      <c r="X997" s="2646"/>
      <c r="Y997" s="2646"/>
      <c r="Z997" s="2646"/>
      <c r="AA997" s="2646"/>
      <c r="AB997" s="2646"/>
      <c r="AC997" s="2646"/>
      <c r="AD997" s="2646"/>
      <c r="AE997" s="2646"/>
      <c r="AF997" s="2646"/>
      <c r="AG997" s="2646"/>
      <c r="AH997" s="2646"/>
      <c r="AI997" s="2646"/>
      <c r="AJ997" s="2648">
        <v>629.35</v>
      </c>
      <c r="AK997" s="2651" t="s">
        <v>2154</v>
      </c>
      <c r="AL997" s="2651" t="s">
        <v>2993</v>
      </c>
      <c r="AM997" s="2651"/>
      <c r="AN997" s="2652">
        <v>641.94000000000005</v>
      </c>
    </row>
    <row r="998" spans="1:40" ht="11.1" customHeight="1">
      <c r="A998" s="2646" t="s">
        <v>6440</v>
      </c>
      <c r="B998" s="2646" t="s">
        <v>6441</v>
      </c>
      <c r="C998" s="2646" t="s">
        <v>1502</v>
      </c>
      <c r="D998" s="2646"/>
      <c r="E998" s="2647">
        <v>8481805100</v>
      </c>
      <c r="F998" s="2646" t="s">
        <v>2990</v>
      </c>
      <c r="G998" s="2646" t="s">
        <v>6442</v>
      </c>
      <c r="H998" s="2646" t="s">
        <v>3017</v>
      </c>
      <c r="I998" s="2646"/>
      <c r="J998" s="2646"/>
      <c r="K998" s="2646"/>
      <c r="L998" s="2650"/>
      <c r="M998" s="2650"/>
      <c r="N998" s="2650"/>
      <c r="O998" s="2650"/>
      <c r="P998" s="2650"/>
      <c r="Q998" s="2650"/>
      <c r="R998" s="2650"/>
      <c r="S998" s="2650"/>
      <c r="T998" s="2646" t="s">
        <v>3971</v>
      </c>
      <c r="U998" s="2646"/>
      <c r="V998" s="2646"/>
      <c r="W998" s="2646"/>
      <c r="X998" s="2646"/>
      <c r="Y998" s="2646"/>
      <c r="Z998" s="2646"/>
      <c r="AA998" s="2646"/>
      <c r="AB998" s="2646"/>
      <c r="AC998" s="2646"/>
      <c r="AD998" s="2646"/>
      <c r="AE998" s="2646"/>
      <c r="AF998" s="2646"/>
      <c r="AG998" s="2646"/>
      <c r="AH998" s="2646"/>
      <c r="AI998" s="2646"/>
      <c r="AJ998" s="2648">
        <v>721.45</v>
      </c>
      <c r="AK998" s="2651" t="s">
        <v>2154</v>
      </c>
      <c r="AL998" s="2651" t="s">
        <v>2993</v>
      </c>
      <c r="AM998" s="2651"/>
      <c r="AN998" s="2652">
        <v>735.88</v>
      </c>
    </row>
    <row r="999" spans="1:40" ht="11.1" customHeight="1">
      <c r="A999" s="2646" t="s">
        <v>6443</v>
      </c>
      <c r="B999" s="2646" t="s">
        <v>6444</v>
      </c>
      <c r="C999" s="2646" t="s">
        <v>1502</v>
      </c>
      <c r="D999" s="2646"/>
      <c r="E999" s="2647">
        <v>8481805100</v>
      </c>
      <c r="F999" s="2646" t="s">
        <v>2990</v>
      </c>
      <c r="G999" s="2646" t="s">
        <v>6445</v>
      </c>
      <c r="H999" s="2646" t="s">
        <v>3017</v>
      </c>
      <c r="I999" s="2646"/>
      <c r="J999" s="2646"/>
      <c r="K999" s="2646"/>
      <c r="L999" s="2650"/>
      <c r="M999" s="2650"/>
      <c r="N999" s="2650"/>
      <c r="O999" s="2650"/>
      <c r="P999" s="2650"/>
      <c r="Q999" s="2650"/>
      <c r="R999" s="2650"/>
      <c r="S999" s="2650"/>
      <c r="T999" s="2646" t="s">
        <v>3971</v>
      </c>
      <c r="U999" s="2646"/>
      <c r="V999" s="2646"/>
      <c r="W999" s="2646"/>
      <c r="X999" s="2646"/>
      <c r="Y999" s="2646"/>
      <c r="Z999" s="2646"/>
      <c r="AA999" s="2646"/>
      <c r="AB999" s="2646"/>
      <c r="AC999" s="2646"/>
      <c r="AD999" s="2646"/>
      <c r="AE999" s="2646"/>
      <c r="AF999" s="2646"/>
      <c r="AG999" s="2646"/>
      <c r="AH999" s="2646"/>
      <c r="AI999" s="2646"/>
      <c r="AJ999" s="2648">
        <v>905.07</v>
      </c>
      <c r="AK999" s="2651" t="s">
        <v>2154</v>
      </c>
      <c r="AL999" s="2651" t="s">
        <v>2993</v>
      </c>
      <c r="AM999" s="2651"/>
      <c r="AN999" s="2652">
        <v>923.17</v>
      </c>
    </row>
    <row r="1000" spans="1:40" ht="11.1" customHeight="1">
      <c r="A1000" s="2646" t="s">
        <v>6437</v>
      </c>
      <c r="B1000" s="2646" t="s">
        <v>6446</v>
      </c>
      <c r="C1000" s="2646" t="s">
        <v>1502</v>
      </c>
      <c r="D1000" s="2646"/>
      <c r="E1000" s="2647">
        <v>8481805100</v>
      </c>
      <c r="F1000" s="2646" t="s">
        <v>2990</v>
      </c>
      <c r="G1000" s="2646" t="s">
        <v>6447</v>
      </c>
      <c r="H1000" s="2646" t="s">
        <v>3017</v>
      </c>
      <c r="I1000" s="2646"/>
      <c r="J1000" s="2646"/>
      <c r="K1000" s="2646"/>
      <c r="L1000" s="2650"/>
      <c r="M1000" s="2650"/>
      <c r="N1000" s="2650"/>
      <c r="O1000" s="2650"/>
      <c r="P1000" s="2650"/>
      <c r="Q1000" s="2650"/>
      <c r="R1000" s="2650"/>
      <c r="S1000" s="2650"/>
      <c r="T1000" s="2646" t="s">
        <v>3971</v>
      </c>
      <c r="U1000" s="2646"/>
      <c r="V1000" s="2646"/>
      <c r="W1000" s="2646"/>
      <c r="X1000" s="2646"/>
      <c r="Y1000" s="2646"/>
      <c r="Z1000" s="2646"/>
      <c r="AA1000" s="2646"/>
      <c r="AB1000" s="2646"/>
      <c r="AC1000" s="2646"/>
      <c r="AD1000" s="2646"/>
      <c r="AE1000" s="2646"/>
      <c r="AF1000" s="2646"/>
      <c r="AG1000" s="2646"/>
      <c r="AH1000" s="2646"/>
      <c r="AI1000" s="2646"/>
      <c r="AJ1000" s="2648">
        <v>661.54</v>
      </c>
      <c r="AK1000" s="2651" t="s">
        <v>2154</v>
      </c>
      <c r="AL1000" s="2651" t="s">
        <v>2993</v>
      </c>
      <c r="AM1000" s="2651"/>
      <c r="AN1000" s="2652">
        <v>674.77</v>
      </c>
    </row>
    <row r="1001" spans="1:40" ht="11.1" customHeight="1">
      <c r="A1001" s="2646" t="s">
        <v>6440</v>
      </c>
      <c r="B1001" s="2646" t="s">
        <v>6448</v>
      </c>
      <c r="C1001" s="2646" t="s">
        <v>1502</v>
      </c>
      <c r="D1001" s="2646"/>
      <c r="E1001" s="2647">
        <v>8481805100</v>
      </c>
      <c r="F1001" s="2646" t="s">
        <v>2990</v>
      </c>
      <c r="G1001" s="2646" t="s">
        <v>6449</v>
      </c>
      <c r="H1001" s="2646" t="s">
        <v>3017</v>
      </c>
      <c r="I1001" s="2646"/>
      <c r="J1001" s="2646"/>
      <c r="K1001" s="2646"/>
      <c r="L1001" s="2650"/>
      <c r="M1001" s="2650"/>
      <c r="N1001" s="2650"/>
      <c r="O1001" s="2650"/>
      <c r="P1001" s="2650"/>
      <c r="Q1001" s="2650"/>
      <c r="R1001" s="2650"/>
      <c r="S1001" s="2650"/>
      <c r="T1001" s="2646" t="s">
        <v>3971</v>
      </c>
      <c r="U1001" s="2646"/>
      <c r="V1001" s="2646"/>
      <c r="W1001" s="2646"/>
      <c r="X1001" s="2646"/>
      <c r="Y1001" s="2646"/>
      <c r="Z1001" s="2646"/>
      <c r="AA1001" s="2646"/>
      <c r="AB1001" s="2646"/>
      <c r="AC1001" s="2646"/>
      <c r="AD1001" s="2646"/>
      <c r="AE1001" s="2646"/>
      <c r="AF1001" s="2646"/>
      <c r="AG1001" s="2646"/>
      <c r="AH1001" s="2646"/>
      <c r="AI1001" s="2646"/>
      <c r="AJ1001" s="2648">
        <v>754.47</v>
      </c>
      <c r="AK1001" s="2651" t="s">
        <v>2154</v>
      </c>
      <c r="AL1001" s="2651" t="s">
        <v>2993</v>
      </c>
      <c r="AM1001" s="2651"/>
      <c r="AN1001" s="2652">
        <v>769.56</v>
      </c>
    </row>
    <row r="1002" spans="1:40" ht="11.1" customHeight="1">
      <c r="A1002" s="2646" t="s">
        <v>6443</v>
      </c>
      <c r="B1002" s="2646" t="s">
        <v>6450</v>
      </c>
      <c r="C1002" s="2646" t="s">
        <v>1502</v>
      </c>
      <c r="D1002" s="2646"/>
      <c r="E1002" s="2647">
        <v>8481805100</v>
      </c>
      <c r="F1002" s="2646" t="s">
        <v>2990</v>
      </c>
      <c r="G1002" s="2646" t="s">
        <v>6451</v>
      </c>
      <c r="H1002" s="2646" t="s">
        <v>3017</v>
      </c>
      <c r="I1002" s="2646"/>
      <c r="J1002" s="2646"/>
      <c r="K1002" s="2646"/>
      <c r="L1002" s="2650"/>
      <c r="M1002" s="2650"/>
      <c r="N1002" s="2650"/>
      <c r="O1002" s="2650"/>
      <c r="P1002" s="2650"/>
      <c r="Q1002" s="2650"/>
      <c r="R1002" s="2650"/>
      <c r="S1002" s="2650"/>
      <c r="T1002" s="2646" t="s">
        <v>3971</v>
      </c>
      <c r="U1002" s="2646"/>
      <c r="V1002" s="2646"/>
      <c r="W1002" s="2646"/>
      <c r="X1002" s="2646"/>
      <c r="Y1002" s="2646"/>
      <c r="Z1002" s="2646"/>
      <c r="AA1002" s="2646"/>
      <c r="AB1002" s="2646"/>
      <c r="AC1002" s="2646"/>
      <c r="AD1002" s="2646"/>
      <c r="AE1002" s="2646"/>
      <c r="AF1002" s="2646"/>
      <c r="AG1002" s="2646"/>
      <c r="AH1002" s="2646"/>
      <c r="AI1002" s="2646"/>
      <c r="AJ1002" s="2648">
        <v>939.74</v>
      </c>
      <c r="AK1002" s="2651" t="s">
        <v>2154</v>
      </c>
      <c r="AL1002" s="2651" t="s">
        <v>2993</v>
      </c>
      <c r="AM1002" s="2651"/>
      <c r="AN1002" s="2652">
        <v>958.53</v>
      </c>
    </row>
    <row r="1003" spans="1:40" ht="11.1" customHeight="1">
      <c r="A1003" s="2646" t="s">
        <v>4413</v>
      </c>
      <c r="B1003" s="2646" t="s">
        <v>4413</v>
      </c>
      <c r="C1003" s="2646"/>
      <c r="D1003" s="2646"/>
      <c r="E1003" s="2647">
        <v>8481805100</v>
      </c>
      <c r="F1003" s="2646" t="s">
        <v>2990</v>
      </c>
      <c r="G1003" s="2646" t="s">
        <v>4412</v>
      </c>
      <c r="H1003" s="2646" t="s">
        <v>3017</v>
      </c>
      <c r="I1003" s="2646"/>
      <c r="J1003" s="2646"/>
      <c r="K1003" s="2646"/>
      <c r="L1003" s="2650"/>
      <c r="M1003" s="2650"/>
      <c r="N1003" s="2650"/>
      <c r="O1003" s="2650"/>
      <c r="P1003" s="2650"/>
      <c r="Q1003" s="2650"/>
      <c r="R1003" s="2650"/>
      <c r="S1003" s="2650"/>
      <c r="T1003" s="2646" t="s">
        <v>3971</v>
      </c>
      <c r="U1003" s="2646"/>
      <c r="V1003" s="2646"/>
      <c r="W1003" s="2646"/>
      <c r="X1003" s="2646"/>
      <c r="Y1003" s="2646"/>
      <c r="Z1003" s="2646"/>
      <c r="AA1003" s="2646"/>
      <c r="AB1003" s="2646"/>
      <c r="AC1003" s="2646"/>
      <c r="AD1003" s="2646"/>
      <c r="AE1003" s="2646"/>
      <c r="AF1003" s="2646"/>
      <c r="AG1003" s="2646"/>
      <c r="AH1003" s="2646"/>
      <c r="AI1003" s="2646"/>
      <c r="AJ1003" s="2656">
        <v>722</v>
      </c>
      <c r="AK1003" s="2651" t="s">
        <v>2154</v>
      </c>
      <c r="AL1003" s="2651" t="s">
        <v>4152</v>
      </c>
      <c r="AM1003" s="2651"/>
      <c r="AN1003" s="2652">
        <v>736.44</v>
      </c>
    </row>
    <row r="1004" spans="1:40" ht="11.1" customHeight="1">
      <c r="A1004" s="2646" t="s">
        <v>4411</v>
      </c>
      <c r="B1004" s="2646" t="s">
        <v>4411</v>
      </c>
      <c r="C1004" s="2646"/>
      <c r="D1004" s="2646"/>
      <c r="E1004" s="2647">
        <v>8481805100</v>
      </c>
      <c r="F1004" s="2646" t="s">
        <v>2990</v>
      </c>
      <c r="G1004" s="2646" t="s">
        <v>4410</v>
      </c>
      <c r="H1004" s="2646" t="s">
        <v>3017</v>
      </c>
      <c r="I1004" s="2646"/>
      <c r="J1004" s="2646"/>
      <c r="K1004" s="2646"/>
      <c r="L1004" s="2650"/>
      <c r="M1004" s="2650"/>
      <c r="N1004" s="2650"/>
      <c r="O1004" s="2650"/>
      <c r="P1004" s="2650"/>
      <c r="Q1004" s="2650"/>
      <c r="R1004" s="2650"/>
      <c r="S1004" s="2650"/>
      <c r="T1004" s="2646" t="s">
        <v>3971</v>
      </c>
      <c r="U1004" s="2646"/>
      <c r="V1004" s="2646"/>
      <c r="W1004" s="2646"/>
      <c r="X1004" s="2646"/>
      <c r="Y1004" s="2646"/>
      <c r="Z1004" s="2646"/>
      <c r="AA1004" s="2646"/>
      <c r="AB1004" s="2646"/>
      <c r="AC1004" s="2646"/>
      <c r="AD1004" s="2646"/>
      <c r="AE1004" s="2646"/>
      <c r="AF1004" s="2646"/>
      <c r="AG1004" s="2646"/>
      <c r="AH1004" s="2646"/>
      <c r="AI1004" s="2646"/>
      <c r="AJ1004" s="2648">
        <v>825.06</v>
      </c>
      <c r="AK1004" s="2651" t="s">
        <v>2154</v>
      </c>
      <c r="AL1004" s="2651" t="s">
        <v>4152</v>
      </c>
      <c r="AM1004" s="2651"/>
      <c r="AN1004" s="2652">
        <v>841.56</v>
      </c>
    </row>
    <row r="1005" spans="1:40" ht="11.1" customHeight="1">
      <c r="A1005" s="2646" t="s">
        <v>6452</v>
      </c>
      <c r="B1005" s="2646" t="s">
        <v>6453</v>
      </c>
      <c r="C1005" s="2646" t="s">
        <v>1502</v>
      </c>
      <c r="D1005" s="2646"/>
      <c r="E1005" s="2647">
        <v>8481805100</v>
      </c>
      <c r="F1005" s="2646" t="s">
        <v>2990</v>
      </c>
      <c r="G1005" s="2646" t="s">
        <v>6454</v>
      </c>
      <c r="H1005" s="2646" t="s">
        <v>3017</v>
      </c>
      <c r="I1005" s="2646"/>
      <c r="J1005" s="2646"/>
      <c r="K1005" s="2646"/>
      <c r="L1005" s="2650"/>
      <c r="M1005" s="2650"/>
      <c r="N1005" s="2650"/>
      <c r="O1005" s="2650"/>
      <c r="P1005" s="2650"/>
      <c r="Q1005" s="2650"/>
      <c r="R1005" s="2650"/>
      <c r="S1005" s="2650"/>
      <c r="T1005" s="2646" t="s">
        <v>3971</v>
      </c>
      <c r="U1005" s="2646"/>
      <c r="V1005" s="2646"/>
      <c r="W1005" s="2646"/>
      <c r="X1005" s="2646"/>
      <c r="Y1005" s="2646"/>
      <c r="Z1005" s="2646"/>
      <c r="AA1005" s="2646"/>
      <c r="AB1005" s="2646"/>
      <c r="AC1005" s="2646"/>
      <c r="AD1005" s="2646"/>
      <c r="AE1005" s="2646"/>
      <c r="AF1005" s="2646"/>
      <c r="AG1005" s="2646"/>
      <c r="AH1005" s="2646"/>
      <c r="AI1005" s="2646"/>
      <c r="AJ1005" s="2648">
        <v>629.35</v>
      </c>
      <c r="AK1005" s="2651" t="s">
        <v>2154</v>
      </c>
      <c r="AL1005" s="2651" t="s">
        <v>2993</v>
      </c>
      <c r="AM1005" s="2651"/>
      <c r="AN1005" s="2652">
        <v>641.94000000000005</v>
      </c>
    </row>
    <row r="1006" spans="1:40" ht="11.1" customHeight="1">
      <c r="A1006" s="2646" t="s">
        <v>6455</v>
      </c>
      <c r="B1006" s="2646" t="s">
        <v>6456</v>
      </c>
      <c r="C1006" s="2646" t="s">
        <v>1502</v>
      </c>
      <c r="D1006" s="2646"/>
      <c r="E1006" s="2647">
        <v>8481805100</v>
      </c>
      <c r="F1006" s="2646" t="s">
        <v>2990</v>
      </c>
      <c r="G1006" s="2646" t="s">
        <v>6457</v>
      </c>
      <c r="H1006" s="2646" t="s">
        <v>3017</v>
      </c>
      <c r="I1006" s="2646"/>
      <c r="J1006" s="2646"/>
      <c r="K1006" s="2646"/>
      <c r="L1006" s="2650"/>
      <c r="M1006" s="2650"/>
      <c r="N1006" s="2650"/>
      <c r="O1006" s="2650"/>
      <c r="P1006" s="2650"/>
      <c r="Q1006" s="2650"/>
      <c r="R1006" s="2650"/>
      <c r="S1006" s="2650"/>
      <c r="T1006" s="2646" t="s">
        <v>3971</v>
      </c>
      <c r="U1006" s="2646"/>
      <c r="V1006" s="2646"/>
      <c r="W1006" s="2646"/>
      <c r="X1006" s="2646"/>
      <c r="Y1006" s="2646"/>
      <c r="Z1006" s="2646"/>
      <c r="AA1006" s="2646"/>
      <c r="AB1006" s="2646"/>
      <c r="AC1006" s="2646"/>
      <c r="AD1006" s="2646"/>
      <c r="AE1006" s="2646"/>
      <c r="AF1006" s="2646"/>
      <c r="AG1006" s="2646"/>
      <c r="AH1006" s="2646"/>
      <c r="AI1006" s="2646"/>
      <c r="AJ1006" s="2648">
        <v>721.45</v>
      </c>
      <c r="AK1006" s="2651" t="s">
        <v>2154</v>
      </c>
      <c r="AL1006" s="2651" t="s">
        <v>2993</v>
      </c>
      <c r="AM1006" s="2651"/>
      <c r="AN1006" s="2652">
        <v>735.88</v>
      </c>
    </row>
    <row r="1007" spans="1:40" ht="11.1" customHeight="1">
      <c r="A1007" s="2646" t="s">
        <v>6458</v>
      </c>
      <c r="B1007" s="2646" t="s">
        <v>6459</v>
      </c>
      <c r="C1007" s="2646" t="s">
        <v>1502</v>
      </c>
      <c r="D1007" s="2646"/>
      <c r="E1007" s="2647">
        <v>8481805100</v>
      </c>
      <c r="F1007" s="2646" t="s">
        <v>2990</v>
      </c>
      <c r="G1007" s="2646" t="s">
        <v>6460</v>
      </c>
      <c r="H1007" s="2646" t="s">
        <v>3017</v>
      </c>
      <c r="I1007" s="2646"/>
      <c r="J1007" s="2646"/>
      <c r="K1007" s="2646"/>
      <c r="L1007" s="2650"/>
      <c r="M1007" s="2650"/>
      <c r="N1007" s="2650"/>
      <c r="O1007" s="2650"/>
      <c r="P1007" s="2650"/>
      <c r="Q1007" s="2650"/>
      <c r="R1007" s="2650"/>
      <c r="S1007" s="2650"/>
      <c r="T1007" s="2646" t="s">
        <v>3971</v>
      </c>
      <c r="U1007" s="2646"/>
      <c r="V1007" s="2646"/>
      <c r="W1007" s="2646"/>
      <c r="X1007" s="2646"/>
      <c r="Y1007" s="2646"/>
      <c r="Z1007" s="2646"/>
      <c r="AA1007" s="2646"/>
      <c r="AB1007" s="2646"/>
      <c r="AC1007" s="2646"/>
      <c r="AD1007" s="2646"/>
      <c r="AE1007" s="2646"/>
      <c r="AF1007" s="2646"/>
      <c r="AG1007" s="2646"/>
      <c r="AH1007" s="2646"/>
      <c r="AI1007" s="2646"/>
      <c r="AJ1007" s="2648">
        <v>812.89</v>
      </c>
      <c r="AK1007" s="2651" t="s">
        <v>2154</v>
      </c>
      <c r="AL1007" s="2651" t="s">
        <v>2993</v>
      </c>
      <c r="AM1007" s="2651"/>
      <c r="AN1007" s="2652">
        <v>829.15</v>
      </c>
    </row>
    <row r="1008" spans="1:40" ht="11.1" customHeight="1">
      <c r="A1008" s="2646" t="s">
        <v>6452</v>
      </c>
      <c r="B1008" s="2646" t="s">
        <v>6461</v>
      </c>
      <c r="C1008" s="2646" t="s">
        <v>1502</v>
      </c>
      <c r="D1008" s="2646"/>
      <c r="E1008" s="2647">
        <v>8481805100</v>
      </c>
      <c r="F1008" s="2646" t="s">
        <v>2990</v>
      </c>
      <c r="G1008" s="2646" t="s">
        <v>6462</v>
      </c>
      <c r="H1008" s="2646" t="s">
        <v>3017</v>
      </c>
      <c r="I1008" s="2646"/>
      <c r="J1008" s="2646"/>
      <c r="K1008" s="2646"/>
      <c r="L1008" s="2650"/>
      <c r="M1008" s="2650"/>
      <c r="N1008" s="2650"/>
      <c r="O1008" s="2650"/>
      <c r="P1008" s="2650"/>
      <c r="Q1008" s="2650"/>
      <c r="R1008" s="2650"/>
      <c r="S1008" s="2650"/>
      <c r="T1008" s="2646" t="s">
        <v>3971</v>
      </c>
      <c r="U1008" s="2646"/>
      <c r="V1008" s="2646"/>
      <c r="W1008" s="2646"/>
      <c r="X1008" s="2646"/>
      <c r="Y1008" s="2646"/>
      <c r="Z1008" s="2646"/>
      <c r="AA1008" s="2646"/>
      <c r="AB1008" s="2646"/>
      <c r="AC1008" s="2646"/>
      <c r="AD1008" s="2646"/>
      <c r="AE1008" s="2646"/>
      <c r="AF1008" s="2646"/>
      <c r="AG1008" s="2646"/>
      <c r="AH1008" s="2646"/>
      <c r="AI1008" s="2646"/>
      <c r="AJ1008" s="2648">
        <v>661.54</v>
      </c>
      <c r="AK1008" s="2651" t="s">
        <v>2154</v>
      </c>
      <c r="AL1008" s="2651" t="s">
        <v>2993</v>
      </c>
      <c r="AM1008" s="2651"/>
      <c r="AN1008" s="2652">
        <v>674.77</v>
      </c>
    </row>
    <row r="1009" spans="1:40" ht="11.1" customHeight="1">
      <c r="A1009" s="2646" t="s">
        <v>6455</v>
      </c>
      <c r="B1009" s="2646" t="s">
        <v>6463</v>
      </c>
      <c r="C1009" s="2646" t="s">
        <v>1502</v>
      </c>
      <c r="D1009" s="2646"/>
      <c r="E1009" s="2647">
        <v>8481805100</v>
      </c>
      <c r="F1009" s="2646" t="s">
        <v>2990</v>
      </c>
      <c r="G1009" s="2646" t="s">
        <v>6464</v>
      </c>
      <c r="H1009" s="2646" t="s">
        <v>3017</v>
      </c>
      <c r="I1009" s="2646"/>
      <c r="J1009" s="2646"/>
      <c r="K1009" s="2646"/>
      <c r="L1009" s="2650"/>
      <c r="M1009" s="2650"/>
      <c r="N1009" s="2650"/>
      <c r="O1009" s="2650"/>
      <c r="P1009" s="2650"/>
      <c r="Q1009" s="2650"/>
      <c r="R1009" s="2650"/>
      <c r="S1009" s="2650"/>
      <c r="T1009" s="2646" t="s">
        <v>3971</v>
      </c>
      <c r="U1009" s="2646"/>
      <c r="V1009" s="2646"/>
      <c r="W1009" s="2646"/>
      <c r="X1009" s="2646"/>
      <c r="Y1009" s="2646"/>
      <c r="Z1009" s="2646"/>
      <c r="AA1009" s="2646"/>
      <c r="AB1009" s="2646"/>
      <c r="AC1009" s="2646"/>
      <c r="AD1009" s="2646"/>
      <c r="AE1009" s="2646"/>
      <c r="AF1009" s="2646"/>
      <c r="AG1009" s="2646"/>
      <c r="AH1009" s="2646"/>
      <c r="AI1009" s="2646"/>
      <c r="AJ1009" s="2648">
        <v>754.47</v>
      </c>
      <c r="AK1009" s="2651" t="s">
        <v>2154</v>
      </c>
      <c r="AL1009" s="2651" t="s">
        <v>2993</v>
      </c>
      <c r="AM1009" s="2651"/>
      <c r="AN1009" s="2652">
        <v>769.56</v>
      </c>
    </row>
    <row r="1010" spans="1:40" ht="11.1" customHeight="1">
      <c r="A1010" s="2646" t="s">
        <v>6458</v>
      </c>
      <c r="B1010" s="2646" t="s">
        <v>6465</v>
      </c>
      <c r="C1010" s="2646" t="s">
        <v>1502</v>
      </c>
      <c r="D1010" s="2646"/>
      <c r="E1010" s="2647">
        <v>8481805100</v>
      </c>
      <c r="F1010" s="2646" t="s">
        <v>2990</v>
      </c>
      <c r="G1010" s="2646" t="s">
        <v>6466</v>
      </c>
      <c r="H1010" s="2646" t="s">
        <v>3017</v>
      </c>
      <c r="I1010" s="2646"/>
      <c r="J1010" s="2646"/>
      <c r="K1010" s="2646"/>
      <c r="L1010" s="2650"/>
      <c r="M1010" s="2650"/>
      <c r="N1010" s="2650"/>
      <c r="O1010" s="2650"/>
      <c r="P1010" s="2650"/>
      <c r="Q1010" s="2650"/>
      <c r="R1010" s="2650"/>
      <c r="S1010" s="2650"/>
      <c r="T1010" s="2646" t="s">
        <v>3971</v>
      </c>
      <c r="U1010" s="2646"/>
      <c r="V1010" s="2646"/>
      <c r="W1010" s="2646"/>
      <c r="X1010" s="2646"/>
      <c r="Y1010" s="2646"/>
      <c r="Z1010" s="2646"/>
      <c r="AA1010" s="2646"/>
      <c r="AB1010" s="2646"/>
      <c r="AC1010" s="2646"/>
      <c r="AD1010" s="2646"/>
      <c r="AE1010" s="2646"/>
      <c r="AF1010" s="2646"/>
      <c r="AG1010" s="2646"/>
      <c r="AH1010" s="2646"/>
      <c r="AI1010" s="2646"/>
      <c r="AJ1010" s="2648">
        <v>846.74</v>
      </c>
      <c r="AK1010" s="2651" t="s">
        <v>2154</v>
      </c>
      <c r="AL1010" s="2651" t="s">
        <v>2993</v>
      </c>
      <c r="AM1010" s="2651"/>
      <c r="AN1010" s="2652">
        <v>863.67</v>
      </c>
    </row>
    <row r="1011" spans="1:40" ht="11.1" customHeight="1">
      <c r="A1011" s="2646" t="s">
        <v>4409</v>
      </c>
      <c r="B1011" s="2646" t="s">
        <v>4409</v>
      </c>
      <c r="C1011" s="2646"/>
      <c r="D1011" s="2646"/>
      <c r="E1011" s="2647">
        <v>8481805100</v>
      </c>
      <c r="F1011" s="2646" t="s">
        <v>2990</v>
      </c>
      <c r="G1011" s="2646" t="s">
        <v>4408</v>
      </c>
      <c r="H1011" s="2646" t="s">
        <v>3017</v>
      </c>
      <c r="I1011" s="2646"/>
      <c r="J1011" s="2646"/>
      <c r="K1011" s="2646"/>
      <c r="L1011" s="2650"/>
      <c r="M1011" s="2650"/>
      <c r="N1011" s="2650"/>
      <c r="O1011" s="2650"/>
      <c r="P1011" s="2650"/>
      <c r="Q1011" s="2650"/>
      <c r="R1011" s="2650"/>
      <c r="S1011" s="2650"/>
      <c r="T1011" s="2646" t="s">
        <v>3971</v>
      </c>
      <c r="U1011" s="2646"/>
      <c r="V1011" s="2646"/>
      <c r="W1011" s="2646"/>
      <c r="X1011" s="2646"/>
      <c r="Y1011" s="2646"/>
      <c r="Z1011" s="2646"/>
      <c r="AA1011" s="2646"/>
      <c r="AB1011" s="2646"/>
      <c r="AC1011" s="2646"/>
      <c r="AD1011" s="2646"/>
      <c r="AE1011" s="2646"/>
      <c r="AF1011" s="2646"/>
      <c r="AG1011" s="2646"/>
      <c r="AH1011" s="2646"/>
      <c r="AI1011" s="2646"/>
      <c r="AJ1011" s="2648">
        <v>825.06</v>
      </c>
      <c r="AK1011" s="2651" t="s">
        <v>2154</v>
      </c>
      <c r="AL1011" s="2651" t="s">
        <v>4152</v>
      </c>
      <c r="AM1011" s="2651"/>
      <c r="AN1011" s="2652">
        <v>841.56</v>
      </c>
    </row>
    <row r="1012" spans="1:40" ht="11.1" customHeight="1">
      <c r="A1012" s="2646" t="s">
        <v>6085</v>
      </c>
      <c r="B1012" s="2646" t="s">
        <v>6086</v>
      </c>
      <c r="C1012" s="2646" t="s">
        <v>1502</v>
      </c>
      <c r="D1012" s="2646" t="s">
        <v>6087</v>
      </c>
      <c r="E1012" s="2647">
        <v>8481805100</v>
      </c>
      <c r="F1012" s="2646" t="s">
        <v>2990</v>
      </c>
      <c r="G1012" s="2646" t="s">
        <v>6088</v>
      </c>
      <c r="H1012" s="2646" t="s">
        <v>3017</v>
      </c>
      <c r="I1012" s="2646"/>
      <c r="J1012" s="2646"/>
      <c r="K1012" s="2646"/>
      <c r="L1012" s="2650"/>
      <c r="M1012" s="2650"/>
      <c r="N1012" s="2650"/>
      <c r="O1012" s="2650"/>
      <c r="P1012" s="2650"/>
      <c r="Q1012" s="2650"/>
      <c r="R1012" s="2650"/>
      <c r="S1012" s="2650"/>
      <c r="T1012" s="2646" t="s">
        <v>3971</v>
      </c>
      <c r="U1012" s="2646"/>
      <c r="V1012" s="2646"/>
      <c r="W1012" s="2646"/>
      <c r="X1012" s="2646"/>
      <c r="Y1012" s="2646"/>
      <c r="Z1012" s="2646"/>
      <c r="AA1012" s="2646"/>
      <c r="AB1012" s="2646"/>
      <c r="AC1012" s="2646"/>
      <c r="AD1012" s="2646"/>
      <c r="AE1012" s="2646"/>
      <c r="AF1012" s="2646"/>
      <c r="AG1012" s="2646"/>
      <c r="AH1012" s="2646"/>
      <c r="AI1012" s="2646"/>
      <c r="AJ1012" s="2654">
        <v>1316.16</v>
      </c>
      <c r="AK1012" s="2651" t="s">
        <v>2154</v>
      </c>
      <c r="AL1012" s="2651" t="s">
        <v>2993</v>
      </c>
      <c r="AM1012" s="2651"/>
      <c r="AN1012" s="2655">
        <v>1342.48</v>
      </c>
    </row>
    <row r="1013" spans="1:40" ht="11.1" customHeight="1">
      <c r="A1013" s="2646" t="s">
        <v>6467</v>
      </c>
      <c r="B1013" s="2646" t="s">
        <v>6467</v>
      </c>
      <c r="C1013" s="2646" t="s">
        <v>1502</v>
      </c>
      <c r="D1013" s="2646"/>
      <c r="E1013" s="2647">
        <v>8481805100</v>
      </c>
      <c r="F1013" s="2646" t="s">
        <v>2990</v>
      </c>
      <c r="G1013" s="2646" t="s">
        <v>6468</v>
      </c>
      <c r="H1013" s="2646" t="s">
        <v>3017</v>
      </c>
      <c r="I1013" s="2646"/>
      <c r="J1013" s="2646"/>
      <c r="K1013" s="2646"/>
      <c r="L1013" s="2650"/>
      <c r="M1013" s="2650"/>
      <c r="N1013" s="2650"/>
      <c r="O1013" s="2650"/>
      <c r="P1013" s="2650"/>
      <c r="Q1013" s="2650"/>
      <c r="R1013" s="2650"/>
      <c r="S1013" s="2650"/>
      <c r="T1013" s="2646" t="s">
        <v>3971</v>
      </c>
      <c r="U1013" s="2646"/>
      <c r="V1013" s="2646"/>
      <c r="W1013" s="2646"/>
      <c r="X1013" s="2646"/>
      <c r="Y1013" s="2646"/>
      <c r="Z1013" s="2646"/>
      <c r="AA1013" s="2646"/>
      <c r="AB1013" s="2646"/>
      <c r="AC1013" s="2646"/>
      <c r="AD1013" s="2646"/>
      <c r="AE1013" s="2646"/>
      <c r="AF1013" s="2646"/>
      <c r="AG1013" s="2646"/>
      <c r="AH1013" s="2646"/>
      <c r="AI1013" s="2646"/>
      <c r="AJ1013" s="2648">
        <v>559.30999999999995</v>
      </c>
      <c r="AK1013" s="2651" t="s">
        <v>2154</v>
      </c>
      <c r="AL1013" s="2651" t="s">
        <v>4152</v>
      </c>
      <c r="AM1013" s="2651"/>
      <c r="AN1013" s="2652">
        <v>570.5</v>
      </c>
    </row>
    <row r="1014" spans="1:40" ht="11.1" customHeight="1">
      <c r="A1014" s="2646" t="s">
        <v>6089</v>
      </c>
      <c r="B1014" s="2646" t="s">
        <v>6090</v>
      </c>
      <c r="C1014" s="2646" t="s">
        <v>1502</v>
      </c>
      <c r="D1014" s="2646" t="s">
        <v>6087</v>
      </c>
      <c r="E1014" s="2647">
        <v>8481805100</v>
      </c>
      <c r="F1014" s="2646" t="s">
        <v>2990</v>
      </c>
      <c r="G1014" s="2646" t="s">
        <v>6091</v>
      </c>
      <c r="H1014" s="2646" t="s">
        <v>3017</v>
      </c>
      <c r="I1014" s="2646"/>
      <c r="J1014" s="2646"/>
      <c r="K1014" s="2646"/>
      <c r="L1014" s="2650"/>
      <c r="M1014" s="2650"/>
      <c r="N1014" s="2650"/>
      <c r="O1014" s="2650"/>
      <c r="P1014" s="2650"/>
      <c r="Q1014" s="2650"/>
      <c r="R1014" s="2650"/>
      <c r="S1014" s="2650"/>
      <c r="T1014" s="2646" t="s">
        <v>3971</v>
      </c>
      <c r="U1014" s="2646"/>
      <c r="V1014" s="2646"/>
      <c r="W1014" s="2646"/>
      <c r="X1014" s="2646"/>
      <c r="Y1014" s="2646"/>
      <c r="Z1014" s="2646"/>
      <c r="AA1014" s="2646"/>
      <c r="AB1014" s="2646"/>
      <c r="AC1014" s="2646"/>
      <c r="AD1014" s="2646"/>
      <c r="AE1014" s="2646"/>
      <c r="AF1014" s="2646"/>
      <c r="AG1014" s="2646"/>
      <c r="AH1014" s="2646"/>
      <c r="AI1014" s="2646"/>
      <c r="AJ1014" s="2648">
        <v>595.27</v>
      </c>
      <c r="AK1014" s="2651" t="s">
        <v>2154</v>
      </c>
      <c r="AL1014" s="2651" t="s">
        <v>2993</v>
      </c>
      <c r="AM1014" s="2651"/>
      <c r="AN1014" s="2652">
        <v>607.17999999999995</v>
      </c>
    </row>
    <row r="1015" spans="1:40" ht="11.1" customHeight="1">
      <c r="A1015" s="2646" t="s">
        <v>6469</v>
      </c>
      <c r="B1015" s="2646" t="s">
        <v>6469</v>
      </c>
      <c r="C1015" s="2646" t="s">
        <v>1502</v>
      </c>
      <c r="D1015" s="2646"/>
      <c r="E1015" s="2647">
        <v>8481805100</v>
      </c>
      <c r="F1015" s="2646" t="s">
        <v>2990</v>
      </c>
      <c r="G1015" s="2646" t="s">
        <v>6470</v>
      </c>
      <c r="H1015" s="2646" t="s">
        <v>3017</v>
      </c>
      <c r="I1015" s="2646"/>
      <c r="J1015" s="2646"/>
      <c r="K1015" s="2646"/>
      <c r="L1015" s="2650"/>
      <c r="M1015" s="2650"/>
      <c r="N1015" s="2650"/>
      <c r="O1015" s="2650"/>
      <c r="P1015" s="2650"/>
      <c r="Q1015" s="2650"/>
      <c r="R1015" s="2650"/>
      <c r="S1015" s="2650"/>
      <c r="T1015" s="2646" t="s">
        <v>3971</v>
      </c>
      <c r="U1015" s="2646"/>
      <c r="V1015" s="2646"/>
      <c r="W1015" s="2646"/>
      <c r="X1015" s="2646"/>
      <c r="Y1015" s="2646"/>
      <c r="Z1015" s="2646"/>
      <c r="AA1015" s="2646"/>
      <c r="AB1015" s="2646"/>
      <c r="AC1015" s="2646"/>
      <c r="AD1015" s="2646"/>
      <c r="AE1015" s="2646"/>
      <c r="AF1015" s="2646"/>
      <c r="AG1015" s="2646"/>
      <c r="AH1015" s="2646"/>
      <c r="AI1015" s="2646"/>
      <c r="AJ1015" s="2648">
        <v>619.47</v>
      </c>
      <c r="AK1015" s="2651" t="s">
        <v>2154</v>
      </c>
      <c r="AL1015" s="2651" t="s">
        <v>4152</v>
      </c>
      <c r="AM1015" s="2651"/>
      <c r="AN1015" s="2652">
        <v>631.86</v>
      </c>
    </row>
    <row r="1016" spans="1:40" ht="11.1" customHeight="1">
      <c r="A1016" s="2646" t="s">
        <v>6092</v>
      </c>
      <c r="B1016" s="2646" t="s">
        <v>6093</v>
      </c>
      <c r="C1016" s="2646" t="s">
        <v>1502</v>
      </c>
      <c r="D1016" s="2646" t="s">
        <v>6087</v>
      </c>
      <c r="E1016" s="2647">
        <v>8481805100</v>
      </c>
      <c r="F1016" s="2646" t="s">
        <v>2990</v>
      </c>
      <c r="G1016" s="2646" t="s">
        <v>6094</v>
      </c>
      <c r="H1016" s="2646" t="s">
        <v>3017</v>
      </c>
      <c r="I1016" s="2646"/>
      <c r="J1016" s="2646"/>
      <c r="K1016" s="2646"/>
      <c r="L1016" s="2650"/>
      <c r="M1016" s="2650"/>
      <c r="N1016" s="2650"/>
      <c r="O1016" s="2650"/>
      <c r="P1016" s="2650"/>
      <c r="Q1016" s="2650"/>
      <c r="R1016" s="2650"/>
      <c r="S1016" s="2650"/>
      <c r="T1016" s="2646" t="s">
        <v>3971</v>
      </c>
      <c r="U1016" s="2646"/>
      <c r="V1016" s="2646"/>
      <c r="W1016" s="2646"/>
      <c r="X1016" s="2646"/>
      <c r="Y1016" s="2646"/>
      <c r="Z1016" s="2646"/>
      <c r="AA1016" s="2646"/>
      <c r="AB1016" s="2646"/>
      <c r="AC1016" s="2646"/>
      <c r="AD1016" s="2646"/>
      <c r="AE1016" s="2646"/>
      <c r="AF1016" s="2646"/>
      <c r="AG1016" s="2646"/>
      <c r="AH1016" s="2646"/>
      <c r="AI1016" s="2646"/>
      <c r="AJ1016" s="2648">
        <v>681.86</v>
      </c>
      <c r="AK1016" s="2651" t="s">
        <v>2154</v>
      </c>
      <c r="AL1016" s="2651" t="s">
        <v>2993</v>
      </c>
      <c r="AM1016" s="2651"/>
      <c r="AN1016" s="2652">
        <v>695.5</v>
      </c>
    </row>
    <row r="1017" spans="1:40" ht="11.1" customHeight="1">
      <c r="A1017" s="2646" t="s">
        <v>6471</v>
      </c>
      <c r="B1017" s="2646" t="s">
        <v>6471</v>
      </c>
      <c r="C1017" s="2646" t="s">
        <v>1502</v>
      </c>
      <c r="D1017" s="2646"/>
      <c r="E1017" s="2647">
        <v>8481805100</v>
      </c>
      <c r="F1017" s="2646" t="s">
        <v>2990</v>
      </c>
      <c r="G1017" s="2646" t="s">
        <v>6472</v>
      </c>
      <c r="H1017" s="2646" t="s">
        <v>3017</v>
      </c>
      <c r="I1017" s="2646"/>
      <c r="J1017" s="2646"/>
      <c r="K1017" s="2646"/>
      <c r="L1017" s="2650"/>
      <c r="M1017" s="2650"/>
      <c r="N1017" s="2650"/>
      <c r="O1017" s="2650"/>
      <c r="P1017" s="2650"/>
      <c r="Q1017" s="2650"/>
      <c r="R1017" s="2650"/>
      <c r="S1017" s="2650"/>
      <c r="T1017" s="2646" t="s">
        <v>3971</v>
      </c>
      <c r="U1017" s="2646"/>
      <c r="V1017" s="2646"/>
      <c r="W1017" s="2646"/>
      <c r="X1017" s="2646"/>
      <c r="Y1017" s="2646"/>
      <c r="Z1017" s="2646"/>
      <c r="AA1017" s="2646"/>
      <c r="AB1017" s="2646"/>
      <c r="AC1017" s="2646"/>
      <c r="AD1017" s="2646"/>
      <c r="AE1017" s="2646"/>
      <c r="AF1017" s="2646"/>
      <c r="AG1017" s="2646"/>
      <c r="AH1017" s="2646"/>
      <c r="AI1017" s="2646"/>
      <c r="AJ1017" s="2648">
        <v>682.22</v>
      </c>
      <c r="AK1017" s="2651" t="s">
        <v>2154</v>
      </c>
      <c r="AL1017" s="2651" t="s">
        <v>4152</v>
      </c>
      <c r="AM1017" s="2651"/>
      <c r="AN1017" s="2652">
        <v>695.86</v>
      </c>
    </row>
    <row r="1018" spans="1:40" ht="11.1" customHeight="1">
      <c r="A1018" s="2646" t="s">
        <v>6095</v>
      </c>
      <c r="B1018" s="2646" t="s">
        <v>6096</v>
      </c>
      <c r="C1018" s="2646" t="s">
        <v>1502</v>
      </c>
      <c r="D1018" s="2646" t="s">
        <v>6087</v>
      </c>
      <c r="E1018" s="2647">
        <v>8481805100</v>
      </c>
      <c r="F1018" s="2646" t="s">
        <v>2990</v>
      </c>
      <c r="G1018" s="2646" t="s">
        <v>6097</v>
      </c>
      <c r="H1018" s="2646" t="s">
        <v>3017</v>
      </c>
      <c r="I1018" s="2646"/>
      <c r="J1018" s="2646"/>
      <c r="K1018" s="2646"/>
      <c r="L1018" s="2650"/>
      <c r="M1018" s="2650"/>
      <c r="N1018" s="2650"/>
      <c r="O1018" s="2650"/>
      <c r="P1018" s="2650"/>
      <c r="Q1018" s="2650"/>
      <c r="R1018" s="2650"/>
      <c r="S1018" s="2650"/>
      <c r="T1018" s="2646" t="s">
        <v>3971</v>
      </c>
      <c r="U1018" s="2646"/>
      <c r="V1018" s="2646"/>
      <c r="W1018" s="2646"/>
      <c r="X1018" s="2646"/>
      <c r="Y1018" s="2646"/>
      <c r="Z1018" s="2646"/>
      <c r="AA1018" s="2646"/>
      <c r="AB1018" s="2646"/>
      <c r="AC1018" s="2646"/>
      <c r="AD1018" s="2646"/>
      <c r="AE1018" s="2646"/>
      <c r="AF1018" s="2646"/>
      <c r="AG1018" s="2646"/>
      <c r="AH1018" s="2646"/>
      <c r="AI1018" s="2646"/>
      <c r="AJ1018" s="2648">
        <v>770.99</v>
      </c>
      <c r="AK1018" s="2651" t="s">
        <v>2154</v>
      </c>
      <c r="AL1018" s="2651" t="s">
        <v>2993</v>
      </c>
      <c r="AM1018" s="2651"/>
      <c r="AN1018" s="2652">
        <v>786.41</v>
      </c>
    </row>
    <row r="1019" spans="1:40" ht="11.1" customHeight="1">
      <c r="A1019" s="2646" t="s">
        <v>6098</v>
      </c>
      <c r="B1019" s="2646" t="s">
        <v>6099</v>
      </c>
      <c r="C1019" s="2646" t="s">
        <v>1502</v>
      </c>
      <c r="D1019" s="2646" t="s">
        <v>6087</v>
      </c>
      <c r="E1019" s="2647">
        <v>8481805100</v>
      </c>
      <c r="F1019" s="2646" t="s">
        <v>2990</v>
      </c>
      <c r="G1019" s="2646" t="s">
        <v>6100</v>
      </c>
      <c r="H1019" s="2646" t="s">
        <v>3017</v>
      </c>
      <c r="I1019" s="2646"/>
      <c r="J1019" s="2646"/>
      <c r="K1019" s="2646"/>
      <c r="L1019" s="2650"/>
      <c r="M1019" s="2650"/>
      <c r="N1019" s="2650"/>
      <c r="O1019" s="2650"/>
      <c r="P1019" s="2650"/>
      <c r="Q1019" s="2650"/>
      <c r="R1019" s="2650"/>
      <c r="S1019" s="2650"/>
      <c r="T1019" s="2646" t="s">
        <v>3971</v>
      </c>
      <c r="U1019" s="2646"/>
      <c r="V1019" s="2646"/>
      <c r="W1019" s="2646"/>
      <c r="X1019" s="2646"/>
      <c r="Y1019" s="2646"/>
      <c r="Z1019" s="2646"/>
      <c r="AA1019" s="2646"/>
      <c r="AB1019" s="2646"/>
      <c r="AC1019" s="2646"/>
      <c r="AD1019" s="2646"/>
      <c r="AE1019" s="2646"/>
      <c r="AF1019" s="2646"/>
      <c r="AG1019" s="2646"/>
      <c r="AH1019" s="2646"/>
      <c r="AI1019" s="2646"/>
      <c r="AJ1019" s="2648">
        <v>859.48</v>
      </c>
      <c r="AK1019" s="2651" t="s">
        <v>2154</v>
      </c>
      <c r="AL1019" s="2651" t="s">
        <v>2993</v>
      </c>
      <c r="AM1019" s="2651"/>
      <c r="AN1019" s="2652">
        <v>876.67</v>
      </c>
    </row>
    <row r="1020" spans="1:40" ht="11.1" customHeight="1">
      <c r="A1020" s="2646" t="s">
        <v>6473</v>
      </c>
      <c r="B1020" s="2646" t="s">
        <v>6473</v>
      </c>
      <c r="C1020" s="2646" t="s">
        <v>1502</v>
      </c>
      <c r="D1020" s="2646"/>
      <c r="E1020" s="2647">
        <v>8481805100</v>
      </c>
      <c r="F1020" s="2646" t="s">
        <v>2990</v>
      </c>
      <c r="G1020" s="2646" t="s">
        <v>6474</v>
      </c>
      <c r="H1020" s="2646" t="s">
        <v>3017</v>
      </c>
      <c r="I1020" s="2646"/>
      <c r="J1020" s="2646"/>
      <c r="K1020" s="2646"/>
      <c r="L1020" s="2650"/>
      <c r="M1020" s="2650"/>
      <c r="N1020" s="2650"/>
      <c r="O1020" s="2650"/>
      <c r="P1020" s="2650"/>
      <c r="Q1020" s="2650"/>
      <c r="R1020" s="2650"/>
      <c r="S1020" s="2650"/>
      <c r="T1020" s="2646" t="s">
        <v>3971</v>
      </c>
      <c r="U1020" s="2646"/>
      <c r="V1020" s="2646"/>
      <c r="W1020" s="2646"/>
      <c r="X1020" s="2646"/>
      <c r="Y1020" s="2646"/>
      <c r="Z1020" s="2646"/>
      <c r="AA1020" s="2646"/>
      <c r="AB1020" s="2646"/>
      <c r="AC1020" s="2646"/>
      <c r="AD1020" s="2646"/>
      <c r="AE1020" s="2646"/>
      <c r="AF1020" s="2646"/>
      <c r="AG1020" s="2646"/>
      <c r="AH1020" s="2646"/>
      <c r="AI1020" s="2646"/>
      <c r="AJ1020" s="2648">
        <v>807.15</v>
      </c>
      <c r="AK1020" s="2651" t="s">
        <v>2154</v>
      </c>
      <c r="AL1020" s="2651" t="s">
        <v>4152</v>
      </c>
      <c r="AM1020" s="2651"/>
      <c r="AN1020" s="2652">
        <v>823.29</v>
      </c>
    </row>
    <row r="1021" spans="1:40" ht="11.1" customHeight="1">
      <c r="A1021" s="2646" t="s">
        <v>6101</v>
      </c>
      <c r="B1021" s="2646" t="s">
        <v>6102</v>
      </c>
      <c r="C1021" s="2646" t="s">
        <v>1502</v>
      </c>
      <c r="D1021" s="2646" t="s">
        <v>6087</v>
      </c>
      <c r="E1021" s="2647">
        <v>8481805100</v>
      </c>
      <c r="F1021" s="2646" t="s">
        <v>2990</v>
      </c>
      <c r="G1021" s="2646" t="s">
        <v>6103</v>
      </c>
      <c r="H1021" s="2646" t="s">
        <v>3017</v>
      </c>
      <c r="I1021" s="2646"/>
      <c r="J1021" s="2646"/>
      <c r="K1021" s="2646"/>
      <c r="L1021" s="2650"/>
      <c r="M1021" s="2650"/>
      <c r="N1021" s="2650"/>
      <c r="O1021" s="2650"/>
      <c r="P1021" s="2650"/>
      <c r="Q1021" s="2650"/>
      <c r="R1021" s="2650"/>
      <c r="S1021" s="2650"/>
      <c r="T1021" s="2646" t="s">
        <v>3971</v>
      </c>
      <c r="U1021" s="2646"/>
      <c r="V1021" s="2646"/>
      <c r="W1021" s="2646"/>
      <c r="X1021" s="2646"/>
      <c r="Y1021" s="2646"/>
      <c r="Z1021" s="2646"/>
      <c r="AA1021" s="2646"/>
      <c r="AB1021" s="2646"/>
      <c r="AC1021" s="2646"/>
      <c r="AD1021" s="2646"/>
      <c r="AE1021" s="2646"/>
      <c r="AF1021" s="2646"/>
      <c r="AG1021" s="2646"/>
      <c r="AH1021" s="2646"/>
      <c r="AI1021" s="2646"/>
      <c r="AJ1021" s="2648">
        <v>948.69</v>
      </c>
      <c r="AK1021" s="2651" t="s">
        <v>2154</v>
      </c>
      <c r="AL1021" s="2651" t="s">
        <v>2993</v>
      </c>
      <c r="AM1021" s="2651"/>
      <c r="AN1021" s="2652">
        <v>967.66</v>
      </c>
    </row>
    <row r="1022" spans="1:40" ht="11.1" customHeight="1">
      <c r="A1022" s="2646" t="s">
        <v>6104</v>
      </c>
      <c r="B1022" s="2646" t="s">
        <v>6105</v>
      </c>
      <c r="C1022" s="2646" t="s">
        <v>1502</v>
      </c>
      <c r="D1022" s="2646" t="s">
        <v>6087</v>
      </c>
      <c r="E1022" s="2647">
        <v>8481805100</v>
      </c>
      <c r="F1022" s="2646" t="s">
        <v>2990</v>
      </c>
      <c r="G1022" s="2646" t="s">
        <v>6106</v>
      </c>
      <c r="H1022" s="2646" t="s">
        <v>3017</v>
      </c>
      <c r="I1022" s="2646"/>
      <c r="J1022" s="2646"/>
      <c r="K1022" s="2646"/>
      <c r="L1022" s="2650"/>
      <c r="M1022" s="2650"/>
      <c r="N1022" s="2650"/>
      <c r="O1022" s="2650"/>
      <c r="P1022" s="2650"/>
      <c r="Q1022" s="2650"/>
      <c r="R1022" s="2650"/>
      <c r="S1022" s="2650"/>
      <c r="T1022" s="2646" t="s">
        <v>3971</v>
      </c>
      <c r="U1022" s="2646"/>
      <c r="V1022" s="2646"/>
      <c r="W1022" s="2646"/>
      <c r="X1022" s="2646"/>
      <c r="Y1022" s="2646"/>
      <c r="Z1022" s="2646"/>
      <c r="AA1022" s="2646"/>
      <c r="AB1022" s="2646"/>
      <c r="AC1022" s="2646"/>
      <c r="AD1022" s="2646"/>
      <c r="AE1022" s="2646"/>
      <c r="AF1022" s="2646"/>
      <c r="AG1022" s="2646"/>
      <c r="AH1022" s="2646"/>
      <c r="AI1022" s="2646"/>
      <c r="AJ1022" s="2654">
        <v>1036.69</v>
      </c>
      <c r="AK1022" s="2651" t="s">
        <v>2154</v>
      </c>
      <c r="AL1022" s="2651" t="s">
        <v>2993</v>
      </c>
      <c r="AM1022" s="2651"/>
      <c r="AN1022" s="2655">
        <v>1057.42</v>
      </c>
    </row>
    <row r="1023" spans="1:40" ht="11.1" customHeight="1">
      <c r="A1023" s="2646" t="s">
        <v>6107</v>
      </c>
      <c r="B1023" s="2646" t="s">
        <v>6108</v>
      </c>
      <c r="C1023" s="2646" t="s">
        <v>1502</v>
      </c>
      <c r="D1023" s="2646" t="s">
        <v>6087</v>
      </c>
      <c r="E1023" s="2647">
        <v>8481805100</v>
      </c>
      <c r="F1023" s="2646" t="s">
        <v>2990</v>
      </c>
      <c r="G1023" s="2646" t="s">
        <v>6109</v>
      </c>
      <c r="H1023" s="2646" t="s">
        <v>3017</v>
      </c>
      <c r="I1023" s="2646"/>
      <c r="J1023" s="2646"/>
      <c r="K1023" s="2646"/>
      <c r="L1023" s="2650"/>
      <c r="M1023" s="2650"/>
      <c r="N1023" s="2650"/>
      <c r="O1023" s="2650"/>
      <c r="P1023" s="2650"/>
      <c r="Q1023" s="2650"/>
      <c r="R1023" s="2650"/>
      <c r="S1023" s="2650"/>
      <c r="T1023" s="2646" t="s">
        <v>3971</v>
      </c>
      <c r="U1023" s="2646"/>
      <c r="V1023" s="2646"/>
      <c r="W1023" s="2646"/>
      <c r="X1023" s="2646"/>
      <c r="Y1023" s="2646"/>
      <c r="Z1023" s="2646"/>
      <c r="AA1023" s="2646"/>
      <c r="AB1023" s="2646"/>
      <c r="AC1023" s="2646"/>
      <c r="AD1023" s="2646"/>
      <c r="AE1023" s="2646"/>
      <c r="AF1023" s="2646"/>
      <c r="AG1023" s="2646"/>
      <c r="AH1023" s="2646"/>
      <c r="AI1023" s="2646"/>
      <c r="AJ1023" s="2654">
        <v>1125.26</v>
      </c>
      <c r="AK1023" s="2651" t="s">
        <v>2154</v>
      </c>
      <c r="AL1023" s="2651" t="s">
        <v>2993</v>
      </c>
      <c r="AM1023" s="2651"/>
      <c r="AN1023" s="2655">
        <v>1147.77</v>
      </c>
    </row>
    <row r="1024" spans="1:40" ht="11.1" customHeight="1">
      <c r="A1024" s="2646" t="s">
        <v>6110</v>
      </c>
      <c r="B1024" s="2646" t="s">
        <v>6111</v>
      </c>
      <c r="C1024" s="2646" t="s">
        <v>1502</v>
      </c>
      <c r="D1024" s="2646" t="s">
        <v>6087</v>
      </c>
      <c r="E1024" s="2647">
        <v>8481805100</v>
      </c>
      <c r="F1024" s="2646" t="s">
        <v>2990</v>
      </c>
      <c r="G1024" s="2646" t="s">
        <v>6112</v>
      </c>
      <c r="H1024" s="2646" t="s">
        <v>3017</v>
      </c>
      <c r="I1024" s="2646"/>
      <c r="J1024" s="2646"/>
      <c r="K1024" s="2646"/>
      <c r="L1024" s="2650"/>
      <c r="M1024" s="2650"/>
      <c r="N1024" s="2650"/>
      <c r="O1024" s="2650"/>
      <c r="P1024" s="2650"/>
      <c r="Q1024" s="2650"/>
      <c r="R1024" s="2650"/>
      <c r="S1024" s="2650"/>
      <c r="T1024" s="2646" t="s">
        <v>3971</v>
      </c>
      <c r="U1024" s="2646"/>
      <c r="V1024" s="2646"/>
      <c r="W1024" s="2646"/>
      <c r="X1024" s="2646"/>
      <c r="Y1024" s="2646"/>
      <c r="Z1024" s="2646"/>
      <c r="AA1024" s="2646"/>
      <c r="AB1024" s="2646"/>
      <c r="AC1024" s="2646"/>
      <c r="AD1024" s="2646"/>
      <c r="AE1024" s="2646"/>
      <c r="AF1024" s="2646"/>
      <c r="AG1024" s="2646"/>
      <c r="AH1024" s="2646"/>
      <c r="AI1024" s="2646"/>
      <c r="AJ1024" s="2654">
        <v>1227.5899999999999</v>
      </c>
      <c r="AK1024" s="2651" t="s">
        <v>2154</v>
      </c>
      <c r="AL1024" s="2651" t="s">
        <v>2993</v>
      </c>
      <c r="AM1024" s="2651"/>
      <c r="AN1024" s="2655">
        <v>1252.1400000000001</v>
      </c>
    </row>
    <row r="1025" spans="1:40" ht="11.1" customHeight="1">
      <c r="A1025" s="2646" t="s">
        <v>4407</v>
      </c>
      <c r="B1025" s="2646" t="s">
        <v>4406</v>
      </c>
      <c r="C1025" s="2646" t="s">
        <v>1502</v>
      </c>
      <c r="D1025" s="2646"/>
      <c r="E1025" s="2647">
        <v>8481805100</v>
      </c>
      <c r="F1025" s="2646" t="s">
        <v>2990</v>
      </c>
      <c r="G1025" s="2646" t="s">
        <v>4405</v>
      </c>
      <c r="H1025" s="2646" t="s">
        <v>3017</v>
      </c>
      <c r="I1025" s="2646"/>
      <c r="J1025" s="2646"/>
      <c r="K1025" s="2646"/>
      <c r="L1025" s="2650"/>
      <c r="M1025" s="2650"/>
      <c r="N1025" s="2650"/>
      <c r="O1025" s="2650"/>
      <c r="P1025" s="2650"/>
      <c r="Q1025" s="2650"/>
      <c r="R1025" s="2650"/>
      <c r="S1025" s="2650"/>
      <c r="T1025" s="2646" t="s">
        <v>3971</v>
      </c>
      <c r="U1025" s="2646"/>
      <c r="V1025" s="2646"/>
      <c r="W1025" s="2646"/>
      <c r="X1025" s="2646"/>
      <c r="Y1025" s="2646"/>
      <c r="Z1025" s="2646"/>
      <c r="AA1025" s="2646"/>
      <c r="AB1025" s="2646"/>
      <c r="AC1025" s="2646"/>
      <c r="AD1025" s="2646"/>
      <c r="AE1025" s="2646"/>
      <c r="AF1025" s="2646"/>
      <c r="AG1025" s="2646"/>
      <c r="AH1025" s="2646"/>
      <c r="AI1025" s="2646"/>
      <c r="AJ1025" s="2648">
        <v>721.35</v>
      </c>
      <c r="AK1025" s="2651" t="s">
        <v>2154</v>
      </c>
      <c r="AL1025" s="2651" t="s">
        <v>4152</v>
      </c>
      <c r="AM1025" s="2651"/>
      <c r="AN1025" s="2652">
        <v>735.78</v>
      </c>
    </row>
    <row r="1026" spans="1:40" ht="11.1" customHeight="1">
      <c r="A1026" s="2646" t="s">
        <v>4404</v>
      </c>
      <c r="B1026" s="2646" t="s">
        <v>4403</v>
      </c>
      <c r="C1026" s="2646" t="s">
        <v>1502</v>
      </c>
      <c r="D1026" s="2646"/>
      <c r="E1026" s="2647">
        <v>8481805100</v>
      </c>
      <c r="F1026" s="2646" t="s">
        <v>2990</v>
      </c>
      <c r="G1026" s="2646" t="s">
        <v>4402</v>
      </c>
      <c r="H1026" s="2646" t="s">
        <v>3017</v>
      </c>
      <c r="I1026" s="2646"/>
      <c r="J1026" s="2646"/>
      <c r="K1026" s="2646"/>
      <c r="L1026" s="2650"/>
      <c r="M1026" s="2650"/>
      <c r="N1026" s="2650"/>
      <c r="O1026" s="2650"/>
      <c r="P1026" s="2650"/>
      <c r="Q1026" s="2650"/>
      <c r="R1026" s="2650"/>
      <c r="S1026" s="2650"/>
      <c r="T1026" s="2646" t="s">
        <v>3971</v>
      </c>
      <c r="U1026" s="2646"/>
      <c r="V1026" s="2646"/>
      <c r="W1026" s="2646"/>
      <c r="X1026" s="2646"/>
      <c r="Y1026" s="2646"/>
      <c r="Z1026" s="2646"/>
      <c r="AA1026" s="2646"/>
      <c r="AB1026" s="2646"/>
      <c r="AC1026" s="2646"/>
      <c r="AD1026" s="2646"/>
      <c r="AE1026" s="2646"/>
      <c r="AF1026" s="2646"/>
      <c r="AG1026" s="2646"/>
      <c r="AH1026" s="2646"/>
      <c r="AI1026" s="2646"/>
      <c r="AJ1026" s="2648">
        <v>832.59</v>
      </c>
      <c r="AK1026" s="2651" t="s">
        <v>2154</v>
      </c>
      <c r="AL1026" s="2651" t="s">
        <v>4152</v>
      </c>
      <c r="AM1026" s="2651"/>
      <c r="AN1026" s="2652">
        <v>849.24</v>
      </c>
    </row>
    <row r="1027" spans="1:40" ht="11.1" customHeight="1">
      <c r="A1027" s="2646" t="s">
        <v>4399</v>
      </c>
      <c r="B1027" s="2646" t="s">
        <v>4401</v>
      </c>
      <c r="C1027" s="2646" t="s">
        <v>1502</v>
      </c>
      <c r="D1027" s="2646"/>
      <c r="E1027" s="2647">
        <v>8481805100</v>
      </c>
      <c r="F1027" s="2646" t="s">
        <v>2990</v>
      </c>
      <c r="G1027" s="2646" t="s">
        <v>4400</v>
      </c>
      <c r="H1027" s="2646" t="s">
        <v>3017</v>
      </c>
      <c r="I1027" s="2646"/>
      <c r="J1027" s="2646"/>
      <c r="K1027" s="2646"/>
      <c r="L1027" s="2650"/>
      <c r="M1027" s="2650"/>
      <c r="N1027" s="2650"/>
      <c r="O1027" s="2650"/>
      <c r="P1027" s="2650"/>
      <c r="Q1027" s="2650"/>
      <c r="R1027" s="2650"/>
      <c r="S1027" s="2650"/>
      <c r="T1027" s="2646" t="s">
        <v>3971</v>
      </c>
      <c r="U1027" s="2646"/>
      <c r="V1027" s="2646"/>
      <c r="W1027" s="2646"/>
      <c r="X1027" s="2646"/>
      <c r="Y1027" s="2646"/>
      <c r="Z1027" s="2646"/>
      <c r="AA1027" s="2646"/>
      <c r="AB1027" s="2646"/>
      <c r="AC1027" s="2646"/>
      <c r="AD1027" s="2646"/>
      <c r="AE1027" s="2646"/>
      <c r="AF1027" s="2646"/>
      <c r="AG1027" s="2646"/>
      <c r="AH1027" s="2646"/>
      <c r="AI1027" s="2646"/>
      <c r="AJ1027" s="2648">
        <v>925.07</v>
      </c>
      <c r="AK1027" s="2651" t="s">
        <v>2154</v>
      </c>
      <c r="AL1027" s="2651" t="s">
        <v>4152</v>
      </c>
      <c r="AM1027" s="2651"/>
      <c r="AN1027" s="2652">
        <v>943.57</v>
      </c>
    </row>
    <row r="1028" spans="1:40" ht="11.1" customHeight="1">
      <c r="A1028" s="2646" t="s">
        <v>4399</v>
      </c>
      <c r="B1028" s="2646" t="s">
        <v>4398</v>
      </c>
      <c r="C1028" s="2646" t="s">
        <v>1502</v>
      </c>
      <c r="D1028" s="2646"/>
      <c r="E1028" s="2647">
        <v>8481805100</v>
      </c>
      <c r="F1028" s="2646" t="s">
        <v>2990</v>
      </c>
      <c r="G1028" s="2646" t="s">
        <v>4397</v>
      </c>
      <c r="H1028" s="2646" t="s">
        <v>3017</v>
      </c>
      <c r="I1028" s="2646"/>
      <c r="J1028" s="2646"/>
      <c r="K1028" s="2646"/>
      <c r="L1028" s="2650"/>
      <c r="M1028" s="2650"/>
      <c r="N1028" s="2650"/>
      <c r="O1028" s="2650"/>
      <c r="P1028" s="2650"/>
      <c r="Q1028" s="2650"/>
      <c r="R1028" s="2650"/>
      <c r="S1028" s="2650"/>
      <c r="T1028" s="2646" t="s">
        <v>3971</v>
      </c>
      <c r="U1028" s="2646"/>
      <c r="V1028" s="2646"/>
      <c r="W1028" s="2646"/>
      <c r="X1028" s="2646"/>
      <c r="Y1028" s="2646"/>
      <c r="Z1028" s="2646"/>
      <c r="AA1028" s="2646"/>
      <c r="AB1028" s="2646"/>
      <c r="AC1028" s="2646"/>
      <c r="AD1028" s="2646"/>
      <c r="AE1028" s="2646"/>
      <c r="AF1028" s="2646"/>
      <c r="AG1028" s="2646"/>
      <c r="AH1028" s="2646"/>
      <c r="AI1028" s="2646"/>
      <c r="AJ1028" s="2648">
        <v>942.73</v>
      </c>
      <c r="AK1028" s="2651" t="s">
        <v>2154</v>
      </c>
      <c r="AL1028" s="2651" t="s">
        <v>4152</v>
      </c>
      <c r="AM1028" s="2651"/>
      <c r="AN1028" s="2652">
        <v>961.58</v>
      </c>
    </row>
    <row r="1029" spans="1:40" ht="11.1" customHeight="1">
      <c r="A1029" s="2646" t="s">
        <v>4396</v>
      </c>
      <c r="B1029" s="2646" t="s">
        <v>4395</v>
      </c>
      <c r="C1029" s="2646" t="s">
        <v>1502</v>
      </c>
      <c r="D1029" s="2646"/>
      <c r="E1029" s="2647">
        <v>8481805100</v>
      </c>
      <c r="F1029" s="2646" t="s">
        <v>2990</v>
      </c>
      <c r="G1029" s="2646" t="s">
        <v>4394</v>
      </c>
      <c r="H1029" s="2646" t="s">
        <v>3017</v>
      </c>
      <c r="I1029" s="2646"/>
      <c r="J1029" s="2646"/>
      <c r="K1029" s="2646"/>
      <c r="L1029" s="2650"/>
      <c r="M1029" s="2650"/>
      <c r="N1029" s="2650"/>
      <c r="O1029" s="2650"/>
      <c r="P1029" s="2650"/>
      <c r="Q1029" s="2650"/>
      <c r="R1029" s="2650"/>
      <c r="S1029" s="2650"/>
      <c r="T1029" s="2646" t="s">
        <v>3971</v>
      </c>
      <c r="U1029" s="2646"/>
      <c r="V1029" s="2646"/>
      <c r="W1029" s="2646"/>
      <c r="X1029" s="2646"/>
      <c r="Y1029" s="2646"/>
      <c r="Z1029" s="2646"/>
      <c r="AA1029" s="2646"/>
      <c r="AB1029" s="2646"/>
      <c r="AC1029" s="2646"/>
      <c r="AD1029" s="2646"/>
      <c r="AE1029" s="2646"/>
      <c r="AF1029" s="2646"/>
      <c r="AG1029" s="2646"/>
      <c r="AH1029" s="2646"/>
      <c r="AI1029" s="2646"/>
      <c r="AJ1029" s="2654">
        <v>1053.58</v>
      </c>
      <c r="AK1029" s="2651" t="s">
        <v>2154</v>
      </c>
      <c r="AL1029" s="2651" t="s">
        <v>4152</v>
      </c>
      <c r="AM1029" s="2651"/>
      <c r="AN1029" s="2655">
        <v>1074.6500000000001</v>
      </c>
    </row>
    <row r="1030" spans="1:40" ht="11.1" customHeight="1">
      <c r="A1030" s="2646" t="s">
        <v>4334</v>
      </c>
      <c r="B1030" s="2646" t="s">
        <v>4393</v>
      </c>
      <c r="C1030" s="2646" t="s">
        <v>1502</v>
      </c>
      <c r="D1030" s="2646"/>
      <c r="E1030" s="2647">
        <v>8481805100</v>
      </c>
      <c r="F1030" s="2646" t="s">
        <v>2990</v>
      </c>
      <c r="G1030" s="2646" t="s">
        <v>4392</v>
      </c>
      <c r="H1030" s="2646" t="s">
        <v>3017</v>
      </c>
      <c r="I1030" s="2646"/>
      <c r="J1030" s="2646"/>
      <c r="K1030" s="2646"/>
      <c r="L1030" s="2650"/>
      <c r="M1030" s="2650"/>
      <c r="N1030" s="2650"/>
      <c r="O1030" s="2650"/>
      <c r="P1030" s="2650"/>
      <c r="Q1030" s="2650"/>
      <c r="R1030" s="2650"/>
      <c r="S1030" s="2650"/>
      <c r="T1030" s="2646" t="s">
        <v>3971</v>
      </c>
      <c r="U1030" s="2646"/>
      <c r="V1030" s="2646"/>
      <c r="W1030" s="2646"/>
      <c r="X1030" s="2646"/>
      <c r="Y1030" s="2646"/>
      <c r="Z1030" s="2646"/>
      <c r="AA1030" s="2646"/>
      <c r="AB1030" s="2646"/>
      <c r="AC1030" s="2646"/>
      <c r="AD1030" s="2646"/>
      <c r="AE1030" s="2646"/>
      <c r="AF1030" s="2646"/>
      <c r="AG1030" s="2646"/>
      <c r="AH1030" s="2646"/>
      <c r="AI1030" s="2646"/>
      <c r="AJ1030" s="2654">
        <v>1163.8800000000001</v>
      </c>
      <c r="AK1030" s="2651" t="s">
        <v>2154</v>
      </c>
      <c r="AL1030" s="2651" t="s">
        <v>4152</v>
      </c>
      <c r="AM1030" s="2651"/>
      <c r="AN1030" s="2655">
        <v>1187.1600000000001</v>
      </c>
    </row>
    <row r="1031" spans="1:40" ht="11.1" customHeight="1">
      <c r="A1031" s="2646" t="s">
        <v>6113</v>
      </c>
      <c r="B1031" s="2646" t="s">
        <v>6114</v>
      </c>
      <c r="C1031" s="2646" t="s">
        <v>1502</v>
      </c>
      <c r="D1031" s="2646" t="s">
        <v>6087</v>
      </c>
      <c r="E1031" s="2647">
        <v>8481805100</v>
      </c>
      <c r="F1031" s="2646" t="s">
        <v>2990</v>
      </c>
      <c r="G1031" s="2646" t="s">
        <v>6115</v>
      </c>
      <c r="H1031" s="2646" t="s">
        <v>3017</v>
      </c>
      <c r="I1031" s="2646"/>
      <c r="J1031" s="2646"/>
      <c r="K1031" s="2646"/>
      <c r="L1031" s="2650"/>
      <c r="M1031" s="2650"/>
      <c r="N1031" s="2650"/>
      <c r="O1031" s="2650"/>
      <c r="P1031" s="2650"/>
      <c r="Q1031" s="2650"/>
      <c r="R1031" s="2650"/>
      <c r="S1031" s="2650"/>
      <c r="T1031" s="2646" t="s">
        <v>3971</v>
      </c>
      <c r="U1031" s="2646"/>
      <c r="V1031" s="2646"/>
      <c r="W1031" s="2646"/>
      <c r="X1031" s="2646"/>
      <c r="Y1031" s="2646"/>
      <c r="Z1031" s="2646"/>
      <c r="AA1031" s="2646"/>
      <c r="AB1031" s="2646"/>
      <c r="AC1031" s="2646"/>
      <c r="AD1031" s="2646"/>
      <c r="AE1031" s="2646"/>
      <c r="AF1031" s="2646"/>
      <c r="AG1031" s="2646"/>
      <c r="AH1031" s="2646"/>
      <c r="AI1031" s="2646"/>
      <c r="AJ1031" s="2654">
        <v>1316.16</v>
      </c>
      <c r="AK1031" s="2651" t="s">
        <v>2154</v>
      </c>
      <c r="AL1031" s="2651" t="s">
        <v>2993</v>
      </c>
      <c r="AM1031" s="2651"/>
      <c r="AN1031" s="2655">
        <v>1342.48</v>
      </c>
    </row>
    <row r="1032" spans="1:40" ht="11.1" customHeight="1">
      <c r="A1032" s="2646" t="s">
        <v>6116</v>
      </c>
      <c r="B1032" s="2646" t="s">
        <v>6117</v>
      </c>
      <c r="C1032" s="2646" t="s">
        <v>1502</v>
      </c>
      <c r="D1032" s="2646" t="s">
        <v>6087</v>
      </c>
      <c r="E1032" s="2647">
        <v>8481805100</v>
      </c>
      <c r="F1032" s="2646" t="s">
        <v>2990</v>
      </c>
      <c r="G1032" s="2646" t="s">
        <v>6118</v>
      </c>
      <c r="H1032" s="2646" t="s">
        <v>3017</v>
      </c>
      <c r="I1032" s="2646"/>
      <c r="J1032" s="2646"/>
      <c r="K1032" s="2646"/>
      <c r="L1032" s="2650"/>
      <c r="M1032" s="2650"/>
      <c r="N1032" s="2650"/>
      <c r="O1032" s="2650"/>
      <c r="P1032" s="2650"/>
      <c r="Q1032" s="2650"/>
      <c r="R1032" s="2650"/>
      <c r="S1032" s="2650"/>
      <c r="T1032" s="2646" t="s">
        <v>3971</v>
      </c>
      <c r="U1032" s="2646"/>
      <c r="V1032" s="2646"/>
      <c r="W1032" s="2646"/>
      <c r="X1032" s="2646"/>
      <c r="Y1032" s="2646"/>
      <c r="Z1032" s="2646"/>
      <c r="AA1032" s="2646"/>
      <c r="AB1032" s="2646"/>
      <c r="AC1032" s="2646"/>
      <c r="AD1032" s="2646"/>
      <c r="AE1032" s="2646"/>
      <c r="AF1032" s="2646"/>
      <c r="AG1032" s="2646"/>
      <c r="AH1032" s="2646"/>
      <c r="AI1032" s="2646"/>
      <c r="AJ1032" s="2648">
        <v>595.27</v>
      </c>
      <c r="AK1032" s="2651" t="s">
        <v>2154</v>
      </c>
      <c r="AL1032" s="2651" t="s">
        <v>2993</v>
      </c>
      <c r="AM1032" s="2651"/>
      <c r="AN1032" s="2652">
        <v>607.17999999999995</v>
      </c>
    </row>
    <row r="1033" spans="1:40" ht="11.1" customHeight="1">
      <c r="A1033" s="2646" t="s">
        <v>6119</v>
      </c>
      <c r="B1033" s="2646" t="s">
        <v>6120</v>
      </c>
      <c r="C1033" s="2646" t="s">
        <v>1502</v>
      </c>
      <c r="D1033" s="2646" t="s">
        <v>6087</v>
      </c>
      <c r="E1033" s="2647">
        <v>8481805100</v>
      </c>
      <c r="F1033" s="2646" t="s">
        <v>2990</v>
      </c>
      <c r="G1033" s="2646" t="s">
        <v>6121</v>
      </c>
      <c r="H1033" s="2646" t="s">
        <v>3017</v>
      </c>
      <c r="I1033" s="2646"/>
      <c r="J1033" s="2646"/>
      <c r="K1033" s="2646"/>
      <c r="L1033" s="2650"/>
      <c r="M1033" s="2650"/>
      <c r="N1033" s="2650"/>
      <c r="O1033" s="2650"/>
      <c r="P1033" s="2650"/>
      <c r="Q1033" s="2650"/>
      <c r="R1033" s="2650"/>
      <c r="S1033" s="2650"/>
      <c r="T1033" s="2646" t="s">
        <v>3971</v>
      </c>
      <c r="U1033" s="2646"/>
      <c r="V1033" s="2646"/>
      <c r="W1033" s="2646"/>
      <c r="X1033" s="2646"/>
      <c r="Y1033" s="2646"/>
      <c r="Z1033" s="2646"/>
      <c r="AA1033" s="2646"/>
      <c r="AB1033" s="2646"/>
      <c r="AC1033" s="2646"/>
      <c r="AD1033" s="2646"/>
      <c r="AE1033" s="2646"/>
      <c r="AF1033" s="2646"/>
      <c r="AG1033" s="2646"/>
      <c r="AH1033" s="2646"/>
      <c r="AI1033" s="2646"/>
      <c r="AJ1033" s="2648">
        <v>681.86</v>
      </c>
      <c r="AK1033" s="2651" t="s">
        <v>2154</v>
      </c>
      <c r="AL1033" s="2651" t="s">
        <v>2993</v>
      </c>
      <c r="AM1033" s="2651"/>
      <c r="AN1033" s="2652">
        <v>695.5</v>
      </c>
    </row>
    <row r="1034" spans="1:40" ht="11.1" customHeight="1">
      <c r="A1034" s="2646" t="s">
        <v>6122</v>
      </c>
      <c r="B1034" s="2646" t="s">
        <v>6123</v>
      </c>
      <c r="C1034" s="2646" t="s">
        <v>1502</v>
      </c>
      <c r="D1034" s="2646" t="s">
        <v>6087</v>
      </c>
      <c r="E1034" s="2647">
        <v>8481805100</v>
      </c>
      <c r="F1034" s="2646" t="s">
        <v>2990</v>
      </c>
      <c r="G1034" s="2646" t="s">
        <v>6124</v>
      </c>
      <c r="H1034" s="2646" t="s">
        <v>3017</v>
      </c>
      <c r="I1034" s="2646"/>
      <c r="J1034" s="2646"/>
      <c r="K1034" s="2646"/>
      <c r="L1034" s="2650"/>
      <c r="M1034" s="2650"/>
      <c r="N1034" s="2650"/>
      <c r="O1034" s="2650"/>
      <c r="P1034" s="2650"/>
      <c r="Q1034" s="2650"/>
      <c r="R1034" s="2650"/>
      <c r="S1034" s="2650"/>
      <c r="T1034" s="2646" t="s">
        <v>3971</v>
      </c>
      <c r="U1034" s="2646"/>
      <c r="V1034" s="2646"/>
      <c r="W1034" s="2646"/>
      <c r="X1034" s="2646"/>
      <c r="Y1034" s="2646"/>
      <c r="Z1034" s="2646"/>
      <c r="AA1034" s="2646"/>
      <c r="AB1034" s="2646"/>
      <c r="AC1034" s="2646"/>
      <c r="AD1034" s="2646"/>
      <c r="AE1034" s="2646"/>
      <c r="AF1034" s="2646"/>
      <c r="AG1034" s="2646"/>
      <c r="AH1034" s="2646"/>
      <c r="AI1034" s="2646"/>
      <c r="AJ1034" s="2648">
        <v>770.99</v>
      </c>
      <c r="AK1034" s="2651" t="s">
        <v>2154</v>
      </c>
      <c r="AL1034" s="2651" t="s">
        <v>2993</v>
      </c>
      <c r="AM1034" s="2651"/>
      <c r="AN1034" s="2652">
        <v>786.41</v>
      </c>
    </row>
    <row r="1035" spans="1:40" ht="11.1" customHeight="1">
      <c r="A1035" s="2646" t="s">
        <v>6125</v>
      </c>
      <c r="B1035" s="2646" t="s">
        <v>6126</v>
      </c>
      <c r="C1035" s="2646" t="s">
        <v>1502</v>
      </c>
      <c r="D1035" s="2646" t="s">
        <v>6087</v>
      </c>
      <c r="E1035" s="2647">
        <v>8481805100</v>
      </c>
      <c r="F1035" s="2646" t="s">
        <v>2990</v>
      </c>
      <c r="G1035" s="2646" t="s">
        <v>6127</v>
      </c>
      <c r="H1035" s="2646" t="s">
        <v>3017</v>
      </c>
      <c r="I1035" s="2646"/>
      <c r="J1035" s="2646"/>
      <c r="K1035" s="2646"/>
      <c r="L1035" s="2650"/>
      <c r="M1035" s="2650"/>
      <c r="N1035" s="2650"/>
      <c r="O1035" s="2650"/>
      <c r="P1035" s="2650"/>
      <c r="Q1035" s="2650"/>
      <c r="R1035" s="2650"/>
      <c r="S1035" s="2650"/>
      <c r="T1035" s="2646" t="s">
        <v>3971</v>
      </c>
      <c r="U1035" s="2646"/>
      <c r="V1035" s="2646"/>
      <c r="W1035" s="2646"/>
      <c r="X1035" s="2646"/>
      <c r="Y1035" s="2646"/>
      <c r="Z1035" s="2646"/>
      <c r="AA1035" s="2646"/>
      <c r="AB1035" s="2646"/>
      <c r="AC1035" s="2646"/>
      <c r="AD1035" s="2646"/>
      <c r="AE1035" s="2646"/>
      <c r="AF1035" s="2646"/>
      <c r="AG1035" s="2646"/>
      <c r="AH1035" s="2646"/>
      <c r="AI1035" s="2646"/>
      <c r="AJ1035" s="2648">
        <v>859.48</v>
      </c>
      <c r="AK1035" s="2651" t="s">
        <v>2154</v>
      </c>
      <c r="AL1035" s="2651" t="s">
        <v>2993</v>
      </c>
      <c r="AM1035" s="2651"/>
      <c r="AN1035" s="2652">
        <v>876.67</v>
      </c>
    </row>
    <row r="1036" spans="1:40" ht="11.1" customHeight="1">
      <c r="A1036" s="2646" t="s">
        <v>6128</v>
      </c>
      <c r="B1036" s="2646" t="s">
        <v>6129</v>
      </c>
      <c r="C1036" s="2646" t="s">
        <v>1502</v>
      </c>
      <c r="D1036" s="2646" t="s">
        <v>6087</v>
      </c>
      <c r="E1036" s="2647">
        <v>8481805100</v>
      </c>
      <c r="F1036" s="2646" t="s">
        <v>2990</v>
      </c>
      <c r="G1036" s="2646" t="s">
        <v>6130</v>
      </c>
      <c r="H1036" s="2646" t="s">
        <v>3017</v>
      </c>
      <c r="I1036" s="2646"/>
      <c r="J1036" s="2646"/>
      <c r="K1036" s="2646"/>
      <c r="L1036" s="2650"/>
      <c r="M1036" s="2650"/>
      <c r="N1036" s="2650"/>
      <c r="O1036" s="2650"/>
      <c r="P1036" s="2650"/>
      <c r="Q1036" s="2650"/>
      <c r="R1036" s="2650"/>
      <c r="S1036" s="2650"/>
      <c r="T1036" s="2646" t="s">
        <v>3971</v>
      </c>
      <c r="U1036" s="2646"/>
      <c r="V1036" s="2646"/>
      <c r="W1036" s="2646"/>
      <c r="X1036" s="2646"/>
      <c r="Y1036" s="2646"/>
      <c r="Z1036" s="2646"/>
      <c r="AA1036" s="2646"/>
      <c r="AB1036" s="2646"/>
      <c r="AC1036" s="2646"/>
      <c r="AD1036" s="2646"/>
      <c r="AE1036" s="2646"/>
      <c r="AF1036" s="2646"/>
      <c r="AG1036" s="2646"/>
      <c r="AH1036" s="2646"/>
      <c r="AI1036" s="2646"/>
      <c r="AJ1036" s="2648">
        <v>948.69</v>
      </c>
      <c r="AK1036" s="2651" t="s">
        <v>2154</v>
      </c>
      <c r="AL1036" s="2651" t="s">
        <v>2993</v>
      </c>
      <c r="AM1036" s="2651"/>
      <c r="AN1036" s="2652">
        <v>967.66</v>
      </c>
    </row>
    <row r="1037" spans="1:40" ht="11.1" customHeight="1">
      <c r="A1037" s="2646" t="s">
        <v>6131</v>
      </c>
      <c r="B1037" s="2646" t="s">
        <v>6132</v>
      </c>
      <c r="C1037" s="2646" t="s">
        <v>1502</v>
      </c>
      <c r="D1037" s="2646" t="s">
        <v>6087</v>
      </c>
      <c r="E1037" s="2647">
        <v>8481805100</v>
      </c>
      <c r="F1037" s="2646" t="s">
        <v>2990</v>
      </c>
      <c r="G1037" s="2646" t="s">
        <v>6133</v>
      </c>
      <c r="H1037" s="2646" t="s">
        <v>3017</v>
      </c>
      <c r="I1037" s="2646"/>
      <c r="J1037" s="2646"/>
      <c r="K1037" s="2646"/>
      <c r="L1037" s="2650"/>
      <c r="M1037" s="2650"/>
      <c r="N1037" s="2650"/>
      <c r="O1037" s="2650"/>
      <c r="P1037" s="2650"/>
      <c r="Q1037" s="2650"/>
      <c r="R1037" s="2650"/>
      <c r="S1037" s="2650"/>
      <c r="T1037" s="2646" t="s">
        <v>3971</v>
      </c>
      <c r="U1037" s="2646"/>
      <c r="V1037" s="2646"/>
      <c r="W1037" s="2646"/>
      <c r="X1037" s="2646"/>
      <c r="Y1037" s="2646"/>
      <c r="Z1037" s="2646"/>
      <c r="AA1037" s="2646"/>
      <c r="AB1037" s="2646"/>
      <c r="AC1037" s="2646"/>
      <c r="AD1037" s="2646"/>
      <c r="AE1037" s="2646"/>
      <c r="AF1037" s="2646"/>
      <c r="AG1037" s="2646"/>
      <c r="AH1037" s="2646"/>
      <c r="AI1037" s="2646"/>
      <c r="AJ1037" s="2654">
        <v>1036.69</v>
      </c>
      <c r="AK1037" s="2651" t="s">
        <v>2154</v>
      </c>
      <c r="AL1037" s="2651" t="s">
        <v>2993</v>
      </c>
      <c r="AM1037" s="2651"/>
      <c r="AN1037" s="2655">
        <v>1057.42</v>
      </c>
    </row>
    <row r="1038" spans="1:40" ht="11.1" customHeight="1">
      <c r="A1038" s="2646" t="s">
        <v>6134</v>
      </c>
      <c r="B1038" s="2646" t="s">
        <v>6135</v>
      </c>
      <c r="C1038" s="2646" t="s">
        <v>1502</v>
      </c>
      <c r="D1038" s="2646" t="s">
        <v>6087</v>
      </c>
      <c r="E1038" s="2647">
        <v>8481805100</v>
      </c>
      <c r="F1038" s="2646" t="s">
        <v>2990</v>
      </c>
      <c r="G1038" s="2646" t="s">
        <v>6136</v>
      </c>
      <c r="H1038" s="2646" t="s">
        <v>3017</v>
      </c>
      <c r="I1038" s="2646"/>
      <c r="J1038" s="2646"/>
      <c r="K1038" s="2646"/>
      <c r="L1038" s="2650"/>
      <c r="M1038" s="2650"/>
      <c r="N1038" s="2650"/>
      <c r="O1038" s="2650"/>
      <c r="P1038" s="2650"/>
      <c r="Q1038" s="2650"/>
      <c r="R1038" s="2650"/>
      <c r="S1038" s="2650"/>
      <c r="T1038" s="2646" t="s">
        <v>3971</v>
      </c>
      <c r="U1038" s="2646"/>
      <c r="V1038" s="2646"/>
      <c r="W1038" s="2646"/>
      <c r="X1038" s="2646"/>
      <c r="Y1038" s="2646"/>
      <c r="Z1038" s="2646"/>
      <c r="AA1038" s="2646"/>
      <c r="AB1038" s="2646"/>
      <c r="AC1038" s="2646"/>
      <c r="AD1038" s="2646"/>
      <c r="AE1038" s="2646"/>
      <c r="AF1038" s="2646"/>
      <c r="AG1038" s="2646"/>
      <c r="AH1038" s="2646"/>
      <c r="AI1038" s="2646"/>
      <c r="AJ1038" s="2654">
        <v>1125.26</v>
      </c>
      <c r="AK1038" s="2651" t="s">
        <v>2154</v>
      </c>
      <c r="AL1038" s="2651" t="s">
        <v>2993</v>
      </c>
      <c r="AM1038" s="2651"/>
      <c r="AN1038" s="2655">
        <v>1147.77</v>
      </c>
    </row>
    <row r="1039" spans="1:40" ht="11.1" customHeight="1">
      <c r="A1039" s="2646" t="s">
        <v>6137</v>
      </c>
      <c r="B1039" s="2646" t="s">
        <v>6138</v>
      </c>
      <c r="C1039" s="2646" t="s">
        <v>1502</v>
      </c>
      <c r="D1039" s="2646" t="s">
        <v>6087</v>
      </c>
      <c r="E1039" s="2647">
        <v>8481805100</v>
      </c>
      <c r="F1039" s="2646" t="s">
        <v>2990</v>
      </c>
      <c r="G1039" s="2646" t="s">
        <v>6139</v>
      </c>
      <c r="H1039" s="2646" t="s">
        <v>3017</v>
      </c>
      <c r="I1039" s="2646"/>
      <c r="J1039" s="2646"/>
      <c r="K1039" s="2646"/>
      <c r="L1039" s="2650"/>
      <c r="M1039" s="2650"/>
      <c r="N1039" s="2650"/>
      <c r="O1039" s="2650"/>
      <c r="P1039" s="2650"/>
      <c r="Q1039" s="2650"/>
      <c r="R1039" s="2650"/>
      <c r="S1039" s="2650"/>
      <c r="T1039" s="2646" t="s">
        <v>3971</v>
      </c>
      <c r="U1039" s="2646"/>
      <c r="V1039" s="2646"/>
      <c r="W1039" s="2646"/>
      <c r="X1039" s="2646"/>
      <c r="Y1039" s="2646"/>
      <c r="Z1039" s="2646"/>
      <c r="AA1039" s="2646"/>
      <c r="AB1039" s="2646"/>
      <c r="AC1039" s="2646"/>
      <c r="AD1039" s="2646"/>
      <c r="AE1039" s="2646"/>
      <c r="AF1039" s="2646"/>
      <c r="AG1039" s="2646"/>
      <c r="AH1039" s="2646"/>
      <c r="AI1039" s="2646"/>
      <c r="AJ1039" s="2654">
        <v>1227.5899999999999</v>
      </c>
      <c r="AK1039" s="2651" t="s">
        <v>2154</v>
      </c>
      <c r="AL1039" s="2651" t="s">
        <v>2993</v>
      </c>
      <c r="AM1039" s="2651"/>
      <c r="AN1039" s="2655">
        <v>1252.1400000000001</v>
      </c>
    </row>
    <row r="1040" spans="1:40" ht="11.1" customHeight="1">
      <c r="A1040" s="2646" t="s">
        <v>4391</v>
      </c>
      <c r="B1040" s="2646" t="s">
        <v>4390</v>
      </c>
      <c r="C1040" s="2646" t="s">
        <v>1502</v>
      </c>
      <c r="D1040" s="2646"/>
      <c r="E1040" s="2647">
        <v>8481805100</v>
      </c>
      <c r="F1040" s="2646" t="s">
        <v>2990</v>
      </c>
      <c r="G1040" s="2646" t="s">
        <v>4389</v>
      </c>
      <c r="H1040" s="2646" t="s">
        <v>3017</v>
      </c>
      <c r="I1040" s="2646"/>
      <c r="J1040" s="2646"/>
      <c r="K1040" s="2646"/>
      <c r="L1040" s="2650"/>
      <c r="M1040" s="2650"/>
      <c r="N1040" s="2650"/>
      <c r="O1040" s="2650"/>
      <c r="P1040" s="2650"/>
      <c r="Q1040" s="2650"/>
      <c r="R1040" s="2650"/>
      <c r="S1040" s="2650"/>
      <c r="T1040" s="2646" t="s">
        <v>3971</v>
      </c>
      <c r="U1040" s="2646"/>
      <c r="V1040" s="2646"/>
      <c r="W1040" s="2646"/>
      <c r="X1040" s="2646"/>
      <c r="Y1040" s="2646"/>
      <c r="Z1040" s="2646"/>
      <c r="AA1040" s="2646"/>
      <c r="AB1040" s="2646"/>
      <c r="AC1040" s="2646"/>
      <c r="AD1040" s="2646"/>
      <c r="AE1040" s="2646"/>
      <c r="AF1040" s="2646"/>
      <c r="AG1040" s="2646"/>
      <c r="AH1040" s="2646"/>
      <c r="AI1040" s="2646"/>
      <c r="AJ1040" s="2648">
        <v>721.35</v>
      </c>
      <c r="AK1040" s="2651" t="s">
        <v>2154</v>
      </c>
      <c r="AL1040" s="2651" t="s">
        <v>4152</v>
      </c>
      <c r="AM1040" s="2651"/>
      <c r="AN1040" s="2652">
        <v>735.78</v>
      </c>
    </row>
    <row r="1041" spans="1:40" ht="11.1" customHeight="1">
      <c r="A1041" s="2646" t="s">
        <v>4388</v>
      </c>
      <c r="B1041" s="2646" t="s">
        <v>4387</v>
      </c>
      <c r="C1041" s="2646" t="s">
        <v>1502</v>
      </c>
      <c r="D1041" s="2646"/>
      <c r="E1041" s="2647">
        <v>8481805100</v>
      </c>
      <c r="F1041" s="2646" t="s">
        <v>2990</v>
      </c>
      <c r="G1041" s="2646" t="s">
        <v>4386</v>
      </c>
      <c r="H1041" s="2646" t="s">
        <v>3017</v>
      </c>
      <c r="I1041" s="2646"/>
      <c r="J1041" s="2646"/>
      <c r="K1041" s="2646"/>
      <c r="L1041" s="2650"/>
      <c r="M1041" s="2650"/>
      <c r="N1041" s="2650"/>
      <c r="O1041" s="2650"/>
      <c r="P1041" s="2650"/>
      <c r="Q1041" s="2650"/>
      <c r="R1041" s="2650"/>
      <c r="S1041" s="2650"/>
      <c r="T1041" s="2646" t="s">
        <v>3971</v>
      </c>
      <c r="U1041" s="2646"/>
      <c r="V1041" s="2646"/>
      <c r="W1041" s="2646"/>
      <c r="X1041" s="2646"/>
      <c r="Y1041" s="2646"/>
      <c r="Z1041" s="2646"/>
      <c r="AA1041" s="2646"/>
      <c r="AB1041" s="2646"/>
      <c r="AC1041" s="2646"/>
      <c r="AD1041" s="2646"/>
      <c r="AE1041" s="2646"/>
      <c r="AF1041" s="2646"/>
      <c r="AG1041" s="2646"/>
      <c r="AH1041" s="2646"/>
      <c r="AI1041" s="2646"/>
      <c r="AJ1041" s="2648">
        <v>832.59</v>
      </c>
      <c r="AK1041" s="2651" t="s">
        <v>2154</v>
      </c>
      <c r="AL1041" s="2651" t="s">
        <v>4152</v>
      </c>
      <c r="AM1041" s="2651"/>
      <c r="AN1041" s="2652">
        <v>849.24</v>
      </c>
    </row>
    <row r="1042" spans="1:40" ht="11.1" customHeight="1">
      <c r="A1042" s="2646" t="s">
        <v>4385</v>
      </c>
      <c r="B1042" s="2646" t="s">
        <v>4384</v>
      </c>
      <c r="C1042" s="2646" t="s">
        <v>1502</v>
      </c>
      <c r="D1042" s="2646"/>
      <c r="E1042" s="2647">
        <v>8481805100</v>
      </c>
      <c r="F1042" s="2646" t="s">
        <v>2990</v>
      </c>
      <c r="G1042" s="2646" t="s">
        <v>4383</v>
      </c>
      <c r="H1042" s="2646" t="s">
        <v>3017</v>
      </c>
      <c r="I1042" s="2646"/>
      <c r="J1042" s="2646"/>
      <c r="K1042" s="2646"/>
      <c r="L1042" s="2650"/>
      <c r="M1042" s="2650"/>
      <c r="N1042" s="2650"/>
      <c r="O1042" s="2650"/>
      <c r="P1042" s="2650"/>
      <c r="Q1042" s="2650"/>
      <c r="R1042" s="2650"/>
      <c r="S1042" s="2650"/>
      <c r="T1042" s="2646" t="s">
        <v>3971</v>
      </c>
      <c r="U1042" s="2646"/>
      <c r="V1042" s="2646"/>
      <c r="W1042" s="2646"/>
      <c r="X1042" s="2646"/>
      <c r="Y1042" s="2646"/>
      <c r="Z1042" s="2646"/>
      <c r="AA1042" s="2646"/>
      <c r="AB1042" s="2646"/>
      <c r="AC1042" s="2646"/>
      <c r="AD1042" s="2646"/>
      <c r="AE1042" s="2646"/>
      <c r="AF1042" s="2646"/>
      <c r="AG1042" s="2646"/>
      <c r="AH1042" s="2646"/>
      <c r="AI1042" s="2646"/>
      <c r="AJ1042" s="2648">
        <v>942.73</v>
      </c>
      <c r="AK1042" s="2651" t="s">
        <v>2154</v>
      </c>
      <c r="AL1042" s="2651" t="s">
        <v>4152</v>
      </c>
      <c r="AM1042" s="2651"/>
      <c r="AN1042" s="2652">
        <v>961.58</v>
      </c>
    </row>
    <row r="1043" spans="1:40" ht="11.1" customHeight="1">
      <c r="A1043" s="2646" t="s">
        <v>4380</v>
      </c>
      <c r="B1043" s="2646" t="s">
        <v>4382</v>
      </c>
      <c r="C1043" s="2646" t="s">
        <v>1502</v>
      </c>
      <c r="D1043" s="2646"/>
      <c r="E1043" s="2647">
        <v>8481805100</v>
      </c>
      <c r="F1043" s="2646" t="s">
        <v>2990</v>
      </c>
      <c r="G1043" s="2646" t="s">
        <v>4381</v>
      </c>
      <c r="H1043" s="2646" t="s">
        <v>3017</v>
      </c>
      <c r="I1043" s="2646"/>
      <c r="J1043" s="2646"/>
      <c r="K1043" s="2646"/>
      <c r="L1043" s="2650"/>
      <c r="M1043" s="2650"/>
      <c r="N1043" s="2650"/>
      <c r="O1043" s="2650"/>
      <c r="P1043" s="2650"/>
      <c r="Q1043" s="2650"/>
      <c r="R1043" s="2650"/>
      <c r="S1043" s="2650"/>
      <c r="T1043" s="2646" t="s">
        <v>3971</v>
      </c>
      <c r="U1043" s="2646"/>
      <c r="V1043" s="2646"/>
      <c r="W1043" s="2646"/>
      <c r="X1043" s="2646"/>
      <c r="Y1043" s="2646"/>
      <c r="Z1043" s="2646"/>
      <c r="AA1043" s="2646"/>
      <c r="AB1043" s="2646"/>
      <c r="AC1043" s="2646"/>
      <c r="AD1043" s="2646"/>
      <c r="AE1043" s="2646"/>
      <c r="AF1043" s="2646"/>
      <c r="AG1043" s="2646"/>
      <c r="AH1043" s="2646"/>
      <c r="AI1043" s="2646"/>
      <c r="AJ1043" s="2654">
        <v>1035.92</v>
      </c>
      <c r="AK1043" s="2651" t="s">
        <v>2154</v>
      </c>
      <c r="AL1043" s="2651" t="s">
        <v>4152</v>
      </c>
      <c r="AM1043" s="2651"/>
      <c r="AN1043" s="2655">
        <v>1056.6400000000001</v>
      </c>
    </row>
    <row r="1044" spans="1:40" ht="11.1" customHeight="1">
      <c r="A1044" s="2646" t="s">
        <v>4380</v>
      </c>
      <c r="B1044" s="2646" t="s">
        <v>4379</v>
      </c>
      <c r="C1044" s="2646" t="s">
        <v>1502</v>
      </c>
      <c r="D1044" s="2646"/>
      <c r="E1044" s="2647">
        <v>8481805100</v>
      </c>
      <c r="F1044" s="2646" t="s">
        <v>2990</v>
      </c>
      <c r="G1044" s="2646" t="s">
        <v>4378</v>
      </c>
      <c r="H1044" s="2646" t="s">
        <v>3017</v>
      </c>
      <c r="I1044" s="2646"/>
      <c r="J1044" s="2646"/>
      <c r="K1044" s="2646"/>
      <c r="L1044" s="2650"/>
      <c r="M1044" s="2650"/>
      <c r="N1044" s="2650"/>
      <c r="O1044" s="2650"/>
      <c r="P1044" s="2650"/>
      <c r="Q1044" s="2650"/>
      <c r="R1044" s="2650"/>
      <c r="S1044" s="2650"/>
      <c r="T1044" s="2646" t="s">
        <v>3971</v>
      </c>
      <c r="U1044" s="2646"/>
      <c r="V1044" s="2646"/>
      <c r="W1044" s="2646"/>
      <c r="X1044" s="2646"/>
      <c r="Y1044" s="2646"/>
      <c r="Z1044" s="2646"/>
      <c r="AA1044" s="2646"/>
      <c r="AB1044" s="2646"/>
      <c r="AC1044" s="2646"/>
      <c r="AD1044" s="2646"/>
      <c r="AE1044" s="2646"/>
      <c r="AF1044" s="2646"/>
      <c r="AG1044" s="2646"/>
      <c r="AH1044" s="2646"/>
      <c r="AI1044" s="2646"/>
      <c r="AJ1044" s="2654">
        <v>1053.58</v>
      </c>
      <c r="AK1044" s="2651" t="s">
        <v>2154</v>
      </c>
      <c r="AL1044" s="2651" t="s">
        <v>4152</v>
      </c>
      <c r="AM1044" s="2651"/>
      <c r="AN1044" s="2655">
        <v>1074.6500000000001</v>
      </c>
    </row>
    <row r="1045" spans="1:40" ht="11.1" customHeight="1">
      <c r="A1045" s="2646" t="s">
        <v>4377</v>
      </c>
      <c r="B1045" s="2646" t="s">
        <v>4377</v>
      </c>
      <c r="C1045" s="2646"/>
      <c r="D1045" s="2646"/>
      <c r="E1045" s="2647">
        <v>8481805100</v>
      </c>
      <c r="F1045" s="2646" t="s">
        <v>2990</v>
      </c>
      <c r="G1045" s="2646" t="s">
        <v>4376</v>
      </c>
      <c r="H1045" s="2646" t="s">
        <v>3017</v>
      </c>
      <c r="I1045" s="2646"/>
      <c r="J1045" s="2646"/>
      <c r="K1045" s="2646"/>
      <c r="L1045" s="2650"/>
      <c r="M1045" s="2650"/>
      <c r="N1045" s="2650"/>
      <c r="O1045" s="2650"/>
      <c r="P1045" s="2650"/>
      <c r="Q1045" s="2650"/>
      <c r="R1045" s="2650"/>
      <c r="S1045" s="2650"/>
      <c r="T1045" s="2646" t="s">
        <v>3971</v>
      </c>
      <c r="U1045" s="2646"/>
      <c r="V1045" s="2646"/>
      <c r="W1045" s="2646"/>
      <c r="X1045" s="2646"/>
      <c r="Y1045" s="2646"/>
      <c r="Z1045" s="2646"/>
      <c r="AA1045" s="2646"/>
      <c r="AB1045" s="2646"/>
      <c r="AC1045" s="2646"/>
      <c r="AD1045" s="2646"/>
      <c r="AE1045" s="2646"/>
      <c r="AF1045" s="2646"/>
      <c r="AG1045" s="2646"/>
      <c r="AH1045" s="2646"/>
      <c r="AI1045" s="2646"/>
      <c r="AJ1045" s="2648">
        <v>963.84</v>
      </c>
      <c r="AK1045" s="2651" t="s">
        <v>2154</v>
      </c>
      <c r="AL1045" s="2651" t="s">
        <v>4152</v>
      </c>
      <c r="AM1045" s="2651"/>
      <c r="AN1045" s="2652">
        <v>983.12</v>
      </c>
    </row>
    <row r="1046" spans="1:40" ht="11.1" customHeight="1">
      <c r="A1046" s="2646" t="s">
        <v>4337</v>
      </c>
      <c r="B1046" s="2646" t="s">
        <v>4375</v>
      </c>
      <c r="C1046" s="2646" t="s">
        <v>1502</v>
      </c>
      <c r="D1046" s="2646"/>
      <c r="E1046" s="2647">
        <v>8481805100</v>
      </c>
      <c r="F1046" s="2646" t="s">
        <v>2990</v>
      </c>
      <c r="G1046" s="2646" t="s">
        <v>4374</v>
      </c>
      <c r="H1046" s="2646" t="s">
        <v>3017</v>
      </c>
      <c r="I1046" s="2646"/>
      <c r="J1046" s="2646"/>
      <c r="K1046" s="2646"/>
      <c r="L1046" s="2650"/>
      <c r="M1046" s="2650"/>
      <c r="N1046" s="2650"/>
      <c r="O1046" s="2650"/>
      <c r="P1046" s="2650"/>
      <c r="Q1046" s="2650"/>
      <c r="R1046" s="2650"/>
      <c r="S1046" s="2650"/>
      <c r="T1046" s="2646" t="s">
        <v>3971</v>
      </c>
      <c r="U1046" s="2646"/>
      <c r="V1046" s="2646"/>
      <c r="W1046" s="2646"/>
      <c r="X1046" s="2646"/>
      <c r="Y1046" s="2646"/>
      <c r="Z1046" s="2646"/>
      <c r="AA1046" s="2646"/>
      <c r="AB1046" s="2646"/>
      <c r="AC1046" s="2646"/>
      <c r="AD1046" s="2646"/>
      <c r="AE1046" s="2646"/>
      <c r="AF1046" s="2646"/>
      <c r="AG1046" s="2646"/>
      <c r="AH1046" s="2646"/>
      <c r="AI1046" s="2646"/>
      <c r="AJ1046" s="2654">
        <v>1663.36</v>
      </c>
      <c r="AK1046" s="2651" t="s">
        <v>2154</v>
      </c>
      <c r="AL1046" s="2651" t="s">
        <v>4152</v>
      </c>
      <c r="AM1046" s="2651"/>
      <c r="AN1046" s="2655">
        <v>1696.63</v>
      </c>
    </row>
    <row r="1047" spans="1:40" ht="11.1" customHeight="1">
      <c r="A1047" s="2646" t="s">
        <v>4334</v>
      </c>
      <c r="B1047" s="2646" t="s">
        <v>4373</v>
      </c>
      <c r="C1047" s="2646" t="s">
        <v>1502</v>
      </c>
      <c r="D1047" s="2646"/>
      <c r="E1047" s="2647">
        <v>8481805100</v>
      </c>
      <c r="F1047" s="2646" t="s">
        <v>2990</v>
      </c>
      <c r="G1047" s="2646" t="s">
        <v>4372</v>
      </c>
      <c r="H1047" s="2646" t="s">
        <v>3017</v>
      </c>
      <c r="I1047" s="2646"/>
      <c r="J1047" s="2646"/>
      <c r="K1047" s="2646"/>
      <c r="L1047" s="2650"/>
      <c r="M1047" s="2650"/>
      <c r="N1047" s="2650"/>
      <c r="O1047" s="2650"/>
      <c r="P1047" s="2650"/>
      <c r="Q1047" s="2650"/>
      <c r="R1047" s="2650"/>
      <c r="S1047" s="2650"/>
      <c r="T1047" s="2646" t="s">
        <v>3971</v>
      </c>
      <c r="U1047" s="2646"/>
      <c r="V1047" s="2646"/>
      <c r="W1047" s="2646"/>
      <c r="X1047" s="2646"/>
      <c r="Y1047" s="2646"/>
      <c r="Z1047" s="2646"/>
      <c r="AA1047" s="2646"/>
      <c r="AB1047" s="2646"/>
      <c r="AC1047" s="2646"/>
      <c r="AD1047" s="2646"/>
      <c r="AE1047" s="2646"/>
      <c r="AF1047" s="2646"/>
      <c r="AG1047" s="2646"/>
      <c r="AH1047" s="2646"/>
      <c r="AI1047" s="2646"/>
      <c r="AJ1047" s="2654">
        <v>1163.8800000000001</v>
      </c>
      <c r="AK1047" s="2651" t="s">
        <v>2154</v>
      </c>
      <c r="AL1047" s="2651" t="s">
        <v>4152</v>
      </c>
      <c r="AM1047" s="2651"/>
      <c r="AN1047" s="2655">
        <v>1187.1600000000001</v>
      </c>
    </row>
    <row r="1048" spans="1:40" ht="11.1" customHeight="1">
      <c r="A1048" s="2646" t="s">
        <v>4331</v>
      </c>
      <c r="B1048" s="2646" t="s">
        <v>4371</v>
      </c>
      <c r="C1048" s="2646" t="s">
        <v>1502</v>
      </c>
      <c r="D1048" s="2646"/>
      <c r="E1048" s="2647">
        <v>8481805100</v>
      </c>
      <c r="F1048" s="2646" t="s">
        <v>2990</v>
      </c>
      <c r="G1048" s="2646" t="s">
        <v>4370</v>
      </c>
      <c r="H1048" s="2646" t="s">
        <v>3017</v>
      </c>
      <c r="I1048" s="2646"/>
      <c r="J1048" s="2646"/>
      <c r="K1048" s="2646"/>
      <c r="L1048" s="2650"/>
      <c r="M1048" s="2650"/>
      <c r="N1048" s="2650"/>
      <c r="O1048" s="2650"/>
      <c r="P1048" s="2650"/>
      <c r="Q1048" s="2650"/>
      <c r="R1048" s="2650"/>
      <c r="S1048" s="2650"/>
      <c r="T1048" s="2646" t="s">
        <v>3971</v>
      </c>
      <c r="U1048" s="2646"/>
      <c r="V1048" s="2646"/>
      <c r="W1048" s="2646"/>
      <c r="X1048" s="2646"/>
      <c r="Y1048" s="2646"/>
      <c r="Z1048" s="2646"/>
      <c r="AA1048" s="2646"/>
      <c r="AB1048" s="2646"/>
      <c r="AC1048" s="2646"/>
      <c r="AD1048" s="2646"/>
      <c r="AE1048" s="2646"/>
      <c r="AF1048" s="2646"/>
      <c r="AG1048" s="2646"/>
      <c r="AH1048" s="2646"/>
      <c r="AI1048" s="2646"/>
      <c r="AJ1048" s="2654">
        <v>1274.0899999999999</v>
      </c>
      <c r="AK1048" s="2651" t="s">
        <v>2154</v>
      </c>
      <c r="AL1048" s="2651" t="s">
        <v>4152</v>
      </c>
      <c r="AM1048" s="2651"/>
      <c r="AN1048" s="2655">
        <v>1299.57</v>
      </c>
    </row>
    <row r="1049" spans="1:40" ht="11.1" customHeight="1">
      <c r="A1049" s="2646" t="s">
        <v>4328</v>
      </c>
      <c r="B1049" s="2646" t="s">
        <v>4369</v>
      </c>
      <c r="C1049" s="2646" t="s">
        <v>1502</v>
      </c>
      <c r="D1049" s="2646"/>
      <c r="E1049" s="2647">
        <v>8481805100</v>
      </c>
      <c r="F1049" s="2646" t="s">
        <v>2990</v>
      </c>
      <c r="G1049" s="2646" t="s">
        <v>4368</v>
      </c>
      <c r="H1049" s="2646" t="s">
        <v>3017</v>
      </c>
      <c r="I1049" s="2646"/>
      <c r="J1049" s="2646"/>
      <c r="K1049" s="2646"/>
      <c r="L1049" s="2650"/>
      <c r="M1049" s="2650"/>
      <c r="N1049" s="2650"/>
      <c r="O1049" s="2650"/>
      <c r="P1049" s="2650"/>
      <c r="Q1049" s="2650"/>
      <c r="R1049" s="2650"/>
      <c r="S1049" s="2650"/>
      <c r="T1049" s="2646" t="s">
        <v>3971</v>
      </c>
      <c r="U1049" s="2646"/>
      <c r="V1049" s="2646"/>
      <c r="W1049" s="2646"/>
      <c r="X1049" s="2646"/>
      <c r="Y1049" s="2646"/>
      <c r="Z1049" s="2646"/>
      <c r="AA1049" s="2646"/>
      <c r="AB1049" s="2646"/>
      <c r="AC1049" s="2646"/>
      <c r="AD1049" s="2646"/>
      <c r="AE1049" s="2646"/>
      <c r="AF1049" s="2646"/>
      <c r="AG1049" s="2646"/>
      <c r="AH1049" s="2646"/>
      <c r="AI1049" s="2646"/>
      <c r="AJ1049" s="2654">
        <v>1440.23</v>
      </c>
      <c r="AK1049" s="2651" t="s">
        <v>2154</v>
      </c>
      <c r="AL1049" s="2651" t="s">
        <v>4152</v>
      </c>
      <c r="AM1049" s="2651"/>
      <c r="AN1049" s="2655">
        <v>1469.03</v>
      </c>
    </row>
    <row r="1050" spans="1:40" ht="11.1" customHeight="1">
      <c r="A1050" s="2646" t="s">
        <v>4325</v>
      </c>
      <c r="B1050" s="2646" t="s">
        <v>4367</v>
      </c>
      <c r="C1050" s="2646" t="s">
        <v>1502</v>
      </c>
      <c r="D1050" s="2646"/>
      <c r="E1050" s="2647">
        <v>8481805100</v>
      </c>
      <c r="F1050" s="2646" t="s">
        <v>2990</v>
      </c>
      <c r="G1050" s="2646" t="s">
        <v>4366</v>
      </c>
      <c r="H1050" s="2646" t="s">
        <v>3017</v>
      </c>
      <c r="I1050" s="2646"/>
      <c r="J1050" s="2646"/>
      <c r="K1050" s="2646"/>
      <c r="L1050" s="2650"/>
      <c r="M1050" s="2650"/>
      <c r="N1050" s="2650"/>
      <c r="O1050" s="2650"/>
      <c r="P1050" s="2650"/>
      <c r="Q1050" s="2650"/>
      <c r="R1050" s="2650"/>
      <c r="S1050" s="2650"/>
      <c r="T1050" s="2646" t="s">
        <v>3971</v>
      </c>
      <c r="U1050" s="2646"/>
      <c r="V1050" s="2646"/>
      <c r="W1050" s="2646"/>
      <c r="X1050" s="2646"/>
      <c r="Y1050" s="2646"/>
      <c r="Z1050" s="2646"/>
      <c r="AA1050" s="2646"/>
      <c r="AB1050" s="2646"/>
      <c r="AC1050" s="2646"/>
      <c r="AD1050" s="2646"/>
      <c r="AE1050" s="2646"/>
      <c r="AF1050" s="2646"/>
      <c r="AG1050" s="2646"/>
      <c r="AH1050" s="2646"/>
      <c r="AI1050" s="2646"/>
      <c r="AJ1050" s="2654">
        <v>1551.67</v>
      </c>
      <c r="AK1050" s="2651" t="s">
        <v>2154</v>
      </c>
      <c r="AL1050" s="2651" t="s">
        <v>4152</v>
      </c>
      <c r="AM1050" s="2651"/>
      <c r="AN1050" s="2655">
        <v>1582.7</v>
      </c>
    </row>
    <row r="1051" spans="1:40" ht="11.1" customHeight="1">
      <c r="A1051" s="2646" t="s">
        <v>4322</v>
      </c>
      <c r="B1051" s="2646" t="s">
        <v>4365</v>
      </c>
      <c r="C1051" s="2646" t="s">
        <v>1502</v>
      </c>
      <c r="D1051" s="2646"/>
      <c r="E1051" s="2647">
        <v>8481805100</v>
      </c>
      <c r="F1051" s="2646" t="s">
        <v>2990</v>
      </c>
      <c r="G1051" s="2646" t="s">
        <v>4364</v>
      </c>
      <c r="H1051" s="2646" t="s">
        <v>3017</v>
      </c>
      <c r="I1051" s="2646"/>
      <c r="J1051" s="2646"/>
      <c r="K1051" s="2646"/>
      <c r="L1051" s="2650"/>
      <c r="M1051" s="2650"/>
      <c r="N1051" s="2650"/>
      <c r="O1051" s="2650"/>
      <c r="P1051" s="2650"/>
      <c r="Q1051" s="2650"/>
      <c r="R1051" s="2650"/>
      <c r="S1051" s="2650"/>
      <c r="T1051" s="2646" t="s">
        <v>3971</v>
      </c>
      <c r="U1051" s="2646"/>
      <c r="V1051" s="2646"/>
      <c r="W1051" s="2646"/>
      <c r="X1051" s="2646"/>
      <c r="Y1051" s="2646"/>
      <c r="Z1051" s="2646"/>
      <c r="AA1051" s="2646"/>
      <c r="AB1051" s="2646"/>
      <c r="AC1051" s="2646"/>
      <c r="AD1051" s="2646"/>
      <c r="AE1051" s="2646"/>
      <c r="AF1051" s="2646"/>
      <c r="AG1051" s="2646"/>
      <c r="AH1051" s="2646"/>
      <c r="AI1051" s="2646"/>
      <c r="AJ1051" s="2654">
        <v>1663.36</v>
      </c>
      <c r="AK1051" s="2651" t="s">
        <v>2154</v>
      </c>
      <c r="AL1051" s="2651" t="s">
        <v>4152</v>
      </c>
      <c r="AM1051" s="2651"/>
      <c r="AN1051" s="2655">
        <v>1696.63</v>
      </c>
    </row>
    <row r="1052" spans="1:40" ht="11.1" customHeight="1">
      <c r="A1052" s="2646" t="s">
        <v>4319</v>
      </c>
      <c r="B1052" s="2646" t="s">
        <v>4363</v>
      </c>
      <c r="C1052" s="2646" t="s">
        <v>1502</v>
      </c>
      <c r="D1052" s="2646"/>
      <c r="E1052" s="2647">
        <v>8481805100</v>
      </c>
      <c r="F1052" s="2646" t="s">
        <v>2990</v>
      </c>
      <c r="G1052" s="2646" t="s">
        <v>4362</v>
      </c>
      <c r="H1052" s="2646" t="s">
        <v>3017</v>
      </c>
      <c r="I1052" s="2646"/>
      <c r="J1052" s="2646"/>
      <c r="K1052" s="2646"/>
      <c r="L1052" s="2650"/>
      <c r="M1052" s="2650"/>
      <c r="N1052" s="2650"/>
      <c r="O1052" s="2650"/>
      <c r="P1052" s="2650"/>
      <c r="Q1052" s="2650"/>
      <c r="R1052" s="2650"/>
      <c r="S1052" s="2650"/>
      <c r="T1052" s="2646" t="s">
        <v>3971</v>
      </c>
      <c r="U1052" s="2646"/>
      <c r="V1052" s="2646"/>
      <c r="W1052" s="2646"/>
      <c r="X1052" s="2646"/>
      <c r="Y1052" s="2646"/>
      <c r="Z1052" s="2646"/>
      <c r="AA1052" s="2646"/>
      <c r="AB1052" s="2646"/>
      <c r="AC1052" s="2646"/>
      <c r="AD1052" s="2646"/>
      <c r="AE1052" s="2646"/>
      <c r="AF1052" s="2646"/>
      <c r="AG1052" s="2646"/>
      <c r="AH1052" s="2646"/>
      <c r="AI1052" s="2646"/>
      <c r="AJ1052" s="2654">
        <v>1163.8800000000001</v>
      </c>
      <c r="AK1052" s="2651" t="s">
        <v>2154</v>
      </c>
      <c r="AL1052" s="2651" t="s">
        <v>4152</v>
      </c>
      <c r="AM1052" s="2651"/>
      <c r="AN1052" s="2655">
        <v>1187.1600000000001</v>
      </c>
    </row>
    <row r="1053" spans="1:40" ht="11.1" customHeight="1">
      <c r="A1053" s="2646" t="s">
        <v>4316</v>
      </c>
      <c r="B1053" s="2646" t="s">
        <v>4361</v>
      </c>
      <c r="C1053" s="2646" t="s">
        <v>1502</v>
      </c>
      <c r="D1053" s="2646"/>
      <c r="E1053" s="2647">
        <v>8481805100</v>
      </c>
      <c r="F1053" s="2646" t="s">
        <v>2990</v>
      </c>
      <c r="G1053" s="2646" t="s">
        <v>4360</v>
      </c>
      <c r="H1053" s="2646" t="s">
        <v>3017</v>
      </c>
      <c r="I1053" s="2646"/>
      <c r="J1053" s="2646"/>
      <c r="K1053" s="2646"/>
      <c r="L1053" s="2650"/>
      <c r="M1053" s="2650"/>
      <c r="N1053" s="2650"/>
      <c r="O1053" s="2650"/>
      <c r="P1053" s="2650"/>
      <c r="Q1053" s="2650"/>
      <c r="R1053" s="2650"/>
      <c r="S1053" s="2650"/>
      <c r="T1053" s="2646" t="s">
        <v>3971</v>
      </c>
      <c r="U1053" s="2646"/>
      <c r="V1053" s="2646"/>
      <c r="W1053" s="2646"/>
      <c r="X1053" s="2646"/>
      <c r="Y1053" s="2646"/>
      <c r="Z1053" s="2646"/>
      <c r="AA1053" s="2646"/>
      <c r="AB1053" s="2646"/>
      <c r="AC1053" s="2646"/>
      <c r="AD1053" s="2646"/>
      <c r="AE1053" s="2646"/>
      <c r="AF1053" s="2646"/>
      <c r="AG1053" s="2646"/>
      <c r="AH1053" s="2646"/>
      <c r="AI1053" s="2646"/>
      <c r="AJ1053" s="2654">
        <v>1274.0899999999999</v>
      </c>
      <c r="AK1053" s="2651" t="s">
        <v>2154</v>
      </c>
      <c r="AL1053" s="2651" t="s">
        <v>4152</v>
      </c>
      <c r="AM1053" s="2651"/>
      <c r="AN1053" s="2655">
        <v>1299.57</v>
      </c>
    </row>
    <row r="1054" spans="1:40" ht="11.1" customHeight="1">
      <c r="A1054" s="2646" t="s">
        <v>4313</v>
      </c>
      <c r="B1054" s="2646" t="s">
        <v>4359</v>
      </c>
      <c r="C1054" s="2646" t="s">
        <v>1502</v>
      </c>
      <c r="D1054" s="2646"/>
      <c r="E1054" s="2647">
        <v>8481805100</v>
      </c>
      <c r="F1054" s="2646" t="s">
        <v>2990</v>
      </c>
      <c r="G1054" s="2646" t="s">
        <v>4358</v>
      </c>
      <c r="H1054" s="2646" t="s">
        <v>3017</v>
      </c>
      <c r="I1054" s="2646"/>
      <c r="J1054" s="2646"/>
      <c r="K1054" s="2646"/>
      <c r="L1054" s="2650"/>
      <c r="M1054" s="2650"/>
      <c r="N1054" s="2650"/>
      <c r="O1054" s="2650"/>
      <c r="P1054" s="2650"/>
      <c r="Q1054" s="2650"/>
      <c r="R1054" s="2650"/>
      <c r="S1054" s="2650"/>
      <c r="T1054" s="2646" t="s">
        <v>3971</v>
      </c>
      <c r="U1054" s="2646"/>
      <c r="V1054" s="2646"/>
      <c r="W1054" s="2646"/>
      <c r="X1054" s="2646"/>
      <c r="Y1054" s="2646"/>
      <c r="Z1054" s="2646"/>
      <c r="AA1054" s="2646"/>
      <c r="AB1054" s="2646"/>
      <c r="AC1054" s="2646"/>
      <c r="AD1054" s="2646"/>
      <c r="AE1054" s="2646"/>
      <c r="AF1054" s="2646"/>
      <c r="AG1054" s="2646"/>
      <c r="AH1054" s="2646"/>
      <c r="AI1054" s="2646"/>
      <c r="AJ1054" s="2654">
        <v>1440.23</v>
      </c>
      <c r="AK1054" s="2651" t="s">
        <v>2154</v>
      </c>
      <c r="AL1054" s="2651" t="s">
        <v>4152</v>
      </c>
      <c r="AM1054" s="2651"/>
      <c r="AN1054" s="2655">
        <v>1469.03</v>
      </c>
    </row>
    <row r="1055" spans="1:40" ht="11.1" customHeight="1">
      <c r="A1055" s="2646" t="s">
        <v>4310</v>
      </c>
      <c r="B1055" s="2646" t="s">
        <v>4357</v>
      </c>
      <c r="C1055" s="2646" t="s">
        <v>1502</v>
      </c>
      <c r="D1055" s="2646"/>
      <c r="E1055" s="2647">
        <v>8481805100</v>
      </c>
      <c r="F1055" s="2646" t="s">
        <v>2990</v>
      </c>
      <c r="G1055" s="2646" t="s">
        <v>4356</v>
      </c>
      <c r="H1055" s="2646" t="s">
        <v>3017</v>
      </c>
      <c r="I1055" s="2646"/>
      <c r="J1055" s="2646"/>
      <c r="K1055" s="2646"/>
      <c r="L1055" s="2650"/>
      <c r="M1055" s="2650"/>
      <c r="N1055" s="2650"/>
      <c r="O1055" s="2650"/>
      <c r="P1055" s="2650"/>
      <c r="Q1055" s="2650"/>
      <c r="R1055" s="2650"/>
      <c r="S1055" s="2650"/>
      <c r="T1055" s="2646" t="s">
        <v>3971</v>
      </c>
      <c r="U1055" s="2646"/>
      <c r="V1055" s="2646"/>
      <c r="W1055" s="2646"/>
      <c r="X1055" s="2646"/>
      <c r="Y1055" s="2646"/>
      <c r="Z1055" s="2646"/>
      <c r="AA1055" s="2646"/>
      <c r="AB1055" s="2646"/>
      <c r="AC1055" s="2646"/>
      <c r="AD1055" s="2646"/>
      <c r="AE1055" s="2646"/>
      <c r="AF1055" s="2646"/>
      <c r="AG1055" s="2646"/>
      <c r="AH1055" s="2646"/>
      <c r="AI1055" s="2646"/>
      <c r="AJ1055" s="2654">
        <v>1551.67</v>
      </c>
      <c r="AK1055" s="2651" t="s">
        <v>2154</v>
      </c>
      <c r="AL1055" s="2651" t="s">
        <v>4152</v>
      </c>
      <c r="AM1055" s="2651"/>
      <c r="AN1055" s="2655">
        <v>1582.7</v>
      </c>
    </row>
    <row r="1056" spans="1:40" ht="11.1" customHeight="1">
      <c r="A1056" s="2646" t="s">
        <v>4355</v>
      </c>
      <c r="B1056" s="2646" t="s">
        <v>4354</v>
      </c>
      <c r="C1056" s="2646" t="s">
        <v>1502</v>
      </c>
      <c r="D1056" s="2646"/>
      <c r="E1056" s="2647">
        <v>8481805100</v>
      </c>
      <c r="F1056" s="2646" t="s">
        <v>2990</v>
      </c>
      <c r="G1056" s="2646" t="s">
        <v>4353</v>
      </c>
      <c r="H1056" s="2646" t="s">
        <v>3017</v>
      </c>
      <c r="I1056" s="2646"/>
      <c r="J1056" s="2646"/>
      <c r="K1056" s="2646"/>
      <c r="L1056" s="2650"/>
      <c r="M1056" s="2650"/>
      <c r="N1056" s="2650"/>
      <c r="O1056" s="2650"/>
      <c r="P1056" s="2650"/>
      <c r="Q1056" s="2650"/>
      <c r="R1056" s="2650"/>
      <c r="S1056" s="2650"/>
      <c r="T1056" s="2646" t="s">
        <v>3971</v>
      </c>
      <c r="U1056" s="2646"/>
      <c r="V1056" s="2646"/>
      <c r="W1056" s="2646"/>
      <c r="X1056" s="2646"/>
      <c r="Y1056" s="2646"/>
      <c r="Z1056" s="2646"/>
      <c r="AA1056" s="2646"/>
      <c r="AB1056" s="2646"/>
      <c r="AC1056" s="2646"/>
      <c r="AD1056" s="2646"/>
      <c r="AE1056" s="2646"/>
      <c r="AF1056" s="2646"/>
      <c r="AG1056" s="2646"/>
      <c r="AH1056" s="2646"/>
      <c r="AI1056" s="2646"/>
      <c r="AJ1056" s="2648">
        <v>928.65</v>
      </c>
      <c r="AK1056" s="2651" t="s">
        <v>2154</v>
      </c>
      <c r="AL1056" s="2651" t="s">
        <v>4152</v>
      </c>
      <c r="AM1056" s="2651"/>
      <c r="AN1056" s="2652">
        <v>947.22</v>
      </c>
    </row>
    <row r="1057" spans="1:40" ht="11.1" customHeight="1">
      <c r="A1057" s="2646" t="s">
        <v>4352</v>
      </c>
      <c r="B1057" s="2646" t="s">
        <v>4351</v>
      </c>
      <c r="C1057" s="2646" t="s">
        <v>1502</v>
      </c>
      <c r="D1057" s="2646"/>
      <c r="E1057" s="2647">
        <v>8481805100</v>
      </c>
      <c r="F1057" s="2646" t="s">
        <v>2990</v>
      </c>
      <c r="G1057" s="2646" t="s">
        <v>4350</v>
      </c>
      <c r="H1057" s="2646" t="s">
        <v>3017</v>
      </c>
      <c r="I1057" s="2646"/>
      <c r="J1057" s="2646"/>
      <c r="K1057" s="2646"/>
      <c r="L1057" s="2650"/>
      <c r="M1057" s="2650"/>
      <c r="N1057" s="2650"/>
      <c r="O1057" s="2650"/>
      <c r="P1057" s="2650"/>
      <c r="Q1057" s="2650"/>
      <c r="R1057" s="2650"/>
      <c r="S1057" s="2650"/>
      <c r="T1057" s="2646" t="s">
        <v>3971</v>
      </c>
      <c r="U1057" s="2646"/>
      <c r="V1057" s="2646"/>
      <c r="W1057" s="2646"/>
      <c r="X1057" s="2646"/>
      <c r="Y1057" s="2646"/>
      <c r="Z1057" s="2646"/>
      <c r="AA1057" s="2646"/>
      <c r="AB1057" s="2646"/>
      <c r="AC1057" s="2646"/>
      <c r="AD1057" s="2646"/>
      <c r="AE1057" s="2646"/>
      <c r="AF1057" s="2646"/>
      <c r="AG1057" s="2646"/>
      <c r="AH1057" s="2646"/>
      <c r="AI1057" s="2646"/>
      <c r="AJ1057" s="2654">
        <v>1038.68</v>
      </c>
      <c r="AK1057" s="2651" t="s">
        <v>2154</v>
      </c>
      <c r="AL1057" s="2651" t="s">
        <v>4152</v>
      </c>
      <c r="AM1057" s="2651"/>
      <c r="AN1057" s="2655">
        <v>1059.45</v>
      </c>
    </row>
    <row r="1058" spans="1:40" ht="11.1" customHeight="1">
      <c r="A1058" s="2646" t="s">
        <v>4349</v>
      </c>
      <c r="B1058" s="2646" t="s">
        <v>4348</v>
      </c>
      <c r="C1058" s="2646" t="s">
        <v>1502</v>
      </c>
      <c r="D1058" s="2646"/>
      <c r="E1058" s="2647">
        <v>8481805100</v>
      </c>
      <c r="F1058" s="2646" t="s">
        <v>2990</v>
      </c>
      <c r="G1058" s="2646" t="s">
        <v>4347</v>
      </c>
      <c r="H1058" s="2646" t="s">
        <v>3017</v>
      </c>
      <c r="I1058" s="2646"/>
      <c r="J1058" s="2646"/>
      <c r="K1058" s="2646"/>
      <c r="L1058" s="2650"/>
      <c r="M1058" s="2650"/>
      <c r="N1058" s="2650"/>
      <c r="O1058" s="2650"/>
      <c r="P1058" s="2650"/>
      <c r="Q1058" s="2650"/>
      <c r="R1058" s="2650"/>
      <c r="S1058" s="2650"/>
      <c r="T1058" s="2646" t="s">
        <v>3971</v>
      </c>
      <c r="U1058" s="2646"/>
      <c r="V1058" s="2646"/>
      <c r="W1058" s="2646"/>
      <c r="X1058" s="2646"/>
      <c r="Y1058" s="2646"/>
      <c r="Z1058" s="2646"/>
      <c r="AA1058" s="2646"/>
      <c r="AB1058" s="2646"/>
      <c r="AC1058" s="2646"/>
      <c r="AD1058" s="2646"/>
      <c r="AE1058" s="2646"/>
      <c r="AF1058" s="2646"/>
      <c r="AG1058" s="2646"/>
      <c r="AH1058" s="2646"/>
      <c r="AI1058" s="2646"/>
      <c r="AJ1058" s="2648">
        <v>818.06</v>
      </c>
      <c r="AK1058" s="2651" t="s">
        <v>2154</v>
      </c>
      <c r="AL1058" s="2651" t="s">
        <v>4152</v>
      </c>
      <c r="AM1058" s="2651"/>
      <c r="AN1058" s="2652">
        <v>834.42</v>
      </c>
    </row>
    <row r="1059" spans="1:40" ht="11.1" customHeight="1">
      <c r="A1059" s="2646" t="s">
        <v>4346</v>
      </c>
      <c r="B1059" s="2646" t="s">
        <v>4345</v>
      </c>
      <c r="C1059" s="2646" t="s">
        <v>1502</v>
      </c>
      <c r="D1059" s="2646"/>
      <c r="E1059" s="2647">
        <v>8481805100</v>
      </c>
      <c r="F1059" s="2646" t="s">
        <v>2990</v>
      </c>
      <c r="G1059" s="2646" t="s">
        <v>4344</v>
      </c>
      <c r="H1059" s="2646" t="s">
        <v>3017</v>
      </c>
      <c r="I1059" s="2646"/>
      <c r="J1059" s="2646"/>
      <c r="K1059" s="2646"/>
      <c r="L1059" s="2650"/>
      <c r="M1059" s="2650"/>
      <c r="N1059" s="2650"/>
      <c r="O1059" s="2650"/>
      <c r="P1059" s="2650"/>
      <c r="Q1059" s="2650"/>
      <c r="R1059" s="2650"/>
      <c r="S1059" s="2650"/>
      <c r="T1059" s="2646" t="s">
        <v>3971</v>
      </c>
      <c r="U1059" s="2646"/>
      <c r="V1059" s="2646"/>
      <c r="W1059" s="2646"/>
      <c r="X1059" s="2646"/>
      <c r="Y1059" s="2646"/>
      <c r="Z1059" s="2646"/>
      <c r="AA1059" s="2646"/>
      <c r="AB1059" s="2646"/>
      <c r="AC1059" s="2646"/>
      <c r="AD1059" s="2646"/>
      <c r="AE1059" s="2646"/>
      <c r="AF1059" s="2646"/>
      <c r="AG1059" s="2646"/>
      <c r="AH1059" s="2646"/>
      <c r="AI1059" s="2646"/>
      <c r="AJ1059" s="2648">
        <v>928.65</v>
      </c>
      <c r="AK1059" s="2651" t="s">
        <v>2154</v>
      </c>
      <c r="AL1059" s="2651" t="s">
        <v>4152</v>
      </c>
      <c r="AM1059" s="2651"/>
      <c r="AN1059" s="2652">
        <v>947.22</v>
      </c>
    </row>
    <row r="1060" spans="1:40" ht="11.1" customHeight="1">
      <c r="A1060" s="2646" t="s">
        <v>4343</v>
      </c>
      <c r="B1060" s="2646" t="s">
        <v>4342</v>
      </c>
      <c r="C1060" s="2646" t="s">
        <v>1502</v>
      </c>
      <c r="D1060" s="2646"/>
      <c r="E1060" s="2647">
        <v>8481805100</v>
      </c>
      <c r="F1060" s="2646" t="s">
        <v>2990</v>
      </c>
      <c r="G1060" s="2646" t="s">
        <v>4341</v>
      </c>
      <c r="H1060" s="2646" t="s">
        <v>3017</v>
      </c>
      <c r="I1060" s="2646"/>
      <c r="J1060" s="2646"/>
      <c r="K1060" s="2646"/>
      <c r="L1060" s="2650"/>
      <c r="M1060" s="2650"/>
      <c r="N1060" s="2650"/>
      <c r="O1060" s="2650"/>
      <c r="P1060" s="2650"/>
      <c r="Q1060" s="2650"/>
      <c r="R1060" s="2650"/>
      <c r="S1060" s="2650"/>
      <c r="T1060" s="2646" t="s">
        <v>3971</v>
      </c>
      <c r="U1060" s="2646"/>
      <c r="V1060" s="2646"/>
      <c r="W1060" s="2646"/>
      <c r="X1060" s="2646"/>
      <c r="Y1060" s="2646"/>
      <c r="Z1060" s="2646"/>
      <c r="AA1060" s="2646"/>
      <c r="AB1060" s="2646"/>
      <c r="AC1060" s="2646"/>
      <c r="AD1060" s="2646"/>
      <c r="AE1060" s="2646"/>
      <c r="AF1060" s="2646"/>
      <c r="AG1060" s="2646"/>
      <c r="AH1060" s="2646"/>
      <c r="AI1060" s="2646"/>
      <c r="AJ1060" s="2654">
        <v>1038.68</v>
      </c>
      <c r="AK1060" s="2651" t="s">
        <v>2154</v>
      </c>
      <c r="AL1060" s="2651" t="s">
        <v>4152</v>
      </c>
      <c r="AM1060" s="2651"/>
      <c r="AN1060" s="2655">
        <v>1059.45</v>
      </c>
    </row>
    <row r="1061" spans="1:40" ht="11.1" customHeight="1">
      <c r="A1061" s="2646" t="s">
        <v>4340</v>
      </c>
      <c r="B1061" s="2646" t="s">
        <v>4339</v>
      </c>
      <c r="C1061" s="2646" t="s">
        <v>1502</v>
      </c>
      <c r="D1061" s="2646"/>
      <c r="E1061" s="2647">
        <v>8481805100</v>
      </c>
      <c r="F1061" s="2646" t="s">
        <v>2990</v>
      </c>
      <c r="G1061" s="2646" t="s">
        <v>4338</v>
      </c>
      <c r="H1061" s="2646" t="s">
        <v>3017</v>
      </c>
      <c r="I1061" s="2646"/>
      <c r="J1061" s="2646"/>
      <c r="K1061" s="2646"/>
      <c r="L1061" s="2650"/>
      <c r="M1061" s="2650"/>
      <c r="N1061" s="2650"/>
      <c r="O1061" s="2650"/>
      <c r="P1061" s="2650"/>
      <c r="Q1061" s="2650"/>
      <c r="R1061" s="2650"/>
      <c r="S1061" s="2650"/>
      <c r="T1061" s="2646" t="s">
        <v>3971</v>
      </c>
      <c r="U1061" s="2646"/>
      <c r="V1061" s="2646"/>
      <c r="W1061" s="2646"/>
      <c r="X1061" s="2646"/>
      <c r="Y1061" s="2646"/>
      <c r="Z1061" s="2646"/>
      <c r="AA1061" s="2646"/>
      <c r="AB1061" s="2646"/>
      <c r="AC1061" s="2646"/>
      <c r="AD1061" s="2646"/>
      <c r="AE1061" s="2646"/>
      <c r="AF1061" s="2646"/>
      <c r="AG1061" s="2646"/>
      <c r="AH1061" s="2646"/>
      <c r="AI1061" s="2646"/>
      <c r="AJ1061" s="2654">
        <v>1148.72</v>
      </c>
      <c r="AK1061" s="2651" t="s">
        <v>2154</v>
      </c>
      <c r="AL1061" s="2651" t="s">
        <v>4152</v>
      </c>
      <c r="AM1061" s="2651"/>
      <c r="AN1061" s="2655">
        <v>1171.69</v>
      </c>
    </row>
    <row r="1062" spans="1:40" ht="11.1" customHeight="1">
      <c r="A1062" s="2646" t="s">
        <v>4337</v>
      </c>
      <c r="B1062" s="2646" t="s">
        <v>4336</v>
      </c>
      <c r="C1062" s="2646" t="s">
        <v>1502</v>
      </c>
      <c r="D1062" s="2646"/>
      <c r="E1062" s="2647">
        <v>8481805100</v>
      </c>
      <c r="F1062" s="2646" t="s">
        <v>2990</v>
      </c>
      <c r="G1062" s="2646" t="s">
        <v>4335</v>
      </c>
      <c r="H1062" s="2646" t="s">
        <v>3017</v>
      </c>
      <c r="I1062" s="2646"/>
      <c r="J1062" s="2646"/>
      <c r="K1062" s="2646"/>
      <c r="L1062" s="2650"/>
      <c r="M1062" s="2650"/>
      <c r="N1062" s="2650"/>
      <c r="O1062" s="2650"/>
      <c r="P1062" s="2650"/>
      <c r="Q1062" s="2650"/>
      <c r="R1062" s="2650"/>
      <c r="S1062" s="2650"/>
      <c r="T1062" s="2646" t="s">
        <v>3971</v>
      </c>
      <c r="U1062" s="2646"/>
      <c r="V1062" s="2646"/>
      <c r="W1062" s="2646"/>
      <c r="X1062" s="2646"/>
      <c r="Y1062" s="2646"/>
      <c r="Z1062" s="2646"/>
      <c r="AA1062" s="2646"/>
      <c r="AB1062" s="2646"/>
      <c r="AC1062" s="2646"/>
      <c r="AD1062" s="2646"/>
      <c r="AE1062" s="2646"/>
      <c r="AF1062" s="2646"/>
      <c r="AG1062" s="2646"/>
      <c r="AH1062" s="2646"/>
      <c r="AI1062" s="2646"/>
      <c r="AJ1062" s="2654">
        <v>1663.36</v>
      </c>
      <c r="AK1062" s="2651" t="s">
        <v>2154</v>
      </c>
      <c r="AL1062" s="2651" t="s">
        <v>4152</v>
      </c>
      <c r="AM1062" s="2651"/>
      <c r="AN1062" s="2655">
        <v>1696.63</v>
      </c>
    </row>
    <row r="1063" spans="1:40" ht="11.1" customHeight="1">
      <c r="A1063" s="2646" t="s">
        <v>4334</v>
      </c>
      <c r="B1063" s="2646" t="s">
        <v>4333</v>
      </c>
      <c r="C1063" s="2646" t="s">
        <v>1502</v>
      </c>
      <c r="D1063" s="2646"/>
      <c r="E1063" s="2647">
        <v>8481805100</v>
      </c>
      <c r="F1063" s="2646" t="s">
        <v>2990</v>
      </c>
      <c r="G1063" s="2646" t="s">
        <v>4332</v>
      </c>
      <c r="H1063" s="2646" t="s">
        <v>3017</v>
      </c>
      <c r="I1063" s="2646"/>
      <c r="J1063" s="2646"/>
      <c r="K1063" s="2646"/>
      <c r="L1063" s="2650"/>
      <c r="M1063" s="2650"/>
      <c r="N1063" s="2650"/>
      <c r="O1063" s="2650"/>
      <c r="P1063" s="2650"/>
      <c r="Q1063" s="2650"/>
      <c r="R1063" s="2650"/>
      <c r="S1063" s="2650"/>
      <c r="T1063" s="2646" t="s">
        <v>3971</v>
      </c>
      <c r="U1063" s="2646"/>
      <c r="V1063" s="2646"/>
      <c r="W1063" s="2646"/>
      <c r="X1063" s="2646"/>
      <c r="Y1063" s="2646"/>
      <c r="Z1063" s="2646"/>
      <c r="AA1063" s="2646"/>
      <c r="AB1063" s="2646"/>
      <c r="AC1063" s="2646"/>
      <c r="AD1063" s="2646"/>
      <c r="AE1063" s="2646"/>
      <c r="AF1063" s="2646"/>
      <c r="AG1063" s="2646"/>
      <c r="AH1063" s="2646"/>
      <c r="AI1063" s="2646"/>
      <c r="AJ1063" s="2654">
        <v>1163.8800000000001</v>
      </c>
      <c r="AK1063" s="2651" t="s">
        <v>2154</v>
      </c>
      <c r="AL1063" s="2651" t="s">
        <v>4152</v>
      </c>
      <c r="AM1063" s="2651"/>
      <c r="AN1063" s="2655">
        <v>1187.1600000000001</v>
      </c>
    </row>
    <row r="1064" spans="1:40" ht="11.1" customHeight="1">
      <c r="A1064" s="2646" t="s">
        <v>4331</v>
      </c>
      <c r="B1064" s="2646" t="s">
        <v>4330</v>
      </c>
      <c r="C1064" s="2646" t="s">
        <v>1502</v>
      </c>
      <c r="D1064" s="2646"/>
      <c r="E1064" s="2647">
        <v>8481805100</v>
      </c>
      <c r="F1064" s="2646" t="s">
        <v>2990</v>
      </c>
      <c r="G1064" s="2646" t="s">
        <v>4329</v>
      </c>
      <c r="H1064" s="2646" t="s">
        <v>3017</v>
      </c>
      <c r="I1064" s="2646"/>
      <c r="J1064" s="2646"/>
      <c r="K1064" s="2646"/>
      <c r="L1064" s="2650"/>
      <c r="M1064" s="2650"/>
      <c r="N1064" s="2650"/>
      <c r="O1064" s="2650"/>
      <c r="P1064" s="2650"/>
      <c r="Q1064" s="2650"/>
      <c r="R1064" s="2650"/>
      <c r="S1064" s="2650"/>
      <c r="T1064" s="2646" t="s">
        <v>3971</v>
      </c>
      <c r="U1064" s="2646"/>
      <c r="V1064" s="2646"/>
      <c r="W1064" s="2646"/>
      <c r="X1064" s="2646"/>
      <c r="Y1064" s="2646"/>
      <c r="Z1064" s="2646"/>
      <c r="AA1064" s="2646"/>
      <c r="AB1064" s="2646"/>
      <c r="AC1064" s="2646"/>
      <c r="AD1064" s="2646"/>
      <c r="AE1064" s="2646"/>
      <c r="AF1064" s="2646"/>
      <c r="AG1064" s="2646"/>
      <c r="AH1064" s="2646"/>
      <c r="AI1064" s="2646"/>
      <c r="AJ1064" s="2654">
        <v>1274.0899999999999</v>
      </c>
      <c r="AK1064" s="2651" t="s">
        <v>2154</v>
      </c>
      <c r="AL1064" s="2651" t="s">
        <v>4152</v>
      </c>
      <c r="AM1064" s="2651"/>
      <c r="AN1064" s="2655">
        <v>1299.57</v>
      </c>
    </row>
    <row r="1065" spans="1:40" ht="11.1" customHeight="1">
      <c r="A1065" s="2646" t="s">
        <v>4328</v>
      </c>
      <c r="B1065" s="2646" t="s">
        <v>4327</v>
      </c>
      <c r="C1065" s="2646" t="s">
        <v>1502</v>
      </c>
      <c r="D1065" s="2646"/>
      <c r="E1065" s="2647">
        <v>8481805100</v>
      </c>
      <c r="F1065" s="2646" t="s">
        <v>2990</v>
      </c>
      <c r="G1065" s="2646" t="s">
        <v>4326</v>
      </c>
      <c r="H1065" s="2646" t="s">
        <v>3017</v>
      </c>
      <c r="I1065" s="2646"/>
      <c r="J1065" s="2646"/>
      <c r="K1065" s="2646"/>
      <c r="L1065" s="2650"/>
      <c r="M1065" s="2650"/>
      <c r="N1065" s="2650"/>
      <c r="O1065" s="2650"/>
      <c r="P1065" s="2650"/>
      <c r="Q1065" s="2650"/>
      <c r="R1065" s="2650"/>
      <c r="S1065" s="2650"/>
      <c r="T1065" s="2646" t="s">
        <v>3971</v>
      </c>
      <c r="U1065" s="2646"/>
      <c r="V1065" s="2646"/>
      <c r="W1065" s="2646"/>
      <c r="X1065" s="2646"/>
      <c r="Y1065" s="2646"/>
      <c r="Z1065" s="2646"/>
      <c r="AA1065" s="2646"/>
      <c r="AB1065" s="2646"/>
      <c r="AC1065" s="2646"/>
      <c r="AD1065" s="2646"/>
      <c r="AE1065" s="2646"/>
      <c r="AF1065" s="2646"/>
      <c r="AG1065" s="2646"/>
      <c r="AH1065" s="2646"/>
      <c r="AI1065" s="2646"/>
      <c r="AJ1065" s="2654">
        <v>1440.23</v>
      </c>
      <c r="AK1065" s="2651" t="s">
        <v>2154</v>
      </c>
      <c r="AL1065" s="2651" t="s">
        <v>4152</v>
      </c>
      <c r="AM1065" s="2651"/>
      <c r="AN1065" s="2655">
        <v>1469.03</v>
      </c>
    </row>
    <row r="1066" spans="1:40" ht="11.1" customHeight="1">
      <c r="A1066" s="2646" t="s">
        <v>4325</v>
      </c>
      <c r="B1066" s="2646" t="s">
        <v>4324</v>
      </c>
      <c r="C1066" s="2646" t="s">
        <v>1502</v>
      </c>
      <c r="D1066" s="2646"/>
      <c r="E1066" s="2647">
        <v>8481805100</v>
      </c>
      <c r="F1066" s="2646" t="s">
        <v>2990</v>
      </c>
      <c r="G1066" s="2646" t="s">
        <v>4323</v>
      </c>
      <c r="H1066" s="2646" t="s">
        <v>3017</v>
      </c>
      <c r="I1066" s="2646"/>
      <c r="J1066" s="2646"/>
      <c r="K1066" s="2646"/>
      <c r="L1066" s="2650"/>
      <c r="M1066" s="2650"/>
      <c r="N1066" s="2650"/>
      <c r="O1066" s="2650"/>
      <c r="P1066" s="2650"/>
      <c r="Q1066" s="2650"/>
      <c r="R1066" s="2650"/>
      <c r="S1066" s="2650"/>
      <c r="T1066" s="2646" t="s">
        <v>3971</v>
      </c>
      <c r="U1066" s="2646"/>
      <c r="V1066" s="2646"/>
      <c r="W1066" s="2646"/>
      <c r="X1066" s="2646"/>
      <c r="Y1066" s="2646"/>
      <c r="Z1066" s="2646"/>
      <c r="AA1066" s="2646"/>
      <c r="AB1066" s="2646"/>
      <c r="AC1066" s="2646"/>
      <c r="AD1066" s="2646"/>
      <c r="AE1066" s="2646"/>
      <c r="AF1066" s="2646"/>
      <c r="AG1066" s="2646"/>
      <c r="AH1066" s="2646"/>
      <c r="AI1066" s="2646"/>
      <c r="AJ1066" s="2654">
        <v>1551.67</v>
      </c>
      <c r="AK1066" s="2651" t="s">
        <v>2154</v>
      </c>
      <c r="AL1066" s="2651" t="s">
        <v>4152</v>
      </c>
      <c r="AM1066" s="2651"/>
      <c r="AN1066" s="2655">
        <v>1582.7</v>
      </c>
    </row>
    <row r="1067" spans="1:40" ht="11.1" customHeight="1">
      <c r="A1067" s="2646" t="s">
        <v>4322</v>
      </c>
      <c r="B1067" s="2646" t="s">
        <v>4321</v>
      </c>
      <c r="C1067" s="2646" t="s">
        <v>1502</v>
      </c>
      <c r="D1067" s="2646"/>
      <c r="E1067" s="2647">
        <v>8481805100</v>
      </c>
      <c r="F1067" s="2646" t="s">
        <v>2990</v>
      </c>
      <c r="G1067" s="2646" t="s">
        <v>4320</v>
      </c>
      <c r="H1067" s="2646" t="s">
        <v>3017</v>
      </c>
      <c r="I1067" s="2646"/>
      <c r="J1067" s="2646"/>
      <c r="K1067" s="2646"/>
      <c r="L1067" s="2650"/>
      <c r="M1067" s="2650"/>
      <c r="N1067" s="2650"/>
      <c r="O1067" s="2650"/>
      <c r="P1067" s="2650"/>
      <c r="Q1067" s="2650"/>
      <c r="R1067" s="2650"/>
      <c r="S1067" s="2650"/>
      <c r="T1067" s="2646" t="s">
        <v>3971</v>
      </c>
      <c r="U1067" s="2646"/>
      <c r="V1067" s="2646"/>
      <c r="W1067" s="2646"/>
      <c r="X1067" s="2646"/>
      <c r="Y1067" s="2646"/>
      <c r="Z1067" s="2646"/>
      <c r="AA1067" s="2646"/>
      <c r="AB1067" s="2646"/>
      <c r="AC1067" s="2646"/>
      <c r="AD1067" s="2646"/>
      <c r="AE1067" s="2646"/>
      <c r="AF1067" s="2646"/>
      <c r="AG1067" s="2646"/>
      <c r="AH1067" s="2646"/>
      <c r="AI1067" s="2646"/>
      <c r="AJ1067" s="2654">
        <v>1663.36</v>
      </c>
      <c r="AK1067" s="2651" t="s">
        <v>2154</v>
      </c>
      <c r="AL1067" s="2651" t="s">
        <v>4152</v>
      </c>
      <c r="AM1067" s="2651"/>
      <c r="AN1067" s="2655">
        <v>1696.63</v>
      </c>
    </row>
    <row r="1068" spans="1:40" ht="11.1" customHeight="1">
      <c r="A1068" s="2646" t="s">
        <v>4319</v>
      </c>
      <c r="B1068" s="2646" t="s">
        <v>4318</v>
      </c>
      <c r="C1068" s="2646" t="s">
        <v>1502</v>
      </c>
      <c r="D1068" s="2646"/>
      <c r="E1068" s="2647">
        <v>8481805100</v>
      </c>
      <c r="F1068" s="2646" t="s">
        <v>2990</v>
      </c>
      <c r="G1068" s="2646" t="s">
        <v>4317</v>
      </c>
      <c r="H1068" s="2646" t="s">
        <v>3017</v>
      </c>
      <c r="I1068" s="2646"/>
      <c r="J1068" s="2646"/>
      <c r="K1068" s="2646"/>
      <c r="L1068" s="2650"/>
      <c r="M1068" s="2650"/>
      <c r="N1068" s="2650"/>
      <c r="O1068" s="2650"/>
      <c r="P1068" s="2650"/>
      <c r="Q1068" s="2650"/>
      <c r="R1068" s="2650"/>
      <c r="S1068" s="2650"/>
      <c r="T1068" s="2646" t="s">
        <v>3971</v>
      </c>
      <c r="U1068" s="2646"/>
      <c r="V1068" s="2646"/>
      <c r="W1068" s="2646"/>
      <c r="X1068" s="2646"/>
      <c r="Y1068" s="2646"/>
      <c r="Z1068" s="2646"/>
      <c r="AA1068" s="2646"/>
      <c r="AB1068" s="2646"/>
      <c r="AC1068" s="2646"/>
      <c r="AD1068" s="2646"/>
      <c r="AE1068" s="2646"/>
      <c r="AF1068" s="2646"/>
      <c r="AG1068" s="2646"/>
      <c r="AH1068" s="2646"/>
      <c r="AI1068" s="2646"/>
      <c r="AJ1068" s="2654">
        <v>1163.8800000000001</v>
      </c>
      <c r="AK1068" s="2651" t="s">
        <v>2154</v>
      </c>
      <c r="AL1068" s="2651" t="s">
        <v>4152</v>
      </c>
      <c r="AM1068" s="2651"/>
      <c r="AN1068" s="2655">
        <v>1187.1600000000001</v>
      </c>
    </row>
    <row r="1069" spans="1:40" ht="11.1" customHeight="1">
      <c r="A1069" s="2646" t="s">
        <v>4316</v>
      </c>
      <c r="B1069" s="2646" t="s">
        <v>4315</v>
      </c>
      <c r="C1069" s="2646" t="s">
        <v>1502</v>
      </c>
      <c r="D1069" s="2646"/>
      <c r="E1069" s="2647">
        <v>8481805100</v>
      </c>
      <c r="F1069" s="2646" t="s">
        <v>2990</v>
      </c>
      <c r="G1069" s="2646" t="s">
        <v>4314</v>
      </c>
      <c r="H1069" s="2646" t="s">
        <v>3017</v>
      </c>
      <c r="I1069" s="2646"/>
      <c r="J1069" s="2646"/>
      <c r="K1069" s="2646"/>
      <c r="L1069" s="2650"/>
      <c r="M1069" s="2650"/>
      <c r="N1069" s="2650"/>
      <c r="O1069" s="2650"/>
      <c r="P1069" s="2650"/>
      <c r="Q1069" s="2650"/>
      <c r="R1069" s="2650"/>
      <c r="S1069" s="2650"/>
      <c r="T1069" s="2646" t="s">
        <v>3971</v>
      </c>
      <c r="U1069" s="2646"/>
      <c r="V1069" s="2646"/>
      <c r="W1069" s="2646"/>
      <c r="X1069" s="2646"/>
      <c r="Y1069" s="2646"/>
      <c r="Z1069" s="2646"/>
      <c r="AA1069" s="2646"/>
      <c r="AB1069" s="2646"/>
      <c r="AC1069" s="2646"/>
      <c r="AD1069" s="2646"/>
      <c r="AE1069" s="2646"/>
      <c r="AF1069" s="2646"/>
      <c r="AG1069" s="2646"/>
      <c r="AH1069" s="2646"/>
      <c r="AI1069" s="2646"/>
      <c r="AJ1069" s="2654">
        <v>1274.0899999999999</v>
      </c>
      <c r="AK1069" s="2651" t="s">
        <v>2154</v>
      </c>
      <c r="AL1069" s="2651" t="s">
        <v>4152</v>
      </c>
      <c r="AM1069" s="2651"/>
      <c r="AN1069" s="2655">
        <v>1299.57</v>
      </c>
    </row>
    <row r="1070" spans="1:40" ht="11.1" customHeight="1">
      <c r="A1070" s="2646" t="s">
        <v>4313</v>
      </c>
      <c r="B1070" s="2646" t="s">
        <v>4312</v>
      </c>
      <c r="C1070" s="2646" t="s">
        <v>1502</v>
      </c>
      <c r="D1070" s="2646"/>
      <c r="E1070" s="2647">
        <v>8481805100</v>
      </c>
      <c r="F1070" s="2646" t="s">
        <v>2990</v>
      </c>
      <c r="G1070" s="2646" t="s">
        <v>4311</v>
      </c>
      <c r="H1070" s="2646" t="s">
        <v>3017</v>
      </c>
      <c r="I1070" s="2646"/>
      <c r="J1070" s="2646"/>
      <c r="K1070" s="2646"/>
      <c r="L1070" s="2650"/>
      <c r="M1070" s="2650"/>
      <c r="N1070" s="2650"/>
      <c r="O1070" s="2650"/>
      <c r="P1070" s="2650"/>
      <c r="Q1070" s="2650"/>
      <c r="R1070" s="2650"/>
      <c r="S1070" s="2650"/>
      <c r="T1070" s="2646" t="s">
        <v>3971</v>
      </c>
      <c r="U1070" s="2646"/>
      <c r="V1070" s="2646"/>
      <c r="W1070" s="2646"/>
      <c r="X1070" s="2646"/>
      <c r="Y1070" s="2646"/>
      <c r="Z1070" s="2646"/>
      <c r="AA1070" s="2646"/>
      <c r="AB1070" s="2646"/>
      <c r="AC1070" s="2646"/>
      <c r="AD1070" s="2646"/>
      <c r="AE1070" s="2646"/>
      <c r="AF1070" s="2646"/>
      <c r="AG1070" s="2646"/>
      <c r="AH1070" s="2646"/>
      <c r="AI1070" s="2646"/>
      <c r="AJ1070" s="2654">
        <v>1440.23</v>
      </c>
      <c r="AK1070" s="2651" t="s">
        <v>2154</v>
      </c>
      <c r="AL1070" s="2651" t="s">
        <v>4152</v>
      </c>
      <c r="AM1070" s="2651"/>
      <c r="AN1070" s="2655">
        <v>1469.03</v>
      </c>
    </row>
    <row r="1071" spans="1:40" ht="11.1" customHeight="1">
      <c r="A1071" s="2646" t="s">
        <v>4310</v>
      </c>
      <c r="B1071" s="2646" t="s">
        <v>4309</v>
      </c>
      <c r="C1071" s="2646" t="s">
        <v>1502</v>
      </c>
      <c r="D1071" s="2646"/>
      <c r="E1071" s="2647">
        <v>8481805100</v>
      </c>
      <c r="F1071" s="2646" t="s">
        <v>2990</v>
      </c>
      <c r="G1071" s="2646" t="s">
        <v>4308</v>
      </c>
      <c r="H1071" s="2646" t="s">
        <v>3017</v>
      </c>
      <c r="I1071" s="2646"/>
      <c r="J1071" s="2646"/>
      <c r="K1071" s="2646"/>
      <c r="L1071" s="2650"/>
      <c r="M1071" s="2650"/>
      <c r="N1071" s="2650"/>
      <c r="O1071" s="2650"/>
      <c r="P1071" s="2650"/>
      <c r="Q1071" s="2650"/>
      <c r="R1071" s="2650"/>
      <c r="S1071" s="2650"/>
      <c r="T1071" s="2646" t="s">
        <v>3971</v>
      </c>
      <c r="U1071" s="2646"/>
      <c r="V1071" s="2646"/>
      <c r="W1071" s="2646"/>
      <c r="X1071" s="2646"/>
      <c r="Y1071" s="2646"/>
      <c r="Z1071" s="2646"/>
      <c r="AA1071" s="2646"/>
      <c r="AB1071" s="2646"/>
      <c r="AC1071" s="2646"/>
      <c r="AD1071" s="2646"/>
      <c r="AE1071" s="2646"/>
      <c r="AF1071" s="2646"/>
      <c r="AG1071" s="2646"/>
      <c r="AH1071" s="2646"/>
      <c r="AI1071" s="2646"/>
      <c r="AJ1071" s="2654">
        <v>1551.67</v>
      </c>
      <c r="AK1071" s="2651" t="s">
        <v>2154</v>
      </c>
      <c r="AL1071" s="2651" t="s">
        <v>4152</v>
      </c>
      <c r="AM1071" s="2651"/>
      <c r="AN1071" s="2655">
        <v>1582.7</v>
      </c>
    </row>
    <row r="1072" spans="1:40" ht="11.1" customHeight="1">
      <c r="A1072" s="2646" t="s">
        <v>6140</v>
      </c>
      <c r="B1072" s="2646" t="s">
        <v>6141</v>
      </c>
      <c r="C1072" s="2646" t="s">
        <v>1502</v>
      </c>
      <c r="D1072" s="2646" t="s">
        <v>6087</v>
      </c>
      <c r="E1072" s="2647">
        <v>8481805100</v>
      </c>
      <c r="F1072" s="2646" t="s">
        <v>2990</v>
      </c>
      <c r="G1072" s="2646" t="s">
        <v>6142</v>
      </c>
      <c r="H1072" s="2646" t="s">
        <v>3017</v>
      </c>
      <c r="I1072" s="2646"/>
      <c r="J1072" s="2646"/>
      <c r="K1072" s="2646"/>
      <c r="L1072" s="2650"/>
      <c r="M1072" s="2650"/>
      <c r="N1072" s="2650"/>
      <c r="O1072" s="2650"/>
      <c r="P1072" s="2650"/>
      <c r="Q1072" s="2650"/>
      <c r="R1072" s="2650"/>
      <c r="S1072" s="2650"/>
      <c r="T1072" s="2646" t="s">
        <v>3971</v>
      </c>
      <c r="U1072" s="2646"/>
      <c r="V1072" s="2646"/>
      <c r="W1072" s="2646"/>
      <c r="X1072" s="2646"/>
      <c r="Y1072" s="2646"/>
      <c r="Z1072" s="2646"/>
      <c r="AA1072" s="2646"/>
      <c r="AB1072" s="2646"/>
      <c r="AC1072" s="2646"/>
      <c r="AD1072" s="2646"/>
      <c r="AE1072" s="2646"/>
      <c r="AF1072" s="2646"/>
      <c r="AG1072" s="2646"/>
      <c r="AH1072" s="2646"/>
      <c r="AI1072" s="2646"/>
      <c r="AJ1072" s="2654">
        <v>1483.63</v>
      </c>
      <c r="AK1072" s="2651" t="s">
        <v>2154</v>
      </c>
      <c r="AL1072" s="2651" t="s">
        <v>2993</v>
      </c>
      <c r="AM1072" s="2651"/>
      <c r="AN1072" s="2655">
        <v>1513.3</v>
      </c>
    </row>
    <row r="1073" spans="1:40" ht="11.1" customHeight="1">
      <c r="A1073" s="2646" t="s">
        <v>6143</v>
      </c>
      <c r="B1073" s="2646" t="s">
        <v>6144</v>
      </c>
      <c r="C1073" s="2646" t="s">
        <v>1502</v>
      </c>
      <c r="D1073" s="2646" t="s">
        <v>6087</v>
      </c>
      <c r="E1073" s="2647">
        <v>8481805100</v>
      </c>
      <c r="F1073" s="2646" t="s">
        <v>2990</v>
      </c>
      <c r="G1073" s="2646" t="s">
        <v>6145</v>
      </c>
      <c r="H1073" s="2646" t="s">
        <v>3017</v>
      </c>
      <c r="I1073" s="2646"/>
      <c r="J1073" s="2646"/>
      <c r="K1073" s="2646"/>
      <c r="L1073" s="2650"/>
      <c r="M1073" s="2650"/>
      <c r="N1073" s="2650"/>
      <c r="O1073" s="2650"/>
      <c r="P1073" s="2650"/>
      <c r="Q1073" s="2650"/>
      <c r="R1073" s="2650"/>
      <c r="S1073" s="2650"/>
      <c r="T1073" s="2646" t="s">
        <v>3971</v>
      </c>
      <c r="U1073" s="2646"/>
      <c r="V1073" s="2646"/>
      <c r="W1073" s="2646"/>
      <c r="X1073" s="2646"/>
      <c r="Y1073" s="2646"/>
      <c r="Z1073" s="2646"/>
      <c r="AA1073" s="2646"/>
      <c r="AB1073" s="2646"/>
      <c r="AC1073" s="2646"/>
      <c r="AD1073" s="2646"/>
      <c r="AE1073" s="2646"/>
      <c r="AF1073" s="2646"/>
      <c r="AG1073" s="2646"/>
      <c r="AH1073" s="2646"/>
      <c r="AI1073" s="2646"/>
      <c r="AJ1073" s="2648">
        <v>738.31</v>
      </c>
      <c r="AK1073" s="2651" t="s">
        <v>2154</v>
      </c>
      <c r="AL1073" s="2651" t="s">
        <v>2993</v>
      </c>
      <c r="AM1073" s="2651"/>
      <c r="AN1073" s="2652">
        <v>753.08</v>
      </c>
    </row>
    <row r="1074" spans="1:40" ht="11.1" customHeight="1">
      <c r="A1074" s="2646" t="s">
        <v>6146</v>
      </c>
      <c r="B1074" s="2646" t="s">
        <v>6147</v>
      </c>
      <c r="C1074" s="2646" t="s">
        <v>1502</v>
      </c>
      <c r="D1074" s="2646" t="s">
        <v>6087</v>
      </c>
      <c r="E1074" s="2647">
        <v>8481805100</v>
      </c>
      <c r="F1074" s="2646" t="s">
        <v>2990</v>
      </c>
      <c r="G1074" s="2646" t="s">
        <v>6148</v>
      </c>
      <c r="H1074" s="2646" t="s">
        <v>3017</v>
      </c>
      <c r="I1074" s="2646"/>
      <c r="J1074" s="2646"/>
      <c r="K1074" s="2646"/>
      <c r="L1074" s="2650"/>
      <c r="M1074" s="2650"/>
      <c r="N1074" s="2650"/>
      <c r="O1074" s="2650"/>
      <c r="P1074" s="2650"/>
      <c r="Q1074" s="2650"/>
      <c r="R1074" s="2650"/>
      <c r="S1074" s="2650"/>
      <c r="T1074" s="2646" t="s">
        <v>3971</v>
      </c>
      <c r="U1074" s="2646"/>
      <c r="V1074" s="2646"/>
      <c r="W1074" s="2646"/>
      <c r="X1074" s="2646"/>
      <c r="Y1074" s="2646"/>
      <c r="Z1074" s="2646"/>
      <c r="AA1074" s="2646"/>
      <c r="AB1074" s="2646"/>
      <c r="AC1074" s="2646"/>
      <c r="AD1074" s="2646"/>
      <c r="AE1074" s="2646"/>
      <c r="AF1074" s="2646"/>
      <c r="AG1074" s="2646"/>
      <c r="AH1074" s="2646"/>
      <c r="AI1074" s="2646"/>
      <c r="AJ1074" s="2648">
        <v>829.06</v>
      </c>
      <c r="AK1074" s="2651" t="s">
        <v>2154</v>
      </c>
      <c r="AL1074" s="2651" t="s">
        <v>2993</v>
      </c>
      <c r="AM1074" s="2651"/>
      <c r="AN1074" s="2652">
        <v>845.64</v>
      </c>
    </row>
    <row r="1075" spans="1:40" ht="11.1" customHeight="1">
      <c r="A1075" s="2646" t="s">
        <v>6149</v>
      </c>
      <c r="B1075" s="2646" t="s">
        <v>6150</v>
      </c>
      <c r="C1075" s="2646" t="s">
        <v>1502</v>
      </c>
      <c r="D1075" s="2646" t="s">
        <v>6087</v>
      </c>
      <c r="E1075" s="2647">
        <v>8481805100</v>
      </c>
      <c r="F1075" s="2646" t="s">
        <v>2990</v>
      </c>
      <c r="G1075" s="2646" t="s">
        <v>6151</v>
      </c>
      <c r="H1075" s="2646" t="s">
        <v>3017</v>
      </c>
      <c r="I1075" s="2646"/>
      <c r="J1075" s="2646"/>
      <c r="K1075" s="2646"/>
      <c r="L1075" s="2650"/>
      <c r="M1075" s="2650"/>
      <c r="N1075" s="2650"/>
      <c r="O1075" s="2650"/>
      <c r="P1075" s="2650"/>
      <c r="Q1075" s="2650"/>
      <c r="R1075" s="2650"/>
      <c r="S1075" s="2650"/>
      <c r="T1075" s="2646" t="s">
        <v>3971</v>
      </c>
      <c r="U1075" s="2646"/>
      <c r="V1075" s="2646"/>
      <c r="W1075" s="2646"/>
      <c r="X1075" s="2646"/>
      <c r="Y1075" s="2646"/>
      <c r="Z1075" s="2646"/>
      <c r="AA1075" s="2646"/>
      <c r="AB1075" s="2646"/>
      <c r="AC1075" s="2646"/>
      <c r="AD1075" s="2646"/>
      <c r="AE1075" s="2646"/>
      <c r="AF1075" s="2646"/>
      <c r="AG1075" s="2646"/>
      <c r="AH1075" s="2646"/>
      <c r="AI1075" s="2646"/>
      <c r="AJ1075" s="2648">
        <v>920.87</v>
      </c>
      <c r="AK1075" s="2651" t="s">
        <v>2154</v>
      </c>
      <c r="AL1075" s="2651" t="s">
        <v>2993</v>
      </c>
      <c r="AM1075" s="2651"/>
      <c r="AN1075" s="2652">
        <v>939.29</v>
      </c>
    </row>
    <row r="1076" spans="1:40" ht="11.1" customHeight="1">
      <c r="A1076" s="2646" t="s">
        <v>6152</v>
      </c>
      <c r="B1076" s="2646" t="s">
        <v>6153</v>
      </c>
      <c r="C1076" s="2646" t="s">
        <v>1502</v>
      </c>
      <c r="D1076" s="2646" t="s">
        <v>6087</v>
      </c>
      <c r="E1076" s="2647">
        <v>8481805100</v>
      </c>
      <c r="F1076" s="2646" t="s">
        <v>2990</v>
      </c>
      <c r="G1076" s="2646" t="s">
        <v>6154</v>
      </c>
      <c r="H1076" s="2646" t="s">
        <v>3017</v>
      </c>
      <c r="I1076" s="2646"/>
      <c r="J1076" s="2646"/>
      <c r="K1076" s="2646"/>
      <c r="L1076" s="2650"/>
      <c r="M1076" s="2650"/>
      <c r="N1076" s="2650"/>
      <c r="O1076" s="2650"/>
      <c r="P1076" s="2650"/>
      <c r="Q1076" s="2650"/>
      <c r="R1076" s="2650"/>
      <c r="S1076" s="2650"/>
      <c r="T1076" s="2646" t="s">
        <v>3971</v>
      </c>
      <c r="U1076" s="2646"/>
      <c r="V1076" s="2646"/>
      <c r="W1076" s="2646"/>
      <c r="X1076" s="2646"/>
      <c r="Y1076" s="2646"/>
      <c r="Z1076" s="2646"/>
      <c r="AA1076" s="2646"/>
      <c r="AB1076" s="2646"/>
      <c r="AC1076" s="2646"/>
      <c r="AD1076" s="2646"/>
      <c r="AE1076" s="2646"/>
      <c r="AF1076" s="2646"/>
      <c r="AG1076" s="2646"/>
      <c r="AH1076" s="2646"/>
      <c r="AI1076" s="2646"/>
      <c r="AJ1076" s="2654">
        <v>1013.03</v>
      </c>
      <c r="AK1076" s="2651" t="s">
        <v>2154</v>
      </c>
      <c r="AL1076" s="2651" t="s">
        <v>2993</v>
      </c>
      <c r="AM1076" s="2651"/>
      <c r="AN1076" s="2655">
        <v>1033.29</v>
      </c>
    </row>
    <row r="1077" spans="1:40" ht="11.1" customHeight="1">
      <c r="A1077" s="2646" t="s">
        <v>6155</v>
      </c>
      <c r="B1077" s="2646" t="s">
        <v>6156</v>
      </c>
      <c r="C1077" s="2646" t="s">
        <v>1502</v>
      </c>
      <c r="D1077" s="2646" t="s">
        <v>6087</v>
      </c>
      <c r="E1077" s="2647">
        <v>8481805100</v>
      </c>
      <c r="F1077" s="2646" t="s">
        <v>2990</v>
      </c>
      <c r="G1077" s="2646" t="s">
        <v>6157</v>
      </c>
      <c r="H1077" s="2646" t="s">
        <v>3017</v>
      </c>
      <c r="I1077" s="2646"/>
      <c r="J1077" s="2646"/>
      <c r="K1077" s="2646"/>
      <c r="L1077" s="2650"/>
      <c r="M1077" s="2650"/>
      <c r="N1077" s="2650"/>
      <c r="O1077" s="2650"/>
      <c r="P1077" s="2650"/>
      <c r="Q1077" s="2650"/>
      <c r="R1077" s="2650"/>
      <c r="S1077" s="2650"/>
      <c r="T1077" s="2646" t="s">
        <v>3971</v>
      </c>
      <c r="U1077" s="2646"/>
      <c r="V1077" s="2646"/>
      <c r="W1077" s="2646"/>
      <c r="X1077" s="2646"/>
      <c r="Y1077" s="2646"/>
      <c r="Z1077" s="2646"/>
      <c r="AA1077" s="2646"/>
      <c r="AB1077" s="2646"/>
      <c r="AC1077" s="2646"/>
      <c r="AD1077" s="2646"/>
      <c r="AE1077" s="2646"/>
      <c r="AF1077" s="2646"/>
      <c r="AG1077" s="2646"/>
      <c r="AH1077" s="2646"/>
      <c r="AI1077" s="2646"/>
      <c r="AJ1077" s="2665">
        <v>1104.7</v>
      </c>
      <c r="AK1077" s="2651" t="s">
        <v>2154</v>
      </c>
      <c r="AL1077" s="2651" t="s">
        <v>2993</v>
      </c>
      <c r="AM1077" s="2651"/>
      <c r="AN1077" s="2655">
        <v>1126.79</v>
      </c>
    </row>
    <row r="1078" spans="1:40" ht="11.1" customHeight="1">
      <c r="A1078" s="2646" t="s">
        <v>6158</v>
      </c>
      <c r="B1078" s="2646" t="s">
        <v>6159</v>
      </c>
      <c r="C1078" s="2646" t="s">
        <v>1502</v>
      </c>
      <c r="D1078" s="2646" t="s">
        <v>6087</v>
      </c>
      <c r="E1078" s="2647">
        <v>8481805100</v>
      </c>
      <c r="F1078" s="2646" t="s">
        <v>2990</v>
      </c>
      <c r="G1078" s="2646" t="s">
        <v>6160</v>
      </c>
      <c r="H1078" s="2646" t="s">
        <v>3017</v>
      </c>
      <c r="I1078" s="2646"/>
      <c r="J1078" s="2646"/>
      <c r="K1078" s="2646"/>
      <c r="L1078" s="2650"/>
      <c r="M1078" s="2650"/>
      <c r="N1078" s="2650"/>
      <c r="O1078" s="2650"/>
      <c r="P1078" s="2650"/>
      <c r="Q1078" s="2650"/>
      <c r="R1078" s="2650"/>
      <c r="S1078" s="2650"/>
      <c r="T1078" s="2646" t="s">
        <v>3971</v>
      </c>
      <c r="U1078" s="2646"/>
      <c r="V1078" s="2646"/>
      <c r="W1078" s="2646"/>
      <c r="X1078" s="2646"/>
      <c r="Y1078" s="2646"/>
      <c r="Z1078" s="2646"/>
      <c r="AA1078" s="2646"/>
      <c r="AB1078" s="2646"/>
      <c r="AC1078" s="2646"/>
      <c r="AD1078" s="2646"/>
      <c r="AE1078" s="2646"/>
      <c r="AF1078" s="2646"/>
      <c r="AG1078" s="2646"/>
      <c r="AH1078" s="2646"/>
      <c r="AI1078" s="2646"/>
      <c r="AJ1078" s="2665">
        <v>1195.8</v>
      </c>
      <c r="AK1078" s="2651" t="s">
        <v>2154</v>
      </c>
      <c r="AL1078" s="2651" t="s">
        <v>2993</v>
      </c>
      <c r="AM1078" s="2651"/>
      <c r="AN1078" s="2655">
        <v>1219.72</v>
      </c>
    </row>
    <row r="1079" spans="1:40" ht="11.1" customHeight="1">
      <c r="A1079" s="2646" t="s">
        <v>6161</v>
      </c>
      <c r="B1079" s="2646" t="s">
        <v>6162</v>
      </c>
      <c r="C1079" s="2646" t="s">
        <v>1502</v>
      </c>
      <c r="D1079" s="2646" t="s">
        <v>6087</v>
      </c>
      <c r="E1079" s="2647">
        <v>8481805100</v>
      </c>
      <c r="F1079" s="2646" t="s">
        <v>2990</v>
      </c>
      <c r="G1079" s="2646" t="s">
        <v>6163</v>
      </c>
      <c r="H1079" s="2646" t="s">
        <v>3017</v>
      </c>
      <c r="I1079" s="2646"/>
      <c r="J1079" s="2646"/>
      <c r="K1079" s="2646"/>
      <c r="L1079" s="2650"/>
      <c r="M1079" s="2650"/>
      <c r="N1079" s="2650"/>
      <c r="O1079" s="2650"/>
      <c r="P1079" s="2650"/>
      <c r="Q1079" s="2650"/>
      <c r="R1079" s="2650"/>
      <c r="S1079" s="2650"/>
      <c r="T1079" s="2646" t="s">
        <v>3971</v>
      </c>
      <c r="U1079" s="2646"/>
      <c r="V1079" s="2646"/>
      <c r="W1079" s="2646"/>
      <c r="X1079" s="2646"/>
      <c r="Y1079" s="2646"/>
      <c r="Z1079" s="2646"/>
      <c r="AA1079" s="2646"/>
      <c r="AB1079" s="2646"/>
      <c r="AC1079" s="2646"/>
      <c r="AD1079" s="2646"/>
      <c r="AE1079" s="2646"/>
      <c r="AF1079" s="2646"/>
      <c r="AG1079" s="2646"/>
      <c r="AH1079" s="2646"/>
      <c r="AI1079" s="2646"/>
      <c r="AJ1079" s="2654">
        <v>1301.78</v>
      </c>
      <c r="AK1079" s="2651" t="s">
        <v>2154</v>
      </c>
      <c r="AL1079" s="2651" t="s">
        <v>2993</v>
      </c>
      <c r="AM1079" s="2651"/>
      <c r="AN1079" s="2655">
        <v>1327.82</v>
      </c>
    </row>
    <row r="1080" spans="1:40" ht="11.1" customHeight="1">
      <c r="A1080" s="2646" t="s">
        <v>6164</v>
      </c>
      <c r="B1080" s="2646" t="s">
        <v>6165</v>
      </c>
      <c r="C1080" s="2646" t="s">
        <v>1502</v>
      </c>
      <c r="D1080" s="2646" t="s">
        <v>6087</v>
      </c>
      <c r="E1080" s="2647">
        <v>8481805100</v>
      </c>
      <c r="F1080" s="2646" t="s">
        <v>2990</v>
      </c>
      <c r="G1080" s="2646" t="s">
        <v>6166</v>
      </c>
      <c r="H1080" s="2646" t="s">
        <v>3017</v>
      </c>
      <c r="I1080" s="2646"/>
      <c r="J1080" s="2646"/>
      <c r="K1080" s="2646"/>
      <c r="L1080" s="2650"/>
      <c r="M1080" s="2650"/>
      <c r="N1080" s="2650"/>
      <c r="O1080" s="2650"/>
      <c r="P1080" s="2650"/>
      <c r="Q1080" s="2650"/>
      <c r="R1080" s="2650"/>
      <c r="S1080" s="2650"/>
      <c r="T1080" s="2646" t="s">
        <v>3971</v>
      </c>
      <c r="U1080" s="2646"/>
      <c r="V1080" s="2646"/>
      <c r="W1080" s="2646"/>
      <c r="X1080" s="2646"/>
      <c r="Y1080" s="2646"/>
      <c r="Z1080" s="2646"/>
      <c r="AA1080" s="2646"/>
      <c r="AB1080" s="2646"/>
      <c r="AC1080" s="2646"/>
      <c r="AD1080" s="2646"/>
      <c r="AE1080" s="2646"/>
      <c r="AF1080" s="2646"/>
      <c r="AG1080" s="2646"/>
      <c r="AH1080" s="2646"/>
      <c r="AI1080" s="2646"/>
      <c r="AJ1080" s="2654">
        <v>1392.88</v>
      </c>
      <c r="AK1080" s="2651" t="s">
        <v>2154</v>
      </c>
      <c r="AL1080" s="2651" t="s">
        <v>2993</v>
      </c>
      <c r="AM1080" s="2651"/>
      <c r="AN1080" s="2655">
        <v>1420.74</v>
      </c>
    </row>
    <row r="1081" spans="1:40" ht="11.1" customHeight="1">
      <c r="A1081" s="2646" t="s">
        <v>6167</v>
      </c>
      <c r="B1081" s="2646" t="s">
        <v>6168</v>
      </c>
      <c r="C1081" s="2646" t="s">
        <v>1502</v>
      </c>
      <c r="D1081" s="2646" t="s">
        <v>6087</v>
      </c>
      <c r="E1081" s="2647">
        <v>8481805100</v>
      </c>
      <c r="F1081" s="2646" t="s">
        <v>2990</v>
      </c>
      <c r="G1081" s="2646" t="s">
        <v>6169</v>
      </c>
      <c r="H1081" s="2646" t="s">
        <v>3017</v>
      </c>
      <c r="I1081" s="2646"/>
      <c r="J1081" s="2646"/>
      <c r="K1081" s="2646"/>
      <c r="L1081" s="2650"/>
      <c r="M1081" s="2650"/>
      <c r="N1081" s="2650"/>
      <c r="O1081" s="2650"/>
      <c r="P1081" s="2650"/>
      <c r="Q1081" s="2650"/>
      <c r="R1081" s="2650"/>
      <c r="S1081" s="2650"/>
      <c r="T1081" s="2646" t="s">
        <v>3971</v>
      </c>
      <c r="U1081" s="2646"/>
      <c r="V1081" s="2646"/>
      <c r="W1081" s="2646"/>
      <c r="X1081" s="2646"/>
      <c r="Y1081" s="2646"/>
      <c r="Z1081" s="2646"/>
      <c r="AA1081" s="2646"/>
      <c r="AB1081" s="2646"/>
      <c r="AC1081" s="2646"/>
      <c r="AD1081" s="2646"/>
      <c r="AE1081" s="2646"/>
      <c r="AF1081" s="2646"/>
      <c r="AG1081" s="2646"/>
      <c r="AH1081" s="2646"/>
      <c r="AI1081" s="2646"/>
      <c r="AJ1081" s="2654">
        <v>1483.63</v>
      </c>
      <c r="AK1081" s="2651" t="s">
        <v>2154</v>
      </c>
      <c r="AL1081" s="2651" t="s">
        <v>2993</v>
      </c>
      <c r="AM1081" s="2651"/>
      <c r="AN1081" s="2655">
        <v>1513.3</v>
      </c>
    </row>
    <row r="1082" spans="1:40" ht="11.1" customHeight="1">
      <c r="A1082" s="2646" t="s">
        <v>6170</v>
      </c>
      <c r="B1082" s="2646" t="s">
        <v>6171</v>
      </c>
      <c r="C1082" s="2646" t="s">
        <v>1502</v>
      </c>
      <c r="D1082" s="2646" t="s">
        <v>6087</v>
      </c>
      <c r="E1082" s="2647">
        <v>8481805100</v>
      </c>
      <c r="F1082" s="2646" t="s">
        <v>2990</v>
      </c>
      <c r="G1082" s="2646" t="s">
        <v>6172</v>
      </c>
      <c r="H1082" s="2646" t="s">
        <v>3017</v>
      </c>
      <c r="I1082" s="2646"/>
      <c r="J1082" s="2646"/>
      <c r="K1082" s="2646"/>
      <c r="L1082" s="2650"/>
      <c r="M1082" s="2650"/>
      <c r="N1082" s="2650"/>
      <c r="O1082" s="2650"/>
      <c r="P1082" s="2650"/>
      <c r="Q1082" s="2650"/>
      <c r="R1082" s="2650"/>
      <c r="S1082" s="2650"/>
      <c r="T1082" s="2646" t="s">
        <v>3971</v>
      </c>
      <c r="U1082" s="2646"/>
      <c r="V1082" s="2646"/>
      <c r="W1082" s="2646"/>
      <c r="X1082" s="2646"/>
      <c r="Y1082" s="2646"/>
      <c r="Z1082" s="2646"/>
      <c r="AA1082" s="2646"/>
      <c r="AB1082" s="2646"/>
      <c r="AC1082" s="2646"/>
      <c r="AD1082" s="2646"/>
      <c r="AE1082" s="2646"/>
      <c r="AF1082" s="2646"/>
      <c r="AG1082" s="2646"/>
      <c r="AH1082" s="2646"/>
      <c r="AI1082" s="2646"/>
      <c r="AJ1082" s="2648">
        <v>738.31</v>
      </c>
      <c r="AK1082" s="2651" t="s">
        <v>2154</v>
      </c>
      <c r="AL1082" s="2651" t="s">
        <v>2993</v>
      </c>
      <c r="AM1082" s="2651"/>
      <c r="AN1082" s="2652">
        <v>753.08</v>
      </c>
    </row>
    <row r="1083" spans="1:40" ht="11.1" customHeight="1">
      <c r="A1083" s="2646" t="s">
        <v>6173</v>
      </c>
      <c r="B1083" s="2646" t="s">
        <v>6174</v>
      </c>
      <c r="C1083" s="2646" t="s">
        <v>1502</v>
      </c>
      <c r="D1083" s="2646" t="s">
        <v>6087</v>
      </c>
      <c r="E1083" s="2647">
        <v>8481805100</v>
      </c>
      <c r="F1083" s="2646" t="s">
        <v>2990</v>
      </c>
      <c r="G1083" s="2646" t="s">
        <v>6175</v>
      </c>
      <c r="H1083" s="2646" t="s">
        <v>3017</v>
      </c>
      <c r="I1083" s="2646"/>
      <c r="J1083" s="2646"/>
      <c r="K1083" s="2646"/>
      <c r="L1083" s="2650"/>
      <c r="M1083" s="2650"/>
      <c r="N1083" s="2650"/>
      <c r="O1083" s="2650"/>
      <c r="P1083" s="2650"/>
      <c r="Q1083" s="2650"/>
      <c r="R1083" s="2650"/>
      <c r="S1083" s="2650"/>
      <c r="T1083" s="2646" t="s">
        <v>3971</v>
      </c>
      <c r="U1083" s="2646"/>
      <c r="V1083" s="2646"/>
      <c r="W1083" s="2646"/>
      <c r="X1083" s="2646"/>
      <c r="Y1083" s="2646"/>
      <c r="Z1083" s="2646"/>
      <c r="AA1083" s="2646"/>
      <c r="AB1083" s="2646"/>
      <c r="AC1083" s="2646"/>
      <c r="AD1083" s="2646"/>
      <c r="AE1083" s="2646"/>
      <c r="AF1083" s="2646"/>
      <c r="AG1083" s="2646"/>
      <c r="AH1083" s="2646"/>
      <c r="AI1083" s="2646"/>
      <c r="AJ1083" s="2648">
        <v>829.06</v>
      </c>
      <c r="AK1083" s="2651" t="s">
        <v>2154</v>
      </c>
      <c r="AL1083" s="2651" t="s">
        <v>2993</v>
      </c>
      <c r="AM1083" s="2651"/>
      <c r="AN1083" s="2652">
        <v>845.64</v>
      </c>
    </row>
    <row r="1084" spans="1:40" ht="11.1" customHeight="1">
      <c r="A1084" s="2646" t="s">
        <v>6176</v>
      </c>
      <c r="B1084" s="2646" t="s">
        <v>6177</v>
      </c>
      <c r="C1084" s="2646" t="s">
        <v>1502</v>
      </c>
      <c r="D1084" s="2646" t="s">
        <v>6087</v>
      </c>
      <c r="E1084" s="2647">
        <v>8481805100</v>
      </c>
      <c r="F1084" s="2646" t="s">
        <v>2990</v>
      </c>
      <c r="G1084" s="2646" t="s">
        <v>6178</v>
      </c>
      <c r="H1084" s="2646" t="s">
        <v>3017</v>
      </c>
      <c r="I1084" s="2646"/>
      <c r="J1084" s="2646"/>
      <c r="K1084" s="2646"/>
      <c r="L1084" s="2650"/>
      <c r="M1084" s="2650"/>
      <c r="N1084" s="2650"/>
      <c r="O1084" s="2650"/>
      <c r="P1084" s="2650"/>
      <c r="Q1084" s="2650"/>
      <c r="R1084" s="2650"/>
      <c r="S1084" s="2650"/>
      <c r="T1084" s="2646" t="s">
        <v>3971</v>
      </c>
      <c r="U1084" s="2646"/>
      <c r="V1084" s="2646"/>
      <c r="W1084" s="2646"/>
      <c r="X1084" s="2646"/>
      <c r="Y1084" s="2646"/>
      <c r="Z1084" s="2646"/>
      <c r="AA1084" s="2646"/>
      <c r="AB1084" s="2646"/>
      <c r="AC1084" s="2646"/>
      <c r="AD1084" s="2646"/>
      <c r="AE1084" s="2646"/>
      <c r="AF1084" s="2646"/>
      <c r="AG1084" s="2646"/>
      <c r="AH1084" s="2646"/>
      <c r="AI1084" s="2646"/>
      <c r="AJ1084" s="2648">
        <v>920.87</v>
      </c>
      <c r="AK1084" s="2651" t="s">
        <v>2154</v>
      </c>
      <c r="AL1084" s="2651" t="s">
        <v>2993</v>
      </c>
      <c r="AM1084" s="2651"/>
      <c r="AN1084" s="2652">
        <v>939.29</v>
      </c>
    </row>
    <row r="1085" spans="1:40" ht="11.1" customHeight="1">
      <c r="A1085" s="2646" t="s">
        <v>6179</v>
      </c>
      <c r="B1085" s="2646" t="s">
        <v>6180</v>
      </c>
      <c r="C1085" s="2646" t="s">
        <v>1502</v>
      </c>
      <c r="D1085" s="2646" t="s">
        <v>6087</v>
      </c>
      <c r="E1085" s="2647">
        <v>8481805100</v>
      </c>
      <c r="F1085" s="2646" t="s">
        <v>2990</v>
      </c>
      <c r="G1085" s="2646" t="s">
        <v>6181</v>
      </c>
      <c r="H1085" s="2646" t="s">
        <v>3017</v>
      </c>
      <c r="I1085" s="2646"/>
      <c r="J1085" s="2646"/>
      <c r="K1085" s="2646"/>
      <c r="L1085" s="2650"/>
      <c r="M1085" s="2650"/>
      <c r="N1085" s="2650"/>
      <c r="O1085" s="2650"/>
      <c r="P1085" s="2650"/>
      <c r="Q1085" s="2650"/>
      <c r="R1085" s="2650"/>
      <c r="S1085" s="2650"/>
      <c r="T1085" s="2646" t="s">
        <v>3971</v>
      </c>
      <c r="U1085" s="2646"/>
      <c r="V1085" s="2646"/>
      <c r="W1085" s="2646"/>
      <c r="X1085" s="2646"/>
      <c r="Y1085" s="2646"/>
      <c r="Z1085" s="2646"/>
      <c r="AA1085" s="2646"/>
      <c r="AB1085" s="2646"/>
      <c r="AC1085" s="2646"/>
      <c r="AD1085" s="2646"/>
      <c r="AE1085" s="2646"/>
      <c r="AF1085" s="2646"/>
      <c r="AG1085" s="2646"/>
      <c r="AH1085" s="2646"/>
      <c r="AI1085" s="2646"/>
      <c r="AJ1085" s="2654">
        <v>1013.03</v>
      </c>
      <c r="AK1085" s="2651" t="s">
        <v>2154</v>
      </c>
      <c r="AL1085" s="2651" t="s">
        <v>2993</v>
      </c>
      <c r="AM1085" s="2651"/>
      <c r="AN1085" s="2655">
        <v>1033.29</v>
      </c>
    </row>
    <row r="1086" spans="1:40" ht="11.1" customHeight="1">
      <c r="A1086" s="2646" t="s">
        <v>6182</v>
      </c>
      <c r="B1086" s="2646" t="s">
        <v>6183</v>
      </c>
      <c r="C1086" s="2646" t="s">
        <v>1502</v>
      </c>
      <c r="D1086" s="2646" t="s">
        <v>6087</v>
      </c>
      <c r="E1086" s="2647">
        <v>8481805100</v>
      </c>
      <c r="F1086" s="2646" t="s">
        <v>2990</v>
      </c>
      <c r="G1086" s="2646" t="s">
        <v>6184</v>
      </c>
      <c r="H1086" s="2646" t="s">
        <v>3017</v>
      </c>
      <c r="I1086" s="2646"/>
      <c r="J1086" s="2646"/>
      <c r="K1086" s="2646"/>
      <c r="L1086" s="2650"/>
      <c r="M1086" s="2650"/>
      <c r="N1086" s="2650"/>
      <c r="O1086" s="2650"/>
      <c r="P1086" s="2650"/>
      <c r="Q1086" s="2650"/>
      <c r="R1086" s="2650"/>
      <c r="S1086" s="2650"/>
      <c r="T1086" s="2646" t="s">
        <v>3971</v>
      </c>
      <c r="U1086" s="2646"/>
      <c r="V1086" s="2646"/>
      <c r="W1086" s="2646"/>
      <c r="X1086" s="2646"/>
      <c r="Y1086" s="2646"/>
      <c r="Z1086" s="2646"/>
      <c r="AA1086" s="2646"/>
      <c r="AB1086" s="2646"/>
      <c r="AC1086" s="2646"/>
      <c r="AD1086" s="2646"/>
      <c r="AE1086" s="2646"/>
      <c r="AF1086" s="2646"/>
      <c r="AG1086" s="2646"/>
      <c r="AH1086" s="2646"/>
      <c r="AI1086" s="2646"/>
      <c r="AJ1086" s="2665">
        <v>1104.7</v>
      </c>
      <c r="AK1086" s="2651" t="s">
        <v>2154</v>
      </c>
      <c r="AL1086" s="2651" t="s">
        <v>2993</v>
      </c>
      <c r="AM1086" s="2651"/>
      <c r="AN1086" s="2655">
        <v>1126.79</v>
      </c>
    </row>
    <row r="1087" spans="1:40" ht="11.1" customHeight="1">
      <c r="A1087" s="2646" t="s">
        <v>6185</v>
      </c>
      <c r="B1087" s="2646" t="s">
        <v>6186</v>
      </c>
      <c r="C1087" s="2646" t="s">
        <v>1502</v>
      </c>
      <c r="D1087" s="2646" t="s">
        <v>6087</v>
      </c>
      <c r="E1087" s="2647">
        <v>8481805100</v>
      </c>
      <c r="F1087" s="2646" t="s">
        <v>2990</v>
      </c>
      <c r="G1087" s="2646" t="s">
        <v>6187</v>
      </c>
      <c r="H1087" s="2646" t="s">
        <v>3017</v>
      </c>
      <c r="I1087" s="2646"/>
      <c r="J1087" s="2646"/>
      <c r="K1087" s="2646"/>
      <c r="L1087" s="2650"/>
      <c r="M1087" s="2650"/>
      <c r="N1087" s="2650"/>
      <c r="O1087" s="2650"/>
      <c r="P1087" s="2650"/>
      <c r="Q1087" s="2650"/>
      <c r="R1087" s="2650"/>
      <c r="S1087" s="2650"/>
      <c r="T1087" s="2646" t="s">
        <v>3971</v>
      </c>
      <c r="U1087" s="2646"/>
      <c r="V1087" s="2646"/>
      <c r="W1087" s="2646"/>
      <c r="X1087" s="2646"/>
      <c r="Y1087" s="2646"/>
      <c r="Z1087" s="2646"/>
      <c r="AA1087" s="2646"/>
      <c r="AB1087" s="2646"/>
      <c r="AC1087" s="2646"/>
      <c r="AD1087" s="2646"/>
      <c r="AE1087" s="2646"/>
      <c r="AF1087" s="2646"/>
      <c r="AG1087" s="2646"/>
      <c r="AH1087" s="2646"/>
      <c r="AI1087" s="2646"/>
      <c r="AJ1087" s="2665">
        <v>1195.8</v>
      </c>
      <c r="AK1087" s="2651" t="s">
        <v>2154</v>
      </c>
      <c r="AL1087" s="2651" t="s">
        <v>2993</v>
      </c>
      <c r="AM1087" s="2651"/>
      <c r="AN1087" s="2655">
        <v>1219.72</v>
      </c>
    </row>
    <row r="1088" spans="1:40" ht="11.1" customHeight="1">
      <c r="A1088" s="2646" t="s">
        <v>6188</v>
      </c>
      <c r="B1088" s="2646" t="s">
        <v>6189</v>
      </c>
      <c r="C1088" s="2646" t="s">
        <v>1502</v>
      </c>
      <c r="D1088" s="2646" t="s">
        <v>6087</v>
      </c>
      <c r="E1088" s="2647">
        <v>8481805100</v>
      </c>
      <c r="F1088" s="2646" t="s">
        <v>2990</v>
      </c>
      <c r="G1088" s="2646" t="s">
        <v>6190</v>
      </c>
      <c r="H1088" s="2646" t="s">
        <v>3017</v>
      </c>
      <c r="I1088" s="2646"/>
      <c r="J1088" s="2646"/>
      <c r="K1088" s="2646"/>
      <c r="L1088" s="2650"/>
      <c r="M1088" s="2650"/>
      <c r="N1088" s="2650"/>
      <c r="O1088" s="2650"/>
      <c r="P1088" s="2650"/>
      <c r="Q1088" s="2650"/>
      <c r="R1088" s="2650"/>
      <c r="S1088" s="2650"/>
      <c r="T1088" s="2646" t="s">
        <v>3971</v>
      </c>
      <c r="U1088" s="2646"/>
      <c r="V1088" s="2646"/>
      <c r="W1088" s="2646"/>
      <c r="X1088" s="2646"/>
      <c r="Y1088" s="2646"/>
      <c r="Z1088" s="2646"/>
      <c r="AA1088" s="2646"/>
      <c r="AB1088" s="2646"/>
      <c r="AC1088" s="2646"/>
      <c r="AD1088" s="2646"/>
      <c r="AE1088" s="2646"/>
      <c r="AF1088" s="2646"/>
      <c r="AG1088" s="2646"/>
      <c r="AH1088" s="2646"/>
      <c r="AI1088" s="2646"/>
      <c r="AJ1088" s="2654">
        <v>1301.78</v>
      </c>
      <c r="AK1088" s="2651" t="s">
        <v>2154</v>
      </c>
      <c r="AL1088" s="2651" t="s">
        <v>2993</v>
      </c>
      <c r="AM1088" s="2651"/>
      <c r="AN1088" s="2655">
        <v>1327.82</v>
      </c>
    </row>
    <row r="1089" spans="1:40" ht="11.1" customHeight="1">
      <c r="A1089" s="2646" t="s">
        <v>6191</v>
      </c>
      <c r="B1089" s="2646" t="s">
        <v>6192</v>
      </c>
      <c r="C1089" s="2646" t="s">
        <v>1502</v>
      </c>
      <c r="D1089" s="2646" t="s">
        <v>6087</v>
      </c>
      <c r="E1089" s="2647">
        <v>8481805100</v>
      </c>
      <c r="F1089" s="2646" t="s">
        <v>2990</v>
      </c>
      <c r="G1089" s="2646" t="s">
        <v>6193</v>
      </c>
      <c r="H1089" s="2646" t="s">
        <v>3017</v>
      </c>
      <c r="I1089" s="2646"/>
      <c r="J1089" s="2646"/>
      <c r="K1089" s="2646"/>
      <c r="L1089" s="2650"/>
      <c r="M1089" s="2650"/>
      <c r="N1089" s="2650"/>
      <c r="O1089" s="2650"/>
      <c r="P1089" s="2650"/>
      <c r="Q1089" s="2650"/>
      <c r="R1089" s="2650"/>
      <c r="S1089" s="2650"/>
      <c r="T1089" s="2646" t="s">
        <v>3971</v>
      </c>
      <c r="U1089" s="2646"/>
      <c r="V1089" s="2646"/>
      <c r="W1089" s="2646"/>
      <c r="X1089" s="2646"/>
      <c r="Y1089" s="2646"/>
      <c r="Z1089" s="2646"/>
      <c r="AA1089" s="2646"/>
      <c r="AB1089" s="2646"/>
      <c r="AC1089" s="2646"/>
      <c r="AD1089" s="2646"/>
      <c r="AE1089" s="2646"/>
      <c r="AF1089" s="2646"/>
      <c r="AG1089" s="2646"/>
      <c r="AH1089" s="2646"/>
      <c r="AI1089" s="2646"/>
      <c r="AJ1089" s="2654">
        <v>1392.88</v>
      </c>
      <c r="AK1089" s="2651" t="s">
        <v>2154</v>
      </c>
      <c r="AL1089" s="2651" t="s">
        <v>2993</v>
      </c>
      <c r="AM1089" s="2651"/>
      <c r="AN1089" s="2655">
        <v>1420.74</v>
      </c>
    </row>
    <row r="1090" spans="1:40" ht="11.1" customHeight="1">
      <c r="A1090" s="2646" t="s">
        <v>4307</v>
      </c>
      <c r="B1090" s="2646" t="s">
        <v>4307</v>
      </c>
      <c r="C1090" s="2646"/>
      <c r="D1090" s="2646"/>
      <c r="E1090" s="2647">
        <v>8481805100</v>
      </c>
      <c r="F1090" s="2646" t="s">
        <v>2990</v>
      </c>
      <c r="G1090" s="2646" t="s">
        <v>4306</v>
      </c>
      <c r="H1090" s="2646" t="s">
        <v>3017</v>
      </c>
      <c r="I1090" s="2646"/>
      <c r="J1090" s="2646"/>
      <c r="K1090" s="2646"/>
      <c r="L1090" s="2650"/>
      <c r="M1090" s="2650"/>
      <c r="N1090" s="2650"/>
      <c r="O1090" s="2650"/>
      <c r="P1090" s="2650"/>
      <c r="Q1090" s="2650"/>
      <c r="R1090" s="2650"/>
      <c r="S1090" s="2650"/>
      <c r="T1090" s="2646" t="s">
        <v>3971</v>
      </c>
      <c r="U1090" s="2646"/>
      <c r="V1090" s="2646"/>
      <c r="W1090" s="2646"/>
      <c r="X1090" s="2646"/>
      <c r="Y1090" s="2646"/>
      <c r="Z1090" s="2646"/>
      <c r="AA1090" s="2646"/>
      <c r="AB1090" s="2646"/>
      <c r="AC1090" s="2646"/>
      <c r="AD1090" s="2646"/>
      <c r="AE1090" s="2646"/>
      <c r="AF1090" s="2646"/>
      <c r="AG1090" s="2646"/>
      <c r="AH1090" s="2646"/>
      <c r="AI1090" s="2646"/>
      <c r="AJ1090" s="2648">
        <v>844.12</v>
      </c>
      <c r="AK1090" s="2651" t="s">
        <v>2154</v>
      </c>
      <c r="AL1090" s="2651" t="s">
        <v>4152</v>
      </c>
      <c r="AM1090" s="2651"/>
      <c r="AN1090" s="2652">
        <v>861</v>
      </c>
    </row>
    <row r="1091" spans="1:40" ht="11.1" customHeight="1">
      <c r="A1091" s="2646" t="s">
        <v>4305</v>
      </c>
      <c r="B1091" s="2646" t="s">
        <v>4305</v>
      </c>
      <c r="C1091" s="2646"/>
      <c r="D1091" s="2646"/>
      <c r="E1091" s="2647">
        <v>8481805100</v>
      </c>
      <c r="F1091" s="2646" t="s">
        <v>2990</v>
      </c>
      <c r="G1091" s="2646" t="s">
        <v>4304</v>
      </c>
      <c r="H1091" s="2646" t="s">
        <v>3017</v>
      </c>
      <c r="I1091" s="2646"/>
      <c r="J1091" s="2646"/>
      <c r="K1091" s="2646"/>
      <c r="L1091" s="2650"/>
      <c r="M1091" s="2650"/>
      <c r="N1091" s="2650"/>
      <c r="O1091" s="2650"/>
      <c r="P1091" s="2650"/>
      <c r="Q1091" s="2650"/>
      <c r="R1091" s="2650"/>
      <c r="S1091" s="2650"/>
      <c r="T1091" s="2646" t="s">
        <v>3971</v>
      </c>
      <c r="U1091" s="2646"/>
      <c r="V1091" s="2646"/>
      <c r="W1091" s="2646"/>
      <c r="X1091" s="2646"/>
      <c r="Y1091" s="2646"/>
      <c r="Z1091" s="2646"/>
      <c r="AA1091" s="2646"/>
      <c r="AB1091" s="2646"/>
      <c r="AC1091" s="2646"/>
      <c r="AD1091" s="2646"/>
      <c r="AE1091" s="2646"/>
      <c r="AF1091" s="2646"/>
      <c r="AG1091" s="2646"/>
      <c r="AH1091" s="2646"/>
      <c r="AI1091" s="2646"/>
      <c r="AJ1091" s="2648">
        <v>924.17</v>
      </c>
      <c r="AK1091" s="2651" t="s">
        <v>2154</v>
      </c>
      <c r="AL1091" s="2651" t="s">
        <v>4152</v>
      </c>
      <c r="AM1091" s="2651"/>
      <c r="AN1091" s="2652">
        <v>942.65</v>
      </c>
    </row>
    <row r="1092" spans="1:40" ht="11.1" customHeight="1">
      <c r="A1092" s="2646" t="s">
        <v>4303</v>
      </c>
      <c r="B1092" s="2646" t="s">
        <v>4303</v>
      </c>
      <c r="C1092" s="2646"/>
      <c r="D1092" s="2646"/>
      <c r="E1092" s="2647">
        <v>8481805100</v>
      </c>
      <c r="F1092" s="2646" t="s">
        <v>2990</v>
      </c>
      <c r="G1092" s="2646" t="s">
        <v>4302</v>
      </c>
      <c r="H1092" s="2646" t="s">
        <v>3017</v>
      </c>
      <c r="I1092" s="2646"/>
      <c r="J1092" s="2646"/>
      <c r="K1092" s="2646"/>
      <c r="L1092" s="2650"/>
      <c r="M1092" s="2650"/>
      <c r="N1092" s="2650"/>
      <c r="O1092" s="2650"/>
      <c r="P1092" s="2650"/>
      <c r="Q1092" s="2650"/>
      <c r="R1092" s="2650"/>
      <c r="S1092" s="2650"/>
      <c r="T1092" s="2646" t="s">
        <v>3971</v>
      </c>
      <c r="U1092" s="2646"/>
      <c r="V1092" s="2646"/>
      <c r="W1092" s="2646"/>
      <c r="X1092" s="2646"/>
      <c r="Y1092" s="2646"/>
      <c r="Z1092" s="2646"/>
      <c r="AA1092" s="2646"/>
      <c r="AB1092" s="2646"/>
      <c r="AC1092" s="2646"/>
      <c r="AD1092" s="2646"/>
      <c r="AE1092" s="2646"/>
      <c r="AF1092" s="2646"/>
      <c r="AG1092" s="2646"/>
      <c r="AH1092" s="2646"/>
      <c r="AI1092" s="2646"/>
      <c r="AJ1092" s="2654">
        <v>1084.51</v>
      </c>
      <c r="AK1092" s="2651" t="s">
        <v>2154</v>
      </c>
      <c r="AL1092" s="2651" t="s">
        <v>4152</v>
      </c>
      <c r="AM1092" s="2651"/>
      <c r="AN1092" s="2655">
        <v>1106.2</v>
      </c>
    </row>
    <row r="1093" spans="1:40" ht="11.1" customHeight="1">
      <c r="A1093" s="2646" t="s">
        <v>4301</v>
      </c>
      <c r="B1093" s="2646" t="s">
        <v>4300</v>
      </c>
      <c r="C1093" s="2646"/>
      <c r="D1093" s="2646"/>
      <c r="E1093" s="2646"/>
      <c r="F1093" s="2646" t="s">
        <v>2990</v>
      </c>
      <c r="G1093" s="2646" t="s">
        <v>4299</v>
      </c>
      <c r="H1093" s="2646" t="s">
        <v>3017</v>
      </c>
      <c r="I1093" s="2646"/>
      <c r="J1093" s="2646"/>
      <c r="K1093" s="2646"/>
      <c r="L1093" s="2650"/>
      <c r="M1093" s="2650"/>
      <c r="N1093" s="2650"/>
      <c r="O1093" s="2650"/>
      <c r="P1093" s="2650"/>
      <c r="Q1093" s="2650"/>
      <c r="R1093" s="2650"/>
      <c r="S1093" s="2650"/>
      <c r="T1093" s="2646" t="s">
        <v>3971</v>
      </c>
      <c r="U1093" s="2646"/>
      <c r="V1093" s="2646"/>
      <c r="W1093" s="2646"/>
      <c r="X1093" s="2646"/>
      <c r="Y1093" s="2646"/>
      <c r="Z1093" s="2646"/>
      <c r="AA1093" s="2646"/>
      <c r="AB1093" s="2646"/>
      <c r="AC1093" s="2646"/>
      <c r="AD1093" s="2646"/>
      <c r="AE1093" s="2646"/>
      <c r="AF1093" s="2646"/>
      <c r="AG1093" s="2646"/>
      <c r="AH1093" s="2646"/>
      <c r="AI1093" s="2646"/>
      <c r="AJ1093" s="2654">
        <v>1222.6600000000001</v>
      </c>
      <c r="AK1093" s="2651" t="s">
        <v>2154</v>
      </c>
      <c r="AL1093" s="2651" t="s">
        <v>4152</v>
      </c>
      <c r="AM1093" s="2651"/>
      <c r="AN1093" s="2655">
        <v>1247.1099999999999</v>
      </c>
    </row>
    <row r="1094" spans="1:40" ht="11.1" customHeight="1">
      <c r="A1094" s="2646" t="s">
        <v>4298</v>
      </c>
      <c r="B1094" s="2646" t="s">
        <v>4298</v>
      </c>
      <c r="C1094" s="2646"/>
      <c r="D1094" s="2646"/>
      <c r="E1094" s="2647">
        <v>8481805100</v>
      </c>
      <c r="F1094" s="2646" t="s">
        <v>2990</v>
      </c>
      <c r="G1094" s="2646" t="s">
        <v>1498</v>
      </c>
      <c r="H1094" s="2646" t="s">
        <v>3017</v>
      </c>
      <c r="I1094" s="2646"/>
      <c r="J1094" s="2646"/>
      <c r="K1094" s="2646"/>
      <c r="L1094" s="2653">
        <v>23.3</v>
      </c>
      <c r="M1094" s="2649">
        <v>6.4799999999999996E-2</v>
      </c>
      <c r="N1094" s="2650"/>
      <c r="O1094" s="2650"/>
      <c r="P1094" s="2650"/>
      <c r="Q1094" s="2650"/>
      <c r="R1094" s="2650"/>
      <c r="S1094" s="2650"/>
      <c r="T1094" s="2646" t="s">
        <v>3971</v>
      </c>
      <c r="U1094" s="2646"/>
      <c r="V1094" s="2646"/>
      <c r="W1094" s="2646"/>
      <c r="X1094" s="2646"/>
      <c r="Y1094" s="2646"/>
      <c r="Z1094" s="2646"/>
      <c r="AA1094" s="2646"/>
      <c r="AB1094" s="2646"/>
      <c r="AC1094" s="2646"/>
      <c r="AD1094" s="2646"/>
      <c r="AE1094" s="2646"/>
      <c r="AF1094" s="2646"/>
      <c r="AG1094" s="2646"/>
      <c r="AH1094" s="2646"/>
      <c r="AI1094" s="2646"/>
      <c r="AJ1094" s="2648">
        <v>919.24</v>
      </c>
      <c r="AK1094" s="2651" t="s">
        <v>2154</v>
      </c>
      <c r="AL1094" s="2651" t="s">
        <v>4152</v>
      </c>
      <c r="AM1094" s="2651"/>
      <c r="AN1094" s="2652">
        <v>937.62</v>
      </c>
    </row>
    <row r="1095" spans="1:40" ht="11.1" customHeight="1">
      <c r="A1095" s="2646" t="s">
        <v>4281</v>
      </c>
      <c r="B1095" s="2646" t="s">
        <v>4297</v>
      </c>
      <c r="C1095" s="2646" t="s">
        <v>1502</v>
      </c>
      <c r="D1095" s="2646"/>
      <c r="E1095" s="2647">
        <v>8481805100</v>
      </c>
      <c r="F1095" s="2646" t="s">
        <v>2990</v>
      </c>
      <c r="G1095" s="2646" t="s">
        <v>4296</v>
      </c>
      <c r="H1095" s="2646" t="s">
        <v>3017</v>
      </c>
      <c r="I1095" s="2646"/>
      <c r="J1095" s="2646"/>
      <c r="K1095" s="2646"/>
      <c r="L1095" s="2650"/>
      <c r="M1095" s="2650"/>
      <c r="N1095" s="2650"/>
      <c r="O1095" s="2650"/>
      <c r="P1095" s="2650"/>
      <c r="Q1095" s="2650"/>
      <c r="R1095" s="2650"/>
      <c r="S1095" s="2650"/>
      <c r="T1095" s="2646" t="s">
        <v>3971</v>
      </c>
      <c r="U1095" s="2646"/>
      <c r="V1095" s="2646"/>
      <c r="W1095" s="2646"/>
      <c r="X1095" s="2646"/>
      <c r="Y1095" s="2646"/>
      <c r="Z1095" s="2646"/>
      <c r="AA1095" s="2646"/>
      <c r="AB1095" s="2646"/>
      <c r="AC1095" s="2646"/>
      <c r="AD1095" s="2646"/>
      <c r="AE1095" s="2646"/>
      <c r="AF1095" s="2646"/>
      <c r="AG1095" s="2646"/>
      <c r="AH1095" s="2646"/>
      <c r="AI1095" s="2646"/>
      <c r="AJ1095" s="2648">
        <v>715.79</v>
      </c>
      <c r="AK1095" s="2651" t="s">
        <v>2154</v>
      </c>
      <c r="AL1095" s="2651" t="s">
        <v>4152</v>
      </c>
      <c r="AM1095" s="2651"/>
      <c r="AN1095" s="2652">
        <v>730.11</v>
      </c>
    </row>
    <row r="1096" spans="1:40" ht="11.1" customHeight="1">
      <c r="A1096" s="2646" t="s">
        <v>4276</v>
      </c>
      <c r="B1096" s="2646" t="s">
        <v>4295</v>
      </c>
      <c r="C1096" s="2646" t="s">
        <v>1502</v>
      </c>
      <c r="D1096" s="2646"/>
      <c r="E1096" s="2647">
        <v>8481805100</v>
      </c>
      <c r="F1096" s="2646" t="s">
        <v>2990</v>
      </c>
      <c r="G1096" s="2646" t="s">
        <v>4294</v>
      </c>
      <c r="H1096" s="2646" t="s">
        <v>3017</v>
      </c>
      <c r="I1096" s="2646"/>
      <c r="J1096" s="2646"/>
      <c r="K1096" s="2646"/>
      <c r="L1096" s="2650"/>
      <c r="M1096" s="2650"/>
      <c r="N1096" s="2650"/>
      <c r="O1096" s="2650"/>
      <c r="P1096" s="2650"/>
      <c r="Q1096" s="2650"/>
      <c r="R1096" s="2650"/>
      <c r="S1096" s="2650"/>
      <c r="T1096" s="2646" t="s">
        <v>3971</v>
      </c>
      <c r="U1096" s="2646"/>
      <c r="V1096" s="2646"/>
      <c r="W1096" s="2646"/>
      <c r="X1096" s="2646"/>
      <c r="Y1096" s="2646"/>
      <c r="Z1096" s="2646"/>
      <c r="AA1096" s="2646"/>
      <c r="AB1096" s="2646"/>
      <c r="AC1096" s="2646"/>
      <c r="AD1096" s="2646"/>
      <c r="AE1096" s="2646"/>
      <c r="AF1096" s="2646"/>
      <c r="AG1096" s="2646"/>
      <c r="AH1096" s="2646"/>
      <c r="AI1096" s="2646"/>
      <c r="AJ1096" s="2648">
        <v>784.13</v>
      </c>
      <c r="AK1096" s="2651" t="s">
        <v>2154</v>
      </c>
      <c r="AL1096" s="2651" t="s">
        <v>4152</v>
      </c>
      <c r="AM1096" s="2651"/>
      <c r="AN1096" s="2652">
        <v>799.81</v>
      </c>
    </row>
    <row r="1097" spans="1:40" ht="11.1" customHeight="1">
      <c r="A1097" s="2646" t="s">
        <v>4273</v>
      </c>
      <c r="B1097" s="2646" t="s">
        <v>4293</v>
      </c>
      <c r="C1097" s="2646" t="s">
        <v>1502</v>
      </c>
      <c r="D1097" s="2646"/>
      <c r="E1097" s="2647">
        <v>8481805100</v>
      </c>
      <c r="F1097" s="2646" t="s">
        <v>2990</v>
      </c>
      <c r="G1097" s="2646" t="s">
        <v>4292</v>
      </c>
      <c r="H1097" s="2646" t="s">
        <v>3017</v>
      </c>
      <c r="I1097" s="2646"/>
      <c r="J1097" s="2646"/>
      <c r="K1097" s="2646"/>
      <c r="L1097" s="2650"/>
      <c r="M1097" s="2650"/>
      <c r="N1097" s="2650"/>
      <c r="O1097" s="2650"/>
      <c r="P1097" s="2650"/>
      <c r="Q1097" s="2650"/>
      <c r="R1097" s="2650"/>
      <c r="S1097" s="2650"/>
      <c r="T1097" s="2646" t="s">
        <v>3971</v>
      </c>
      <c r="U1097" s="2646"/>
      <c r="V1097" s="2646"/>
      <c r="W1097" s="2646"/>
      <c r="X1097" s="2646"/>
      <c r="Y1097" s="2646"/>
      <c r="Z1097" s="2646"/>
      <c r="AA1097" s="2646"/>
      <c r="AB1097" s="2646"/>
      <c r="AC1097" s="2646"/>
      <c r="AD1097" s="2646"/>
      <c r="AE1097" s="2646"/>
      <c r="AF1097" s="2646"/>
      <c r="AG1097" s="2646"/>
      <c r="AH1097" s="2646"/>
      <c r="AI1097" s="2646"/>
      <c r="AJ1097" s="2648">
        <v>851.32</v>
      </c>
      <c r="AK1097" s="2651" t="s">
        <v>2154</v>
      </c>
      <c r="AL1097" s="2651" t="s">
        <v>4152</v>
      </c>
      <c r="AM1097" s="2651"/>
      <c r="AN1097" s="2652">
        <v>868.35</v>
      </c>
    </row>
    <row r="1098" spans="1:40" ht="11.1" customHeight="1">
      <c r="A1098" s="2646" t="s">
        <v>4270</v>
      </c>
      <c r="B1098" s="2646" t="s">
        <v>4291</v>
      </c>
      <c r="C1098" s="2646" t="s">
        <v>1502</v>
      </c>
      <c r="D1098" s="2646"/>
      <c r="E1098" s="2647">
        <v>8481805100</v>
      </c>
      <c r="F1098" s="2646" t="s">
        <v>2990</v>
      </c>
      <c r="G1098" s="2646" t="s">
        <v>4290</v>
      </c>
      <c r="H1098" s="2646" t="s">
        <v>3017</v>
      </c>
      <c r="I1098" s="2646"/>
      <c r="J1098" s="2646"/>
      <c r="K1098" s="2646"/>
      <c r="L1098" s="2650"/>
      <c r="M1098" s="2650"/>
      <c r="N1098" s="2650"/>
      <c r="O1098" s="2650"/>
      <c r="P1098" s="2650"/>
      <c r="Q1098" s="2650"/>
      <c r="R1098" s="2650"/>
      <c r="S1098" s="2650"/>
      <c r="T1098" s="2646" t="s">
        <v>3971</v>
      </c>
      <c r="U1098" s="2646"/>
      <c r="V1098" s="2646"/>
      <c r="W1098" s="2646"/>
      <c r="X1098" s="2646"/>
      <c r="Y1098" s="2646"/>
      <c r="Z1098" s="2646"/>
      <c r="AA1098" s="2646"/>
      <c r="AB1098" s="2646"/>
      <c r="AC1098" s="2646"/>
      <c r="AD1098" s="2646"/>
      <c r="AE1098" s="2646"/>
      <c r="AF1098" s="2646"/>
      <c r="AG1098" s="2646"/>
      <c r="AH1098" s="2646"/>
      <c r="AI1098" s="2646"/>
      <c r="AJ1098" s="2648">
        <v>919.24</v>
      </c>
      <c r="AK1098" s="2651" t="s">
        <v>2154</v>
      </c>
      <c r="AL1098" s="2651" t="s">
        <v>4152</v>
      </c>
      <c r="AM1098" s="2651"/>
      <c r="AN1098" s="2652">
        <v>937.62</v>
      </c>
    </row>
    <row r="1099" spans="1:40" ht="11.1" customHeight="1">
      <c r="A1099" s="2646" t="s">
        <v>4267</v>
      </c>
      <c r="B1099" s="2646" t="s">
        <v>4289</v>
      </c>
      <c r="C1099" s="2646" t="s">
        <v>1502</v>
      </c>
      <c r="D1099" s="2646"/>
      <c r="E1099" s="2647">
        <v>8481805100</v>
      </c>
      <c r="F1099" s="2646" t="s">
        <v>2990</v>
      </c>
      <c r="G1099" s="2646" t="s">
        <v>4288</v>
      </c>
      <c r="H1099" s="2646" t="s">
        <v>3017</v>
      </c>
      <c r="I1099" s="2646"/>
      <c r="J1099" s="2646"/>
      <c r="K1099" s="2646"/>
      <c r="L1099" s="2650"/>
      <c r="M1099" s="2650"/>
      <c r="N1099" s="2650"/>
      <c r="O1099" s="2650"/>
      <c r="P1099" s="2650"/>
      <c r="Q1099" s="2650"/>
      <c r="R1099" s="2650"/>
      <c r="S1099" s="2650"/>
      <c r="T1099" s="2646" t="s">
        <v>3971</v>
      </c>
      <c r="U1099" s="2646"/>
      <c r="V1099" s="2646"/>
      <c r="W1099" s="2646"/>
      <c r="X1099" s="2646"/>
      <c r="Y1099" s="2646"/>
      <c r="Z1099" s="2646"/>
      <c r="AA1099" s="2646"/>
      <c r="AB1099" s="2646"/>
      <c r="AC1099" s="2646"/>
      <c r="AD1099" s="2646"/>
      <c r="AE1099" s="2646"/>
      <c r="AF1099" s="2646"/>
      <c r="AG1099" s="2646"/>
      <c r="AH1099" s="2646"/>
      <c r="AI1099" s="2646"/>
      <c r="AJ1099" s="2648">
        <v>715.79</v>
      </c>
      <c r="AK1099" s="2651" t="s">
        <v>2154</v>
      </c>
      <c r="AL1099" s="2651" t="s">
        <v>4152</v>
      </c>
      <c r="AM1099" s="2651"/>
      <c r="AN1099" s="2652">
        <v>730.11</v>
      </c>
    </row>
    <row r="1100" spans="1:40" ht="11.1" customHeight="1">
      <c r="A1100" s="2646" t="s">
        <v>4264</v>
      </c>
      <c r="B1100" s="2646" t="s">
        <v>4287</v>
      </c>
      <c r="C1100" s="2646" t="s">
        <v>1502</v>
      </c>
      <c r="D1100" s="2646"/>
      <c r="E1100" s="2647">
        <v>8481805100</v>
      </c>
      <c r="F1100" s="2646" t="s">
        <v>2990</v>
      </c>
      <c r="G1100" s="2646" t="s">
        <v>4286</v>
      </c>
      <c r="H1100" s="2646" t="s">
        <v>3017</v>
      </c>
      <c r="I1100" s="2646"/>
      <c r="J1100" s="2646"/>
      <c r="K1100" s="2646"/>
      <c r="L1100" s="2650"/>
      <c r="M1100" s="2650"/>
      <c r="N1100" s="2650"/>
      <c r="O1100" s="2650"/>
      <c r="P1100" s="2650"/>
      <c r="Q1100" s="2650"/>
      <c r="R1100" s="2650"/>
      <c r="S1100" s="2650"/>
      <c r="T1100" s="2646" t="s">
        <v>3971</v>
      </c>
      <c r="U1100" s="2646"/>
      <c r="V1100" s="2646"/>
      <c r="W1100" s="2646"/>
      <c r="X1100" s="2646"/>
      <c r="Y1100" s="2646"/>
      <c r="Z1100" s="2646"/>
      <c r="AA1100" s="2646"/>
      <c r="AB1100" s="2646"/>
      <c r="AC1100" s="2646"/>
      <c r="AD1100" s="2646"/>
      <c r="AE1100" s="2646"/>
      <c r="AF1100" s="2646"/>
      <c r="AG1100" s="2646"/>
      <c r="AH1100" s="2646"/>
      <c r="AI1100" s="2646"/>
      <c r="AJ1100" s="2648">
        <v>784.13</v>
      </c>
      <c r="AK1100" s="2651" t="s">
        <v>2154</v>
      </c>
      <c r="AL1100" s="2651" t="s">
        <v>4152</v>
      </c>
      <c r="AM1100" s="2651"/>
      <c r="AN1100" s="2652">
        <v>799.81</v>
      </c>
    </row>
    <row r="1101" spans="1:40" ht="11.1" customHeight="1">
      <c r="A1101" s="2646" t="s">
        <v>4261</v>
      </c>
      <c r="B1101" s="2646" t="s">
        <v>4285</v>
      </c>
      <c r="C1101" s="2646" t="s">
        <v>1502</v>
      </c>
      <c r="D1101" s="2646"/>
      <c r="E1101" s="2647">
        <v>8481805100</v>
      </c>
      <c r="F1101" s="2646" t="s">
        <v>2990</v>
      </c>
      <c r="G1101" s="2646" t="s">
        <v>4284</v>
      </c>
      <c r="H1101" s="2646" t="s">
        <v>3017</v>
      </c>
      <c r="I1101" s="2646"/>
      <c r="J1101" s="2646"/>
      <c r="K1101" s="2646"/>
      <c r="L1101" s="2650"/>
      <c r="M1101" s="2650"/>
      <c r="N1101" s="2650"/>
      <c r="O1101" s="2650"/>
      <c r="P1101" s="2650"/>
      <c r="Q1101" s="2650"/>
      <c r="R1101" s="2650"/>
      <c r="S1101" s="2650"/>
      <c r="T1101" s="2646" t="s">
        <v>3971</v>
      </c>
      <c r="U1101" s="2646"/>
      <c r="V1101" s="2646"/>
      <c r="W1101" s="2646"/>
      <c r="X1101" s="2646"/>
      <c r="Y1101" s="2646"/>
      <c r="Z1101" s="2646"/>
      <c r="AA1101" s="2646"/>
      <c r="AB1101" s="2646"/>
      <c r="AC1101" s="2646"/>
      <c r="AD1101" s="2646"/>
      <c r="AE1101" s="2646"/>
      <c r="AF1101" s="2646"/>
      <c r="AG1101" s="2646"/>
      <c r="AH1101" s="2646"/>
      <c r="AI1101" s="2646"/>
      <c r="AJ1101" s="2648">
        <v>851.32</v>
      </c>
      <c r="AK1101" s="2651" t="s">
        <v>2154</v>
      </c>
      <c r="AL1101" s="2651" t="s">
        <v>4152</v>
      </c>
      <c r="AM1101" s="2651"/>
      <c r="AN1101" s="2652">
        <v>868.35</v>
      </c>
    </row>
    <row r="1102" spans="1:40" ht="11.1" customHeight="1">
      <c r="A1102" s="2646" t="s">
        <v>4258</v>
      </c>
      <c r="B1102" s="2646" t="s">
        <v>4283</v>
      </c>
      <c r="C1102" s="2646" t="s">
        <v>1502</v>
      </c>
      <c r="D1102" s="2646"/>
      <c r="E1102" s="2647">
        <v>8481805100</v>
      </c>
      <c r="F1102" s="2646" t="s">
        <v>2990</v>
      </c>
      <c r="G1102" s="2646" t="s">
        <v>4282</v>
      </c>
      <c r="H1102" s="2646" t="s">
        <v>3017</v>
      </c>
      <c r="I1102" s="2646"/>
      <c r="J1102" s="2646"/>
      <c r="K1102" s="2646"/>
      <c r="L1102" s="2650"/>
      <c r="M1102" s="2650"/>
      <c r="N1102" s="2650"/>
      <c r="O1102" s="2650"/>
      <c r="P1102" s="2650"/>
      <c r="Q1102" s="2650"/>
      <c r="R1102" s="2650"/>
      <c r="S1102" s="2650"/>
      <c r="T1102" s="2646" t="s">
        <v>3971</v>
      </c>
      <c r="U1102" s="2646"/>
      <c r="V1102" s="2646"/>
      <c r="W1102" s="2646"/>
      <c r="X1102" s="2646"/>
      <c r="Y1102" s="2646"/>
      <c r="Z1102" s="2646"/>
      <c r="AA1102" s="2646"/>
      <c r="AB1102" s="2646"/>
      <c r="AC1102" s="2646"/>
      <c r="AD1102" s="2646"/>
      <c r="AE1102" s="2646"/>
      <c r="AF1102" s="2646"/>
      <c r="AG1102" s="2646"/>
      <c r="AH1102" s="2646"/>
      <c r="AI1102" s="2646"/>
      <c r="AJ1102" s="2648">
        <v>919.24</v>
      </c>
      <c r="AK1102" s="2651" t="s">
        <v>2154</v>
      </c>
      <c r="AL1102" s="2651" t="s">
        <v>4152</v>
      </c>
      <c r="AM1102" s="2651"/>
      <c r="AN1102" s="2652">
        <v>937.62</v>
      </c>
    </row>
    <row r="1103" spans="1:40" ht="11.1" customHeight="1">
      <c r="A1103" s="2646" t="s">
        <v>6194</v>
      </c>
      <c r="B1103" s="2646" t="s">
        <v>6195</v>
      </c>
      <c r="C1103" s="2646" t="s">
        <v>1502</v>
      </c>
      <c r="D1103" s="2646" t="s">
        <v>6196</v>
      </c>
      <c r="E1103" s="2647">
        <v>8481805100</v>
      </c>
      <c r="F1103" s="2646" t="s">
        <v>2990</v>
      </c>
      <c r="G1103" s="2646" t="s">
        <v>6197</v>
      </c>
      <c r="H1103" s="2646" t="s">
        <v>3017</v>
      </c>
      <c r="I1103" s="2646"/>
      <c r="J1103" s="2646"/>
      <c r="K1103" s="2646"/>
      <c r="L1103" s="2650"/>
      <c r="M1103" s="2650"/>
      <c r="N1103" s="2650"/>
      <c r="O1103" s="2650"/>
      <c r="P1103" s="2650"/>
      <c r="Q1103" s="2650"/>
      <c r="R1103" s="2650"/>
      <c r="S1103" s="2650"/>
      <c r="T1103" s="2646" t="s">
        <v>3971</v>
      </c>
      <c r="U1103" s="2646"/>
      <c r="V1103" s="2646"/>
      <c r="W1103" s="2646"/>
      <c r="X1103" s="2646"/>
      <c r="Y1103" s="2646"/>
      <c r="Z1103" s="2646"/>
      <c r="AA1103" s="2646"/>
      <c r="AB1103" s="2646"/>
      <c r="AC1103" s="2646"/>
      <c r="AD1103" s="2646"/>
      <c r="AE1103" s="2646"/>
      <c r="AF1103" s="2646"/>
      <c r="AG1103" s="2646"/>
      <c r="AH1103" s="2646"/>
      <c r="AI1103" s="2646"/>
      <c r="AJ1103" s="2648">
        <v>942.86</v>
      </c>
      <c r="AK1103" s="2651" t="s">
        <v>2154</v>
      </c>
      <c r="AL1103" s="2651" t="s">
        <v>2993</v>
      </c>
      <c r="AM1103" s="2651"/>
      <c r="AN1103" s="2652">
        <v>961.72</v>
      </c>
    </row>
    <row r="1104" spans="1:40" ht="11.1" customHeight="1">
      <c r="A1104" s="2646" t="s">
        <v>6198</v>
      </c>
      <c r="B1104" s="2646" t="s">
        <v>6199</v>
      </c>
      <c r="C1104" s="2646" t="s">
        <v>1502</v>
      </c>
      <c r="D1104" s="2646" t="s">
        <v>6196</v>
      </c>
      <c r="E1104" s="2647">
        <v>8481805100</v>
      </c>
      <c r="F1104" s="2646" t="s">
        <v>2990</v>
      </c>
      <c r="G1104" s="2646" t="s">
        <v>6200</v>
      </c>
      <c r="H1104" s="2646" t="s">
        <v>3017</v>
      </c>
      <c r="I1104" s="2646"/>
      <c r="J1104" s="2646"/>
      <c r="K1104" s="2646"/>
      <c r="L1104" s="2650"/>
      <c r="M1104" s="2650"/>
      <c r="N1104" s="2650"/>
      <c r="O1104" s="2650"/>
      <c r="P1104" s="2650"/>
      <c r="Q1104" s="2650"/>
      <c r="R1104" s="2650"/>
      <c r="S1104" s="2650"/>
      <c r="T1104" s="2646" t="s">
        <v>3971</v>
      </c>
      <c r="U1104" s="2646"/>
      <c r="V1104" s="2646"/>
      <c r="W1104" s="2646"/>
      <c r="X1104" s="2646"/>
      <c r="Y1104" s="2646"/>
      <c r="Z1104" s="2646"/>
      <c r="AA1104" s="2646"/>
      <c r="AB1104" s="2646"/>
      <c r="AC1104" s="2646"/>
      <c r="AD1104" s="2646"/>
      <c r="AE1104" s="2646"/>
      <c r="AF1104" s="2646"/>
      <c r="AG1104" s="2646"/>
      <c r="AH1104" s="2646"/>
      <c r="AI1104" s="2646"/>
      <c r="AJ1104" s="2648">
        <v>520.61</v>
      </c>
      <c r="AK1104" s="2651" t="s">
        <v>2154</v>
      </c>
      <c r="AL1104" s="2651" t="s">
        <v>2993</v>
      </c>
      <c r="AM1104" s="2651"/>
      <c r="AN1104" s="2652">
        <v>531.02</v>
      </c>
    </row>
    <row r="1105" spans="1:40" ht="11.1" customHeight="1">
      <c r="A1105" s="2646" t="s">
        <v>6201</v>
      </c>
      <c r="B1105" s="2646" t="s">
        <v>6202</v>
      </c>
      <c r="C1105" s="2646" t="s">
        <v>1502</v>
      </c>
      <c r="D1105" s="2646" t="s">
        <v>6196</v>
      </c>
      <c r="E1105" s="2647">
        <v>8481805100</v>
      </c>
      <c r="F1105" s="2646" t="s">
        <v>2990</v>
      </c>
      <c r="G1105" s="2646" t="s">
        <v>6203</v>
      </c>
      <c r="H1105" s="2646" t="s">
        <v>3017</v>
      </c>
      <c r="I1105" s="2646"/>
      <c r="J1105" s="2646"/>
      <c r="K1105" s="2646"/>
      <c r="L1105" s="2650"/>
      <c r="M1105" s="2650"/>
      <c r="N1105" s="2650"/>
      <c r="O1105" s="2650"/>
      <c r="P1105" s="2650"/>
      <c r="Q1105" s="2650"/>
      <c r="R1105" s="2650"/>
      <c r="S1105" s="2650"/>
      <c r="T1105" s="2646" t="s">
        <v>3971</v>
      </c>
      <c r="U1105" s="2646"/>
      <c r="V1105" s="2646"/>
      <c r="W1105" s="2646"/>
      <c r="X1105" s="2646"/>
      <c r="Y1105" s="2646"/>
      <c r="Z1105" s="2646"/>
      <c r="AA1105" s="2646"/>
      <c r="AB1105" s="2646"/>
      <c r="AC1105" s="2646"/>
      <c r="AD1105" s="2646"/>
      <c r="AE1105" s="2646"/>
      <c r="AF1105" s="2646"/>
      <c r="AG1105" s="2646"/>
      <c r="AH1105" s="2646"/>
      <c r="AI1105" s="2646"/>
      <c r="AJ1105" s="2648">
        <v>569.86</v>
      </c>
      <c r="AK1105" s="2651" t="s">
        <v>2154</v>
      </c>
      <c r="AL1105" s="2651" t="s">
        <v>2993</v>
      </c>
      <c r="AM1105" s="2651"/>
      <c r="AN1105" s="2652">
        <v>581.26</v>
      </c>
    </row>
    <row r="1106" spans="1:40" ht="11.1" customHeight="1">
      <c r="A1106" s="2646" t="s">
        <v>6204</v>
      </c>
      <c r="B1106" s="2646" t="s">
        <v>6205</v>
      </c>
      <c r="C1106" s="2646" t="s">
        <v>1502</v>
      </c>
      <c r="D1106" s="2646" t="s">
        <v>6196</v>
      </c>
      <c r="E1106" s="2647">
        <v>8481805100</v>
      </c>
      <c r="F1106" s="2646" t="s">
        <v>2990</v>
      </c>
      <c r="G1106" s="2646" t="s">
        <v>6206</v>
      </c>
      <c r="H1106" s="2646" t="s">
        <v>3017</v>
      </c>
      <c r="I1106" s="2646"/>
      <c r="J1106" s="2646"/>
      <c r="K1106" s="2646"/>
      <c r="L1106" s="2650"/>
      <c r="M1106" s="2650"/>
      <c r="N1106" s="2650"/>
      <c r="O1106" s="2650"/>
      <c r="P1106" s="2650"/>
      <c r="Q1106" s="2650"/>
      <c r="R1106" s="2650"/>
      <c r="S1106" s="2650"/>
      <c r="T1106" s="2646" t="s">
        <v>3971</v>
      </c>
      <c r="U1106" s="2646"/>
      <c r="V1106" s="2646"/>
      <c r="W1106" s="2646"/>
      <c r="X1106" s="2646"/>
      <c r="Y1106" s="2646"/>
      <c r="Z1106" s="2646"/>
      <c r="AA1106" s="2646"/>
      <c r="AB1106" s="2646"/>
      <c r="AC1106" s="2646"/>
      <c r="AD1106" s="2646"/>
      <c r="AE1106" s="2646"/>
      <c r="AF1106" s="2646"/>
      <c r="AG1106" s="2646"/>
      <c r="AH1106" s="2646"/>
      <c r="AI1106" s="2646"/>
      <c r="AJ1106" s="2648">
        <v>621.66999999999996</v>
      </c>
      <c r="AK1106" s="2651" t="s">
        <v>2154</v>
      </c>
      <c r="AL1106" s="2651" t="s">
        <v>2993</v>
      </c>
      <c r="AM1106" s="2651"/>
      <c r="AN1106" s="2652">
        <v>634.1</v>
      </c>
    </row>
    <row r="1107" spans="1:40" ht="11.1" customHeight="1">
      <c r="A1107" s="2646" t="s">
        <v>6207</v>
      </c>
      <c r="B1107" s="2646" t="s">
        <v>6208</v>
      </c>
      <c r="C1107" s="2646" t="s">
        <v>1502</v>
      </c>
      <c r="D1107" s="2646" t="s">
        <v>6196</v>
      </c>
      <c r="E1107" s="2647">
        <v>8481805100</v>
      </c>
      <c r="F1107" s="2646" t="s">
        <v>2990</v>
      </c>
      <c r="G1107" s="2646" t="s">
        <v>6209</v>
      </c>
      <c r="H1107" s="2646" t="s">
        <v>3017</v>
      </c>
      <c r="I1107" s="2646"/>
      <c r="J1107" s="2646"/>
      <c r="K1107" s="2646"/>
      <c r="L1107" s="2650"/>
      <c r="M1107" s="2650"/>
      <c r="N1107" s="2650"/>
      <c r="O1107" s="2650"/>
      <c r="P1107" s="2650"/>
      <c r="Q1107" s="2650"/>
      <c r="R1107" s="2650"/>
      <c r="S1107" s="2650"/>
      <c r="T1107" s="2646" t="s">
        <v>3971</v>
      </c>
      <c r="U1107" s="2646"/>
      <c r="V1107" s="2646"/>
      <c r="W1107" s="2646"/>
      <c r="X1107" s="2646"/>
      <c r="Y1107" s="2646"/>
      <c r="Z1107" s="2646"/>
      <c r="AA1107" s="2646"/>
      <c r="AB1107" s="2646"/>
      <c r="AC1107" s="2646"/>
      <c r="AD1107" s="2646"/>
      <c r="AE1107" s="2646"/>
      <c r="AF1107" s="2646"/>
      <c r="AG1107" s="2646"/>
      <c r="AH1107" s="2646"/>
      <c r="AI1107" s="2646"/>
      <c r="AJ1107" s="2648">
        <v>672.83</v>
      </c>
      <c r="AK1107" s="2651" t="s">
        <v>2154</v>
      </c>
      <c r="AL1107" s="2651" t="s">
        <v>2993</v>
      </c>
      <c r="AM1107" s="2651"/>
      <c r="AN1107" s="2652">
        <v>686.29</v>
      </c>
    </row>
    <row r="1108" spans="1:40" ht="11.1" customHeight="1">
      <c r="A1108" s="2646" t="s">
        <v>6210</v>
      </c>
      <c r="B1108" s="2646" t="s">
        <v>6211</v>
      </c>
      <c r="C1108" s="2646" t="s">
        <v>1502</v>
      </c>
      <c r="D1108" s="2646" t="s">
        <v>6196</v>
      </c>
      <c r="E1108" s="2647">
        <v>8481805100</v>
      </c>
      <c r="F1108" s="2646" t="s">
        <v>2990</v>
      </c>
      <c r="G1108" s="2646" t="s">
        <v>6212</v>
      </c>
      <c r="H1108" s="2646" t="s">
        <v>3017</v>
      </c>
      <c r="I1108" s="2646"/>
      <c r="J1108" s="2646"/>
      <c r="K1108" s="2646"/>
      <c r="L1108" s="2650"/>
      <c r="M1108" s="2650"/>
      <c r="N1108" s="2650"/>
      <c r="O1108" s="2650"/>
      <c r="P1108" s="2650"/>
      <c r="Q1108" s="2650"/>
      <c r="R1108" s="2650"/>
      <c r="S1108" s="2650"/>
      <c r="T1108" s="2646" t="s">
        <v>3971</v>
      </c>
      <c r="U1108" s="2646"/>
      <c r="V1108" s="2646"/>
      <c r="W1108" s="2646"/>
      <c r="X1108" s="2646"/>
      <c r="Y1108" s="2646"/>
      <c r="Z1108" s="2646"/>
      <c r="AA1108" s="2646"/>
      <c r="AB1108" s="2646"/>
      <c r="AC1108" s="2646"/>
      <c r="AD1108" s="2646"/>
      <c r="AE1108" s="2646"/>
      <c r="AF1108" s="2646"/>
      <c r="AG1108" s="2646"/>
      <c r="AH1108" s="2646"/>
      <c r="AI1108" s="2646"/>
      <c r="AJ1108" s="2648">
        <v>724.71</v>
      </c>
      <c r="AK1108" s="2651" t="s">
        <v>2154</v>
      </c>
      <c r="AL1108" s="2651" t="s">
        <v>2993</v>
      </c>
      <c r="AM1108" s="2651"/>
      <c r="AN1108" s="2652">
        <v>739.2</v>
      </c>
    </row>
    <row r="1109" spans="1:40" ht="11.1" customHeight="1">
      <c r="A1109" s="2646" t="s">
        <v>6213</v>
      </c>
      <c r="B1109" s="2646" t="s">
        <v>6214</v>
      </c>
      <c r="C1109" s="2646" t="s">
        <v>1502</v>
      </c>
      <c r="D1109" s="2646" t="s">
        <v>6196</v>
      </c>
      <c r="E1109" s="2647">
        <v>8481805100</v>
      </c>
      <c r="F1109" s="2646" t="s">
        <v>2990</v>
      </c>
      <c r="G1109" s="2646" t="s">
        <v>6215</v>
      </c>
      <c r="H1109" s="2646" t="s">
        <v>3017</v>
      </c>
      <c r="I1109" s="2646"/>
      <c r="J1109" s="2646"/>
      <c r="K1109" s="2646"/>
      <c r="L1109" s="2650"/>
      <c r="M1109" s="2650"/>
      <c r="N1109" s="2650"/>
      <c r="O1109" s="2650"/>
      <c r="P1109" s="2650"/>
      <c r="Q1109" s="2650"/>
      <c r="R1109" s="2650"/>
      <c r="S1109" s="2650"/>
      <c r="T1109" s="2646" t="s">
        <v>3971</v>
      </c>
      <c r="U1109" s="2646"/>
      <c r="V1109" s="2646"/>
      <c r="W1109" s="2646"/>
      <c r="X1109" s="2646"/>
      <c r="Y1109" s="2646"/>
      <c r="Z1109" s="2646"/>
      <c r="AA1109" s="2646"/>
      <c r="AB1109" s="2646"/>
      <c r="AC1109" s="2646"/>
      <c r="AD1109" s="2646"/>
      <c r="AE1109" s="2646"/>
      <c r="AF1109" s="2646"/>
      <c r="AG1109" s="2646"/>
      <c r="AH1109" s="2646"/>
      <c r="AI1109" s="2646"/>
      <c r="AJ1109" s="2648">
        <v>775.38</v>
      </c>
      <c r="AK1109" s="2651" t="s">
        <v>2154</v>
      </c>
      <c r="AL1109" s="2651" t="s">
        <v>2993</v>
      </c>
      <c r="AM1109" s="2651"/>
      <c r="AN1109" s="2652">
        <v>790.89</v>
      </c>
    </row>
    <row r="1110" spans="1:40" ht="11.1" customHeight="1">
      <c r="A1110" s="2646" t="s">
        <v>6216</v>
      </c>
      <c r="B1110" s="2646" t="s">
        <v>6217</v>
      </c>
      <c r="C1110" s="2646" t="s">
        <v>1502</v>
      </c>
      <c r="D1110" s="2646" t="s">
        <v>6196</v>
      </c>
      <c r="E1110" s="2647">
        <v>8481805100</v>
      </c>
      <c r="F1110" s="2646" t="s">
        <v>2990</v>
      </c>
      <c r="G1110" s="2646" t="s">
        <v>6218</v>
      </c>
      <c r="H1110" s="2646" t="s">
        <v>3017</v>
      </c>
      <c r="I1110" s="2646"/>
      <c r="J1110" s="2646"/>
      <c r="K1110" s="2646"/>
      <c r="L1110" s="2650"/>
      <c r="M1110" s="2650"/>
      <c r="N1110" s="2650"/>
      <c r="O1110" s="2650"/>
      <c r="P1110" s="2650"/>
      <c r="Q1110" s="2650"/>
      <c r="R1110" s="2650"/>
      <c r="S1110" s="2650"/>
      <c r="T1110" s="2646" t="s">
        <v>3971</v>
      </c>
      <c r="U1110" s="2646"/>
      <c r="V1110" s="2646"/>
      <c r="W1110" s="2646"/>
      <c r="X1110" s="2646"/>
      <c r="Y1110" s="2646"/>
      <c r="Z1110" s="2646"/>
      <c r="AA1110" s="2646"/>
      <c r="AB1110" s="2646"/>
      <c r="AC1110" s="2646"/>
      <c r="AD1110" s="2646"/>
      <c r="AE1110" s="2646"/>
      <c r="AF1110" s="2646"/>
      <c r="AG1110" s="2646"/>
      <c r="AH1110" s="2646"/>
      <c r="AI1110" s="2646"/>
      <c r="AJ1110" s="2648">
        <v>826.61</v>
      </c>
      <c r="AK1110" s="2651" t="s">
        <v>2154</v>
      </c>
      <c r="AL1110" s="2651" t="s">
        <v>2993</v>
      </c>
      <c r="AM1110" s="2651"/>
      <c r="AN1110" s="2652">
        <v>843.14</v>
      </c>
    </row>
    <row r="1111" spans="1:40" ht="11.1" customHeight="1">
      <c r="A1111" s="2646" t="s">
        <v>6219</v>
      </c>
      <c r="B1111" s="2646" t="s">
        <v>6220</v>
      </c>
      <c r="C1111" s="2646" t="s">
        <v>1502</v>
      </c>
      <c r="D1111" s="2646" t="s">
        <v>6196</v>
      </c>
      <c r="E1111" s="2647">
        <v>8481805100</v>
      </c>
      <c r="F1111" s="2646" t="s">
        <v>2990</v>
      </c>
      <c r="G1111" s="2646" t="s">
        <v>6221</v>
      </c>
      <c r="H1111" s="2646" t="s">
        <v>3017</v>
      </c>
      <c r="I1111" s="2646"/>
      <c r="J1111" s="2646"/>
      <c r="K1111" s="2646"/>
      <c r="L1111" s="2650"/>
      <c r="M1111" s="2650"/>
      <c r="N1111" s="2650"/>
      <c r="O1111" s="2650"/>
      <c r="P1111" s="2650"/>
      <c r="Q1111" s="2650"/>
      <c r="R1111" s="2650"/>
      <c r="S1111" s="2650"/>
      <c r="T1111" s="2646" t="s">
        <v>3971</v>
      </c>
      <c r="U1111" s="2646"/>
      <c r="V1111" s="2646"/>
      <c r="W1111" s="2646"/>
      <c r="X1111" s="2646"/>
      <c r="Y1111" s="2646"/>
      <c r="Z1111" s="2646"/>
      <c r="AA1111" s="2646"/>
      <c r="AB1111" s="2646"/>
      <c r="AC1111" s="2646"/>
      <c r="AD1111" s="2646"/>
      <c r="AE1111" s="2646"/>
      <c r="AF1111" s="2646"/>
      <c r="AG1111" s="2646"/>
      <c r="AH1111" s="2646"/>
      <c r="AI1111" s="2646"/>
      <c r="AJ1111" s="2648">
        <v>891.62</v>
      </c>
      <c r="AK1111" s="2651" t="s">
        <v>2154</v>
      </c>
      <c r="AL1111" s="2651" t="s">
        <v>2993</v>
      </c>
      <c r="AM1111" s="2651"/>
      <c r="AN1111" s="2652">
        <v>909.45</v>
      </c>
    </row>
    <row r="1112" spans="1:40" ht="11.1" customHeight="1">
      <c r="A1112" s="2646" t="s">
        <v>4281</v>
      </c>
      <c r="B1112" s="2646" t="s">
        <v>4280</v>
      </c>
      <c r="C1112" s="2646" t="s">
        <v>1502</v>
      </c>
      <c r="D1112" s="2646"/>
      <c r="E1112" s="2647">
        <v>8481805100</v>
      </c>
      <c r="F1112" s="2646" t="s">
        <v>2990</v>
      </c>
      <c r="G1112" s="2646" t="s">
        <v>4279</v>
      </c>
      <c r="H1112" s="2646" t="s">
        <v>3017</v>
      </c>
      <c r="I1112" s="2646"/>
      <c r="J1112" s="2646"/>
      <c r="K1112" s="2646"/>
      <c r="L1112" s="2650"/>
      <c r="M1112" s="2650"/>
      <c r="N1112" s="2650"/>
      <c r="O1112" s="2650"/>
      <c r="P1112" s="2650"/>
      <c r="Q1112" s="2650"/>
      <c r="R1112" s="2650"/>
      <c r="S1112" s="2650"/>
      <c r="T1112" s="2646" t="s">
        <v>3971</v>
      </c>
      <c r="U1112" s="2646"/>
      <c r="V1112" s="2646"/>
      <c r="W1112" s="2646"/>
      <c r="X1112" s="2646"/>
      <c r="Y1112" s="2646"/>
      <c r="Z1112" s="2646"/>
      <c r="AA1112" s="2646"/>
      <c r="AB1112" s="2646"/>
      <c r="AC1112" s="2646"/>
      <c r="AD1112" s="2646"/>
      <c r="AE1112" s="2646"/>
      <c r="AF1112" s="2646"/>
      <c r="AG1112" s="2646"/>
      <c r="AH1112" s="2646"/>
      <c r="AI1112" s="2646"/>
      <c r="AJ1112" s="2648">
        <v>715.79</v>
      </c>
      <c r="AK1112" s="2651" t="s">
        <v>2154</v>
      </c>
      <c r="AL1112" s="2651" t="s">
        <v>4152</v>
      </c>
      <c r="AM1112" s="2651"/>
      <c r="AN1112" s="2652">
        <v>730.11</v>
      </c>
    </row>
    <row r="1113" spans="1:40" ht="11.1" customHeight="1">
      <c r="A1113" s="2646" t="s">
        <v>4276</v>
      </c>
      <c r="B1113" s="2646" t="s">
        <v>4278</v>
      </c>
      <c r="C1113" s="2646" t="s">
        <v>1502</v>
      </c>
      <c r="D1113" s="2646"/>
      <c r="E1113" s="2647">
        <v>8481805100</v>
      </c>
      <c r="F1113" s="2646" t="s">
        <v>2990</v>
      </c>
      <c r="G1113" s="2646" t="s">
        <v>4277</v>
      </c>
      <c r="H1113" s="2646" t="s">
        <v>3017</v>
      </c>
      <c r="I1113" s="2646"/>
      <c r="J1113" s="2646"/>
      <c r="K1113" s="2646"/>
      <c r="L1113" s="2650"/>
      <c r="M1113" s="2650"/>
      <c r="N1113" s="2650"/>
      <c r="O1113" s="2650"/>
      <c r="P1113" s="2650"/>
      <c r="Q1113" s="2650"/>
      <c r="R1113" s="2650"/>
      <c r="S1113" s="2650"/>
      <c r="T1113" s="2646" t="s">
        <v>3971</v>
      </c>
      <c r="U1113" s="2646"/>
      <c r="V1113" s="2646"/>
      <c r="W1113" s="2646"/>
      <c r="X1113" s="2646"/>
      <c r="Y1113" s="2646"/>
      <c r="Z1113" s="2646"/>
      <c r="AA1113" s="2646"/>
      <c r="AB1113" s="2646"/>
      <c r="AC1113" s="2646"/>
      <c r="AD1113" s="2646"/>
      <c r="AE1113" s="2646"/>
      <c r="AF1113" s="2646"/>
      <c r="AG1113" s="2646"/>
      <c r="AH1113" s="2646"/>
      <c r="AI1113" s="2646"/>
      <c r="AJ1113" s="2648">
        <v>766.47</v>
      </c>
      <c r="AK1113" s="2651" t="s">
        <v>2154</v>
      </c>
      <c r="AL1113" s="2651" t="s">
        <v>4152</v>
      </c>
      <c r="AM1113" s="2651"/>
      <c r="AN1113" s="2652">
        <v>781.8</v>
      </c>
    </row>
    <row r="1114" spans="1:40" ht="11.1" customHeight="1">
      <c r="A1114" s="2646" t="s">
        <v>4276</v>
      </c>
      <c r="B1114" s="2646" t="s">
        <v>4275</v>
      </c>
      <c r="C1114" s="2646" t="s">
        <v>1502</v>
      </c>
      <c r="D1114" s="2646"/>
      <c r="E1114" s="2647">
        <v>8481805100</v>
      </c>
      <c r="F1114" s="2646" t="s">
        <v>2990</v>
      </c>
      <c r="G1114" s="2646" t="s">
        <v>4274</v>
      </c>
      <c r="H1114" s="2646" t="s">
        <v>3017</v>
      </c>
      <c r="I1114" s="2646"/>
      <c r="J1114" s="2646"/>
      <c r="K1114" s="2646"/>
      <c r="L1114" s="2650"/>
      <c r="M1114" s="2650"/>
      <c r="N1114" s="2650"/>
      <c r="O1114" s="2650"/>
      <c r="P1114" s="2650"/>
      <c r="Q1114" s="2650"/>
      <c r="R1114" s="2650"/>
      <c r="S1114" s="2650"/>
      <c r="T1114" s="2646" t="s">
        <v>3971</v>
      </c>
      <c r="U1114" s="2646"/>
      <c r="V1114" s="2646"/>
      <c r="W1114" s="2646"/>
      <c r="X1114" s="2646"/>
      <c r="Y1114" s="2646"/>
      <c r="Z1114" s="2646"/>
      <c r="AA1114" s="2646"/>
      <c r="AB1114" s="2646"/>
      <c r="AC1114" s="2646"/>
      <c r="AD1114" s="2646"/>
      <c r="AE1114" s="2646"/>
      <c r="AF1114" s="2646"/>
      <c r="AG1114" s="2646"/>
      <c r="AH1114" s="2646"/>
      <c r="AI1114" s="2646"/>
      <c r="AJ1114" s="2648">
        <v>784.13</v>
      </c>
      <c r="AK1114" s="2651" t="s">
        <v>2154</v>
      </c>
      <c r="AL1114" s="2651" t="s">
        <v>4152</v>
      </c>
      <c r="AM1114" s="2651"/>
      <c r="AN1114" s="2652">
        <v>799.81</v>
      </c>
    </row>
    <row r="1115" spans="1:40" ht="11.1" customHeight="1">
      <c r="A1115" s="2646" t="s">
        <v>4273</v>
      </c>
      <c r="B1115" s="2646" t="s">
        <v>4272</v>
      </c>
      <c r="C1115" s="2646" t="s">
        <v>1502</v>
      </c>
      <c r="D1115" s="2646"/>
      <c r="E1115" s="2647">
        <v>8481805100</v>
      </c>
      <c r="F1115" s="2646" t="s">
        <v>2990</v>
      </c>
      <c r="G1115" s="2646" t="s">
        <v>4271</v>
      </c>
      <c r="H1115" s="2646" t="s">
        <v>3017</v>
      </c>
      <c r="I1115" s="2646"/>
      <c r="J1115" s="2646"/>
      <c r="K1115" s="2646"/>
      <c r="L1115" s="2650"/>
      <c r="M1115" s="2650"/>
      <c r="N1115" s="2650"/>
      <c r="O1115" s="2650"/>
      <c r="P1115" s="2650"/>
      <c r="Q1115" s="2650"/>
      <c r="R1115" s="2650"/>
      <c r="S1115" s="2650"/>
      <c r="T1115" s="2646" t="s">
        <v>3971</v>
      </c>
      <c r="U1115" s="2646"/>
      <c r="V1115" s="2646"/>
      <c r="W1115" s="2646"/>
      <c r="X1115" s="2646"/>
      <c r="Y1115" s="2646"/>
      <c r="Z1115" s="2646"/>
      <c r="AA1115" s="2646"/>
      <c r="AB1115" s="2646"/>
      <c r="AC1115" s="2646"/>
      <c r="AD1115" s="2646"/>
      <c r="AE1115" s="2646"/>
      <c r="AF1115" s="2646"/>
      <c r="AG1115" s="2646"/>
      <c r="AH1115" s="2646"/>
      <c r="AI1115" s="2646"/>
      <c r="AJ1115" s="2648">
        <v>851.32</v>
      </c>
      <c r="AK1115" s="2651" t="s">
        <v>2154</v>
      </c>
      <c r="AL1115" s="2651" t="s">
        <v>4152</v>
      </c>
      <c r="AM1115" s="2651"/>
      <c r="AN1115" s="2652">
        <v>868.35</v>
      </c>
    </row>
    <row r="1116" spans="1:40" ht="11.1" customHeight="1">
      <c r="A1116" s="2646" t="s">
        <v>4270</v>
      </c>
      <c r="B1116" s="2646" t="s">
        <v>4269</v>
      </c>
      <c r="C1116" s="2646" t="s">
        <v>1502</v>
      </c>
      <c r="D1116" s="2646"/>
      <c r="E1116" s="2647">
        <v>8481805100</v>
      </c>
      <c r="F1116" s="2646" t="s">
        <v>2990</v>
      </c>
      <c r="G1116" s="2646" t="s">
        <v>4268</v>
      </c>
      <c r="H1116" s="2646" t="s">
        <v>3017</v>
      </c>
      <c r="I1116" s="2646"/>
      <c r="J1116" s="2646"/>
      <c r="K1116" s="2646"/>
      <c r="L1116" s="2650"/>
      <c r="M1116" s="2650"/>
      <c r="N1116" s="2650"/>
      <c r="O1116" s="2650"/>
      <c r="P1116" s="2650"/>
      <c r="Q1116" s="2650"/>
      <c r="R1116" s="2650"/>
      <c r="S1116" s="2650"/>
      <c r="T1116" s="2646" t="s">
        <v>3971</v>
      </c>
      <c r="U1116" s="2646"/>
      <c r="V1116" s="2646"/>
      <c r="W1116" s="2646"/>
      <c r="X1116" s="2646"/>
      <c r="Y1116" s="2646"/>
      <c r="Z1116" s="2646"/>
      <c r="AA1116" s="2646"/>
      <c r="AB1116" s="2646"/>
      <c r="AC1116" s="2646"/>
      <c r="AD1116" s="2646"/>
      <c r="AE1116" s="2646"/>
      <c r="AF1116" s="2646"/>
      <c r="AG1116" s="2646"/>
      <c r="AH1116" s="2646"/>
      <c r="AI1116" s="2646"/>
      <c r="AJ1116" s="2648">
        <v>919.24</v>
      </c>
      <c r="AK1116" s="2651" t="s">
        <v>2154</v>
      </c>
      <c r="AL1116" s="2651" t="s">
        <v>4152</v>
      </c>
      <c r="AM1116" s="2651"/>
      <c r="AN1116" s="2652">
        <v>937.62</v>
      </c>
    </row>
    <row r="1117" spans="1:40" ht="11.1" customHeight="1">
      <c r="A1117" s="2646" t="s">
        <v>6222</v>
      </c>
      <c r="B1117" s="2646" t="s">
        <v>6223</v>
      </c>
      <c r="C1117" s="2646" t="s">
        <v>1502</v>
      </c>
      <c r="D1117" s="2646" t="s">
        <v>6196</v>
      </c>
      <c r="E1117" s="2647">
        <v>8481805100</v>
      </c>
      <c r="F1117" s="2646" t="s">
        <v>2990</v>
      </c>
      <c r="G1117" s="2646" t="s">
        <v>6224</v>
      </c>
      <c r="H1117" s="2646" t="s">
        <v>3017</v>
      </c>
      <c r="I1117" s="2646"/>
      <c r="J1117" s="2646"/>
      <c r="K1117" s="2646"/>
      <c r="L1117" s="2650"/>
      <c r="M1117" s="2650"/>
      <c r="N1117" s="2650"/>
      <c r="O1117" s="2650"/>
      <c r="P1117" s="2650"/>
      <c r="Q1117" s="2650"/>
      <c r="R1117" s="2650"/>
      <c r="S1117" s="2650"/>
      <c r="T1117" s="2646" t="s">
        <v>3971</v>
      </c>
      <c r="U1117" s="2646"/>
      <c r="V1117" s="2646"/>
      <c r="W1117" s="2646"/>
      <c r="X1117" s="2646"/>
      <c r="Y1117" s="2646"/>
      <c r="Z1117" s="2646"/>
      <c r="AA1117" s="2646"/>
      <c r="AB1117" s="2646"/>
      <c r="AC1117" s="2646"/>
      <c r="AD1117" s="2646"/>
      <c r="AE1117" s="2646"/>
      <c r="AF1117" s="2646"/>
      <c r="AG1117" s="2646"/>
      <c r="AH1117" s="2646"/>
      <c r="AI1117" s="2646"/>
      <c r="AJ1117" s="2648">
        <v>942.86</v>
      </c>
      <c r="AK1117" s="2651" t="s">
        <v>2154</v>
      </c>
      <c r="AL1117" s="2651" t="s">
        <v>2993</v>
      </c>
      <c r="AM1117" s="2651"/>
      <c r="AN1117" s="2652">
        <v>961.72</v>
      </c>
    </row>
    <row r="1118" spans="1:40" ht="11.1" customHeight="1">
      <c r="A1118" s="2646" t="s">
        <v>6225</v>
      </c>
      <c r="B1118" s="2646" t="s">
        <v>6226</v>
      </c>
      <c r="C1118" s="2646" t="s">
        <v>1502</v>
      </c>
      <c r="D1118" s="2646" t="s">
        <v>6196</v>
      </c>
      <c r="E1118" s="2647">
        <v>8481805100</v>
      </c>
      <c r="F1118" s="2646" t="s">
        <v>2990</v>
      </c>
      <c r="G1118" s="2646" t="s">
        <v>6227</v>
      </c>
      <c r="H1118" s="2646" t="s">
        <v>3017</v>
      </c>
      <c r="I1118" s="2646"/>
      <c r="J1118" s="2646"/>
      <c r="K1118" s="2646"/>
      <c r="L1118" s="2650"/>
      <c r="M1118" s="2650"/>
      <c r="N1118" s="2650"/>
      <c r="O1118" s="2650"/>
      <c r="P1118" s="2650"/>
      <c r="Q1118" s="2650"/>
      <c r="R1118" s="2650"/>
      <c r="S1118" s="2650"/>
      <c r="T1118" s="2646" t="s">
        <v>3971</v>
      </c>
      <c r="U1118" s="2646"/>
      <c r="V1118" s="2646"/>
      <c r="W1118" s="2646"/>
      <c r="X1118" s="2646"/>
      <c r="Y1118" s="2646"/>
      <c r="Z1118" s="2646"/>
      <c r="AA1118" s="2646"/>
      <c r="AB1118" s="2646"/>
      <c r="AC1118" s="2646"/>
      <c r="AD1118" s="2646"/>
      <c r="AE1118" s="2646"/>
      <c r="AF1118" s="2646"/>
      <c r="AG1118" s="2646"/>
      <c r="AH1118" s="2646"/>
      <c r="AI1118" s="2646"/>
      <c r="AJ1118" s="2648">
        <v>520.61</v>
      </c>
      <c r="AK1118" s="2651" t="s">
        <v>2154</v>
      </c>
      <c r="AL1118" s="2651" t="s">
        <v>2993</v>
      </c>
      <c r="AM1118" s="2651"/>
      <c r="AN1118" s="2652">
        <v>531.02</v>
      </c>
    </row>
    <row r="1119" spans="1:40" ht="11.1" customHeight="1">
      <c r="A1119" s="2646" t="s">
        <v>4261</v>
      </c>
      <c r="B1119" s="2646" t="s">
        <v>6543</v>
      </c>
      <c r="C1119" s="2646" t="s">
        <v>1502</v>
      </c>
      <c r="D1119" s="2646"/>
      <c r="E1119" s="2647">
        <v>8481805100</v>
      </c>
      <c r="F1119" s="2646" t="s">
        <v>2990</v>
      </c>
      <c r="G1119" s="2646" t="s">
        <v>6544</v>
      </c>
      <c r="H1119" s="2646" t="s">
        <v>3017</v>
      </c>
      <c r="I1119" s="2646"/>
      <c r="J1119" s="2646"/>
      <c r="K1119" s="2646"/>
      <c r="L1119" s="2650"/>
      <c r="M1119" s="2650"/>
      <c r="N1119" s="2650"/>
      <c r="O1119" s="2650"/>
      <c r="P1119" s="2650"/>
      <c r="Q1119" s="2650"/>
      <c r="R1119" s="2650"/>
      <c r="S1119" s="2650"/>
      <c r="T1119" s="2646" t="s">
        <v>3971</v>
      </c>
      <c r="U1119" s="2646"/>
      <c r="V1119" s="2646"/>
      <c r="W1119" s="2646"/>
      <c r="X1119" s="2646"/>
      <c r="Y1119" s="2646"/>
      <c r="Z1119" s="2646"/>
      <c r="AA1119" s="2646"/>
      <c r="AB1119" s="2646"/>
      <c r="AC1119" s="2646"/>
      <c r="AD1119" s="2646"/>
      <c r="AE1119" s="2646"/>
      <c r="AF1119" s="2646"/>
      <c r="AG1119" s="2646"/>
      <c r="AH1119" s="2646"/>
      <c r="AI1119" s="2646"/>
      <c r="AJ1119" s="2648">
        <v>629.16999999999996</v>
      </c>
      <c r="AK1119" s="2651" t="s">
        <v>2154</v>
      </c>
      <c r="AL1119" s="2651" t="s">
        <v>2993</v>
      </c>
      <c r="AM1119" s="2651"/>
      <c r="AN1119" s="2652">
        <v>641.75</v>
      </c>
    </row>
    <row r="1120" spans="1:40" ht="11.1" customHeight="1">
      <c r="A1120" s="2646" t="s">
        <v>4258</v>
      </c>
      <c r="B1120" s="2646" t="s">
        <v>6545</v>
      </c>
      <c r="C1120" s="2646" t="s">
        <v>1502</v>
      </c>
      <c r="D1120" s="2646"/>
      <c r="E1120" s="2647">
        <v>8481805100</v>
      </c>
      <c r="F1120" s="2646" t="s">
        <v>2990</v>
      </c>
      <c r="G1120" s="2646" t="s">
        <v>6546</v>
      </c>
      <c r="H1120" s="2646" t="s">
        <v>3017</v>
      </c>
      <c r="I1120" s="2646"/>
      <c r="J1120" s="2646"/>
      <c r="K1120" s="2646"/>
      <c r="L1120" s="2650"/>
      <c r="M1120" s="2650"/>
      <c r="N1120" s="2650"/>
      <c r="O1120" s="2650"/>
      <c r="P1120" s="2650"/>
      <c r="Q1120" s="2650"/>
      <c r="R1120" s="2650"/>
      <c r="S1120" s="2650"/>
      <c r="T1120" s="2646" t="s">
        <v>3971</v>
      </c>
      <c r="U1120" s="2646"/>
      <c r="V1120" s="2646"/>
      <c r="W1120" s="2646"/>
      <c r="X1120" s="2646"/>
      <c r="Y1120" s="2646"/>
      <c r="Z1120" s="2646"/>
      <c r="AA1120" s="2646"/>
      <c r="AB1120" s="2646"/>
      <c r="AC1120" s="2646"/>
      <c r="AD1120" s="2646"/>
      <c r="AE1120" s="2646"/>
      <c r="AF1120" s="2646"/>
      <c r="AG1120" s="2646"/>
      <c r="AH1120" s="2646"/>
      <c r="AI1120" s="2646"/>
      <c r="AJ1120" s="2653">
        <v>683.7</v>
      </c>
      <c r="AK1120" s="2651" t="s">
        <v>2154</v>
      </c>
      <c r="AL1120" s="2651" t="s">
        <v>2993</v>
      </c>
      <c r="AM1120" s="2651"/>
      <c r="AN1120" s="2652">
        <v>697.37</v>
      </c>
    </row>
    <row r="1121" spans="1:40" ht="11.1" customHeight="1">
      <c r="A1121" s="2646" t="s">
        <v>4214</v>
      </c>
      <c r="B1121" s="2646" t="s">
        <v>6547</v>
      </c>
      <c r="C1121" s="2646" t="s">
        <v>1502</v>
      </c>
      <c r="D1121" s="2646"/>
      <c r="E1121" s="2647">
        <v>8481805100</v>
      </c>
      <c r="F1121" s="2646" t="s">
        <v>2990</v>
      </c>
      <c r="G1121" s="2646" t="s">
        <v>6548</v>
      </c>
      <c r="H1121" s="2646" t="s">
        <v>3017</v>
      </c>
      <c r="I1121" s="2646"/>
      <c r="J1121" s="2646"/>
      <c r="K1121" s="2646"/>
      <c r="L1121" s="2650"/>
      <c r="M1121" s="2650"/>
      <c r="N1121" s="2650"/>
      <c r="O1121" s="2650"/>
      <c r="P1121" s="2650"/>
      <c r="Q1121" s="2650"/>
      <c r="R1121" s="2650"/>
      <c r="S1121" s="2650"/>
      <c r="T1121" s="2646" t="s">
        <v>3971</v>
      </c>
      <c r="U1121" s="2646"/>
      <c r="V1121" s="2646"/>
      <c r="W1121" s="2646"/>
      <c r="X1121" s="2646"/>
      <c r="Y1121" s="2646"/>
      <c r="Z1121" s="2646"/>
      <c r="AA1121" s="2646"/>
      <c r="AB1121" s="2646"/>
      <c r="AC1121" s="2646"/>
      <c r="AD1121" s="2646"/>
      <c r="AE1121" s="2646"/>
      <c r="AF1121" s="2646"/>
      <c r="AG1121" s="2646"/>
      <c r="AH1121" s="2646"/>
      <c r="AI1121" s="2646"/>
      <c r="AJ1121" s="2648">
        <v>738.96</v>
      </c>
      <c r="AK1121" s="2651" t="s">
        <v>2154</v>
      </c>
      <c r="AL1121" s="2651" t="s">
        <v>2993</v>
      </c>
      <c r="AM1121" s="2651"/>
      <c r="AN1121" s="2652">
        <v>753.74</v>
      </c>
    </row>
    <row r="1122" spans="1:40" ht="11.1" customHeight="1">
      <c r="A1122" s="2646" t="s">
        <v>6228</v>
      </c>
      <c r="B1122" s="2646" t="s">
        <v>6229</v>
      </c>
      <c r="C1122" s="2646" t="s">
        <v>1502</v>
      </c>
      <c r="D1122" s="2646" t="s">
        <v>6196</v>
      </c>
      <c r="E1122" s="2647">
        <v>8481805100</v>
      </c>
      <c r="F1122" s="2646" t="s">
        <v>2990</v>
      </c>
      <c r="G1122" s="2646" t="s">
        <v>6230</v>
      </c>
      <c r="H1122" s="2646" t="s">
        <v>3017</v>
      </c>
      <c r="I1122" s="2646"/>
      <c r="J1122" s="2646"/>
      <c r="K1122" s="2646"/>
      <c r="L1122" s="2650"/>
      <c r="M1122" s="2650"/>
      <c r="N1122" s="2650"/>
      <c r="O1122" s="2650"/>
      <c r="P1122" s="2650"/>
      <c r="Q1122" s="2650"/>
      <c r="R1122" s="2650"/>
      <c r="S1122" s="2650"/>
      <c r="T1122" s="2646" t="s">
        <v>3971</v>
      </c>
      <c r="U1122" s="2646"/>
      <c r="V1122" s="2646"/>
      <c r="W1122" s="2646"/>
      <c r="X1122" s="2646"/>
      <c r="Y1122" s="2646"/>
      <c r="Z1122" s="2646"/>
      <c r="AA1122" s="2646"/>
      <c r="AB1122" s="2646"/>
      <c r="AC1122" s="2646"/>
      <c r="AD1122" s="2646"/>
      <c r="AE1122" s="2646"/>
      <c r="AF1122" s="2646"/>
      <c r="AG1122" s="2646"/>
      <c r="AH1122" s="2646"/>
      <c r="AI1122" s="2646"/>
      <c r="AJ1122" s="2648">
        <v>569.86</v>
      </c>
      <c r="AK1122" s="2651" t="s">
        <v>2154</v>
      </c>
      <c r="AL1122" s="2651" t="s">
        <v>2993</v>
      </c>
      <c r="AM1122" s="2651"/>
      <c r="AN1122" s="2652">
        <v>581.26</v>
      </c>
    </row>
    <row r="1123" spans="1:40" ht="11.1" customHeight="1">
      <c r="A1123" s="2646" t="s">
        <v>6231</v>
      </c>
      <c r="B1123" s="2646" t="s">
        <v>6232</v>
      </c>
      <c r="C1123" s="2646" t="s">
        <v>1502</v>
      </c>
      <c r="D1123" s="2646" t="s">
        <v>6196</v>
      </c>
      <c r="E1123" s="2647">
        <v>8481805100</v>
      </c>
      <c r="F1123" s="2646" t="s">
        <v>2990</v>
      </c>
      <c r="G1123" s="2646" t="s">
        <v>6233</v>
      </c>
      <c r="H1123" s="2646" t="s">
        <v>3017</v>
      </c>
      <c r="I1123" s="2646"/>
      <c r="J1123" s="2646"/>
      <c r="K1123" s="2646"/>
      <c r="L1123" s="2650"/>
      <c r="M1123" s="2650"/>
      <c r="N1123" s="2650"/>
      <c r="O1123" s="2650"/>
      <c r="P1123" s="2650"/>
      <c r="Q1123" s="2650"/>
      <c r="R1123" s="2650"/>
      <c r="S1123" s="2650"/>
      <c r="T1123" s="2646" t="s">
        <v>3971</v>
      </c>
      <c r="U1123" s="2646"/>
      <c r="V1123" s="2646"/>
      <c r="W1123" s="2646"/>
      <c r="X1123" s="2646"/>
      <c r="Y1123" s="2646"/>
      <c r="Z1123" s="2646"/>
      <c r="AA1123" s="2646"/>
      <c r="AB1123" s="2646"/>
      <c r="AC1123" s="2646"/>
      <c r="AD1123" s="2646"/>
      <c r="AE1123" s="2646"/>
      <c r="AF1123" s="2646"/>
      <c r="AG1123" s="2646"/>
      <c r="AH1123" s="2646"/>
      <c r="AI1123" s="2646"/>
      <c r="AJ1123" s="2648">
        <v>621.66999999999996</v>
      </c>
      <c r="AK1123" s="2651" t="s">
        <v>2154</v>
      </c>
      <c r="AL1123" s="2651" t="s">
        <v>2993</v>
      </c>
      <c r="AM1123" s="2651"/>
      <c r="AN1123" s="2652">
        <v>634.1</v>
      </c>
    </row>
    <row r="1124" spans="1:40" ht="11.1" customHeight="1">
      <c r="A1124" s="2646" t="s">
        <v>6234</v>
      </c>
      <c r="B1124" s="2646" t="s">
        <v>6235</v>
      </c>
      <c r="C1124" s="2646" t="s">
        <v>1502</v>
      </c>
      <c r="D1124" s="2646" t="s">
        <v>6196</v>
      </c>
      <c r="E1124" s="2647">
        <v>8481805100</v>
      </c>
      <c r="F1124" s="2646" t="s">
        <v>2990</v>
      </c>
      <c r="G1124" s="2646" t="s">
        <v>6236</v>
      </c>
      <c r="H1124" s="2646" t="s">
        <v>3017</v>
      </c>
      <c r="I1124" s="2646"/>
      <c r="J1124" s="2646"/>
      <c r="K1124" s="2646"/>
      <c r="L1124" s="2650"/>
      <c r="M1124" s="2650"/>
      <c r="N1124" s="2650"/>
      <c r="O1124" s="2650"/>
      <c r="P1124" s="2650"/>
      <c r="Q1124" s="2650"/>
      <c r="R1124" s="2650"/>
      <c r="S1124" s="2650"/>
      <c r="T1124" s="2646" t="s">
        <v>3971</v>
      </c>
      <c r="U1124" s="2646"/>
      <c r="V1124" s="2646"/>
      <c r="W1124" s="2646"/>
      <c r="X1124" s="2646"/>
      <c r="Y1124" s="2646"/>
      <c r="Z1124" s="2646"/>
      <c r="AA1124" s="2646"/>
      <c r="AB1124" s="2646"/>
      <c r="AC1124" s="2646"/>
      <c r="AD1124" s="2646"/>
      <c r="AE1124" s="2646"/>
      <c r="AF1124" s="2646"/>
      <c r="AG1124" s="2646"/>
      <c r="AH1124" s="2646"/>
      <c r="AI1124" s="2646"/>
      <c r="AJ1124" s="2648">
        <v>672.83</v>
      </c>
      <c r="AK1124" s="2651" t="s">
        <v>2154</v>
      </c>
      <c r="AL1124" s="2651" t="s">
        <v>2993</v>
      </c>
      <c r="AM1124" s="2651"/>
      <c r="AN1124" s="2652">
        <v>686.29</v>
      </c>
    </row>
    <row r="1125" spans="1:40" ht="11.1" customHeight="1">
      <c r="A1125" s="2646" t="s">
        <v>6237</v>
      </c>
      <c r="B1125" s="2646" t="s">
        <v>6238</v>
      </c>
      <c r="C1125" s="2646" t="s">
        <v>1502</v>
      </c>
      <c r="D1125" s="2646" t="s">
        <v>6196</v>
      </c>
      <c r="E1125" s="2647">
        <v>8481805100</v>
      </c>
      <c r="F1125" s="2646" t="s">
        <v>2990</v>
      </c>
      <c r="G1125" s="2646" t="s">
        <v>6239</v>
      </c>
      <c r="H1125" s="2646" t="s">
        <v>3017</v>
      </c>
      <c r="I1125" s="2646"/>
      <c r="J1125" s="2646"/>
      <c r="K1125" s="2646"/>
      <c r="L1125" s="2650"/>
      <c r="M1125" s="2650"/>
      <c r="N1125" s="2650"/>
      <c r="O1125" s="2650"/>
      <c r="P1125" s="2650"/>
      <c r="Q1125" s="2650"/>
      <c r="R1125" s="2650"/>
      <c r="S1125" s="2650"/>
      <c r="T1125" s="2646" t="s">
        <v>3971</v>
      </c>
      <c r="U1125" s="2646"/>
      <c r="V1125" s="2646"/>
      <c r="W1125" s="2646"/>
      <c r="X1125" s="2646"/>
      <c r="Y1125" s="2646"/>
      <c r="Z1125" s="2646"/>
      <c r="AA1125" s="2646"/>
      <c r="AB1125" s="2646"/>
      <c r="AC1125" s="2646"/>
      <c r="AD1125" s="2646"/>
      <c r="AE1125" s="2646"/>
      <c r="AF1125" s="2646"/>
      <c r="AG1125" s="2646"/>
      <c r="AH1125" s="2646"/>
      <c r="AI1125" s="2646"/>
      <c r="AJ1125" s="2648">
        <v>724.71</v>
      </c>
      <c r="AK1125" s="2651" t="s">
        <v>2154</v>
      </c>
      <c r="AL1125" s="2651" t="s">
        <v>2993</v>
      </c>
      <c r="AM1125" s="2651"/>
      <c r="AN1125" s="2652">
        <v>739.2</v>
      </c>
    </row>
    <row r="1126" spans="1:40" ht="11.1" customHeight="1">
      <c r="A1126" s="2646" t="s">
        <v>6240</v>
      </c>
      <c r="B1126" s="2646" t="s">
        <v>6241</v>
      </c>
      <c r="C1126" s="2646" t="s">
        <v>1502</v>
      </c>
      <c r="D1126" s="2646" t="s">
        <v>6196</v>
      </c>
      <c r="E1126" s="2647">
        <v>8481805100</v>
      </c>
      <c r="F1126" s="2646" t="s">
        <v>2990</v>
      </c>
      <c r="G1126" s="2646" t="s">
        <v>6242</v>
      </c>
      <c r="H1126" s="2646" t="s">
        <v>3017</v>
      </c>
      <c r="I1126" s="2646"/>
      <c r="J1126" s="2646"/>
      <c r="K1126" s="2646"/>
      <c r="L1126" s="2650"/>
      <c r="M1126" s="2650"/>
      <c r="N1126" s="2650"/>
      <c r="O1126" s="2650"/>
      <c r="P1126" s="2650"/>
      <c r="Q1126" s="2650"/>
      <c r="R1126" s="2650"/>
      <c r="S1126" s="2650"/>
      <c r="T1126" s="2646" t="s">
        <v>3971</v>
      </c>
      <c r="U1126" s="2646"/>
      <c r="V1126" s="2646"/>
      <c r="W1126" s="2646"/>
      <c r="X1126" s="2646"/>
      <c r="Y1126" s="2646"/>
      <c r="Z1126" s="2646"/>
      <c r="AA1126" s="2646"/>
      <c r="AB1126" s="2646"/>
      <c r="AC1126" s="2646"/>
      <c r="AD1126" s="2646"/>
      <c r="AE1126" s="2646"/>
      <c r="AF1126" s="2646"/>
      <c r="AG1126" s="2646"/>
      <c r="AH1126" s="2646"/>
      <c r="AI1126" s="2646"/>
      <c r="AJ1126" s="2648">
        <v>775.38</v>
      </c>
      <c r="AK1126" s="2651" t="s">
        <v>2154</v>
      </c>
      <c r="AL1126" s="2651" t="s">
        <v>2993</v>
      </c>
      <c r="AM1126" s="2651"/>
      <c r="AN1126" s="2652">
        <v>790.89</v>
      </c>
    </row>
    <row r="1127" spans="1:40" ht="11.1" customHeight="1">
      <c r="A1127" s="2646" t="s">
        <v>6243</v>
      </c>
      <c r="B1127" s="2646" t="s">
        <v>6244</v>
      </c>
      <c r="C1127" s="2646" t="s">
        <v>1502</v>
      </c>
      <c r="D1127" s="2646" t="s">
        <v>6196</v>
      </c>
      <c r="E1127" s="2647">
        <v>8481805100</v>
      </c>
      <c r="F1127" s="2646" t="s">
        <v>2990</v>
      </c>
      <c r="G1127" s="2646" t="s">
        <v>6245</v>
      </c>
      <c r="H1127" s="2646" t="s">
        <v>3017</v>
      </c>
      <c r="I1127" s="2646"/>
      <c r="J1127" s="2646"/>
      <c r="K1127" s="2646"/>
      <c r="L1127" s="2650"/>
      <c r="M1127" s="2650"/>
      <c r="N1127" s="2650"/>
      <c r="O1127" s="2650"/>
      <c r="P1127" s="2650"/>
      <c r="Q1127" s="2650"/>
      <c r="R1127" s="2650"/>
      <c r="S1127" s="2650"/>
      <c r="T1127" s="2646" t="s">
        <v>3971</v>
      </c>
      <c r="U1127" s="2646"/>
      <c r="V1127" s="2646"/>
      <c r="W1127" s="2646"/>
      <c r="X1127" s="2646"/>
      <c r="Y1127" s="2646"/>
      <c r="Z1127" s="2646"/>
      <c r="AA1127" s="2646"/>
      <c r="AB1127" s="2646"/>
      <c r="AC1127" s="2646"/>
      <c r="AD1127" s="2646"/>
      <c r="AE1127" s="2646"/>
      <c r="AF1127" s="2646"/>
      <c r="AG1127" s="2646"/>
      <c r="AH1127" s="2646"/>
      <c r="AI1127" s="2646"/>
      <c r="AJ1127" s="2648">
        <v>826.61</v>
      </c>
      <c r="AK1127" s="2651" t="s">
        <v>2154</v>
      </c>
      <c r="AL1127" s="2651" t="s">
        <v>2993</v>
      </c>
      <c r="AM1127" s="2651"/>
      <c r="AN1127" s="2652">
        <v>843.14</v>
      </c>
    </row>
    <row r="1128" spans="1:40" ht="11.1" customHeight="1">
      <c r="A1128" s="2646" t="s">
        <v>6246</v>
      </c>
      <c r="B1128" s="2646" t="s">
        <v>6247</v>
      </c>
      <c r="C1128" s="2646" t="s">
        <v>1502</v>
      </c>
      <c r="D1128" s="2646" t="s">
        <v>6196</v>
      </c>
      <c r="E1128" s="2647">
        <v>8481805100</v>
      </c>
      <c r="F1128" s="2646" t="s">
        <v>2990</v>
      </c>
      <c r="G1128" s="2646" t="s">
        <v>6248</v>
      </c>
      <c r="H1128" s="2646" t="s">
        <v>3017</v>
      </c>
      <c r="I1128" s="2646"/>
      <c r="J1128" s="2646"/>
      <c r="K1128" s="2646"/>
      <c r="L1128" s="2650"/>
      <c r="M1128" s="2650"/>
      <c r="N1128" s="2650"/>
      <c r="O1128" s="2650"/>
      <c r="P1128" s="2650"/>
      <c r="Q1128" s="2650"/>
      <c r="R1128" s="2650"/>
      <c r="S1128" s="2650"/>
      <c r="T1128" s="2646" t="s">
        <v>3971</v>
      </c>
      <c r="U1128" s="2646"/>
      <c r="V1128" s="2646"/>
      <c r="W1128" s="2646"/>
      <c r="X1128" s="2646"/>
      <c r="Y1128" s="2646"/>
      <c r="Z1128" s="2646"/>
      <c r="AA1128" s="2646"/>
      <c r="AB1128" s="2646"/>
      <c r="AC1128" s="2646"/>
      <c r="AD1128" s="2646"/>
      <c r="AE1128" s="2646"/>
      <c r="AF1128" s="2646"/>
      <c r="AG1128" s="2646"/>
      <c r="AH1128" s="2646"/>
      <c r="AI1128" s="2646"/>
      <c r="AJ1128" s="2648">
        <v>891.62</v>
      </c>
      <c r="AK1128" s="2651" t="s">
        <v>2154</v>
      </c>
      <c r="AL1128" s="2651" t="s">
        <v>2993</v>
      </c>
      <c r="AM1128" s="2651"/>
      <c r="AN1128" s="2652">
        <v>909.45</v>
      </c>
    </row>
    <row r="1129" spans="1:40" ht="11.1" customHeight="1">
      <c r="A1129" s="2646" t="s">
        <v>4267</v>
      </c>
      <c r="B1129" s="2646" t="s">
        <v>4266</v>
      </c>
      <c r="C1129" s="2646" t="s">
        <v>1502</v>
      </c>
      <c r="D1129" s="2646"/>
      <c r="E1129" s="2647">
        <v>8481805100</v>
      </c>
      <c r="F1129" s="2646" t="s">
        <v>2990</v>
      </c>
      <c r="G1129" s="2646" t="s">
        <v>4265</v>
      </c>
      <c r="H1129" s="2646" t="s">
        <v>3017</v>
      </c>
      <c r="I1129" s="2646"/>
      <c r="J1129" s="2646"/>
      <c r="K1129" s="2646"/>
      <c r="L1129" s="2650"/>
      <c r="M1129" s="2650"/>
      <c r="N1129" s="2650"/>
      <c r="O1129" s="2650"/>
      <c r="P1129" s="2650"/>
      <c r="Q1129" s="2650"/>
      <c r="R1129" s="2650"/>
      <c r="S1129" s="2650"/>
      <c r="T1129" s="2646" t="s">
        <v>3971</v>
      </c>
      <c r="U1129" s="2646"/>
      <c r="V1129" s="2646"/>
      <c r="W1129" s="2646"/>
      <c r="X1129" s="2646"/>
      <c r="Y1129" s="2646"/>
      <c r="Z1129" s="2646"/>
      <c r="AA1129" s="2646"/>
      <c r="AB1129" s="2646"/>
      <c r="AC1129" s="2646"/>
      <c r="AD1129" s="2646"/>
      <c r="AE1129" s="2646"/>
      <c r="AF1129" s="2646"/>
      <c r="AG1129" s="2646"/>
      <c r="AH1129" s="2646"/>
      <c r="AI1129" s="2646"/>
      <c r="AJ1129" s="2648">
        <v>715.79</v>
      </c>
      <c r="AK1129" s="2651" t="s">
        <v>2154</v>
      </c>
      <c r="AL1129" s="2651" t="s">
        <v>4152</v>
      </c>
      <c r="AM1129" s="2651"/>
      <c r="AN1129" s="2652">
        <v>730.11</v>
      </c>
    </row>
    <row r="1130" spans="1:40" ht="11.1" customHeight="1">
      <c r="A1130" s="2646" t="s">
        <v>4214</v>
      </c>
      <c r="B1130" s="2646" t="s">
        <v>6549</v>
      </c>
      <c r="C1130" s="2646" t="s">
        <v>1502</v>
      </c>
      <c r="D1130" s="2646"/>
      <c r="E1130" s="2647">
        <v>8481805100</v>
      </c>
      <c r="F1130" s="2646" t="s">
        <v>2990</v>
      </c>
      <c r="G1130" s="2646" t="s">
        <v>6550</v>
      </c>
      <c r="H1130" s="2646" t="s">
        <v>3017</v>
      </c>
      <c r="I1130" s="2646"/>
      <c r="J1130" s="2646"/>
      <c r="K1130" s="2646"/>
      <c r="L1130" s="2650"/>
      <c r="M1130" s="2650"/>
      <c r="N1130" s="2650"/>
      <c r="O1130" s="2650"/>
      <c r="P1130" s="2650"/>
      <c r="Q1130" s="2650"/>
      <c r="R1130" s="2650"/>
      <c r="S1130" s="2650"/>
      <c r="T1130" s="2646" t="s">
        <v>3971</v>
      </c>
      <c r="U1130" s="2646"/>
      <c r="V1130" s="2646"/>
      <c r="W1130" s="2646"/>
      <c r="X1130" s="2646"/>
      <c r="Y1130" s="2646"/>
      <c r="Z1130" s="2646"/>
      <c r="AA1130" s="2646"/>
      <c r="AB1130" s="2646"/>
      <c r="AC1130" s="2646"/>
      <c r="AD1130" s="2646"/>
      <c r="AE1130" s="2646"/>
      <c r="AF1130" s="2646"/>
      <c r="AG1130" s="2646"/>
      <c r="AH1130" s="2646"/>
      <c r="AI1130" s="2646"/>
      <c r="AJ1130" s="2648">
        <v>793.67</v>
      </c>
      <c r="AK1130" s="2651" t="s">
        <v>2154</v>
      </c>
      <c r="AL1130" s="2651" t="s">
        <v>2993</v>
      </c>
      <c r="AM1130" s="2651"/>
      <c r="AN1130" s="2652">
        <v>809.54</v>
      </c>
    </row>
    <row r="1131" spans="1:40" ht="11.1" customHeight="1">
      <c r="A1131" s="2646" t="s">
        <v>4264</v>
      </c>
      <c r="B1131" s="2646" t="s">
        <v>4263</v>
      </c>
      <c r="C1131" s="2646" t="s">
        <v>1502</v>
      </c>
      <c r="D1131" s="2646"/>
      <c r="E1131" s="2647">
        <v>8481805100</v>
      </c>
      <c r="F1131" s="2646" t="s">
        <v>2990</v>
      </c>
      <c r="G1131" s="2646" t="s">
        <v>4262</v>
      </c>
      <c r="H1131" s="2646" t="s">
        <v>3017</v>
      </c>
      <c r="I1131" s="2646"/>
      <c r="J1131" s="2646"/>
      <c r="K1131" s="2646"/>
      <c r="L1131" s="2650"/>
      <c r="M1131" s="2650"/>
      <c r="N1131" s="2650"/>
      <c r="O1131" s="2650"/>
      <c r="P1131" s="2650"/>
      <c r="Q1131" s="2650"/>
      <c r="R1131" s="2650"/>
      <c r="S1131" s="2650"/>
      <c r="T1131" s="2646" t="s">
        <v>3971</v>
      </c>
      <c r="U1131" s="2646"/>
      <c r="V1131" s="2646"/>
      <c r="W1131" s="2646"/>
      <c r="X1131" s="2646"/>
      <c r="Y1131" s="2646"/>
      <c r="Z1131" s="2646"/>
      <c r="AA1131" s="2646"/>
      <c r="AB1131" s="2646"/>
      <c r="AC1131" s="2646"/>
      <c r="AD1131" s="2646"/>
      <c r="AE1131" s="2646"/>
      <c r="AF1131" s="2646"/>
      <c r="AG1131" s="2646"/>
      <c r="AH1131" s="2646"/>
      <c r="AI1131" s="2646"/>
      <c r="AJ1131" s="2648">
        <v>784.13</v>
      </c>
      <c r="AK1131" s="2651" t="s">
        <v>2154</v>
      </c>
      <c r="AL1131" s="2651" t="s">
        <v>4152</v>
      </c>
      <c r="AM1131" s="2651"/>
      <c r="AN1131" s="2652">
        <v>799.81</v>
      </c>
    </row>
    <row r="1132" spans="1:40" ht="11.1" customHeight="1">
      <c r="A1132" s="2646" t="s">
        <v>4261</v>
      </c>
      <c r="B1132" s="2646" t="s">
        <v>4260</v>
      </c>
      <c r="C1132" s="2646" t="s">
        <v>1502</v>
      </c>
      <c r="D1132" s="2646"/>
      <c r="E1132" s="2647">
        <v>8481805100</v>
      </c>
      <c r="F1132" s="2646" t="s">
        <v>2990</v>
      </c>
      <c r="G1132" s="2646" t="s">
        <v>4259</v>
      </c>
      <c r="H1132" s="2646" t="s">
        <v>3017</v>
      </c>
      <c r="I1132" s="2646"/>
      <c r="J1132" s="2646"/>
      <c r="K1132" s="2646"/>
      <c r="L1132" s="2650"/>
      <c r="M1132" s="2650"/>
      <c r="N1132" s="2650"/>
      <c r="O1132" s="2650"/>
      <c r="P1132" s="2650"/>
      <c r="Q1132" s="2650"/>
      <c r="R1132" s="2650"/>
      <c r="S1132" s="2650"/>
      <c r="T1132" s="2646" t="s">
        <v>3971</v>
      </c>
      <c r="U1132" s="2646"/>
      <c r="V1132" s="2646"/>
      <c r="W1132" s="2646"/>
      <c r="X1132" s="2646"/>
      <c r="Y1132" s="2646"/>
      <c r="Z1132" s="2646"/>
      <c r="AA1132" s="2646"/>
      <c r="AB1132" s="2646"/>
      <c r="AC1132" s="2646"/>
      <c r="AD1132" s="2646"/>
      <c r="AE1132" s="2646"/>
      <c r="AF1132" s="2646"/>
      <c r="AG1132" s="2646"/>
      <c r="AH1132" s="2646"/>
      <c r="AI1132" s="2646"/>
      <c r="AJ1132" s="2648">
        <v>851.32</v>
      </c>
      <c r="AK1132" s="2651" t="s">
        <v>2154</v>
      </c>
      <c r="AL1132" s="2651" t="s">
        <v>4152</v>
      </c>
      <c r="AM1132" s="2651"/>
      <c r="AN1132" s="2652">
        <v>868.35</v>
      </c>
    </row>
    <row r="1133" spans="1:40" ht="11.1" customHeight="1">
      <c r="A1133" s="2646" t="s">
        <v>4258</v>
      </c>
      <c r="B1133" s="2646" t="s">
        <v>4257</v>
      </c>
      <c r="C1133" s="2646" t="s">
        <v>1502</v>
      </c>
      <c r="D1133" s="2646"/>
      <c r="E1133" s="2647">
        <v>8481805100</v>
      </c>
      <c r="F1133" s="2646" t="s">
        <v>2990</v>
      </c>
      <c r="G1133" s="2646" t="s">
        <v>4256</v>
      </c>
      <c r="H1133" s="2646" t="s">
        <v>3017</v>
      </c>
      <c r="I1133" s="2646"/>
      <c r="J1133" s="2646"/>
      <c r="K1133" s="2646"/>
      <c r="L1133" s="2650"/>
      <c r="M1133" s="2650"/>
      <c r="N1133" s="2650"/>
      <c r="O1133" s="2650"/>
      <c r="P1133" s="2650"/>
      <c r="Q1133" s="2650"/>
      <c r="R1133" s="2650"/>
      <c r="S1133" s="2650"/>
      <c r="T1133" s="2646" t="s">
        <v>3971</v>
      </c>
      <c r="U1133" s="2646"/>
      <c r="V1133" s="2646"/>
      <c r="W1133" s="2646"/>
      <c r="X1133" s="2646"/>
      <c r="Y1133" s="2646"/>
      <c r="Z1133" s="2646"/>
      <c r="AA1133" s="2646"/>
      <c r="AB1133" s="2646"/>
      <c r="AC1133" s="2646"/>
      <c r="AD1133" s="2646"/>
      <c r="AE1133" s="2646"/>
      <c r="AF1133" s="2646"/>
      <c r="AG1133" s="2646"/>
      <c r="AH1133" s="2646"/>
      <c r="AI1133" s="2646"/>
      <c r="AJ1133" s="2648">
        <v>919.24</v>
      </c>
      <c r="AK1133" s="2651" t="s">
        <v>2154</v>
      </c>
      <c r="AL1133" s="2651" t="s">
        <v>4152</v>
      </c>
      <c r="AM1133" s="2651"/>
      <c r="AN1133" s="2652">
        <v>937.62</v>
      </c>
    </row>
    <row r="1134" spans="1:40" ht="11.1" customHeight="1">
      <c r="A1134" s="2646" t="s">
        <v>4255</v>
      </c>
      <c r="B1134" s="2646" t="s">
        <v>4254</v>
      </c>
      <c r="C1134" s="2646" t="s">
        <v>1502</v>
      </c>
      <c r="D1134" s="2646"/>
      <c r="E1134" s="2647">
        <v>8481805100</v>
      </c>
      <c r="F1134" s="2646" t="s">
        <v>2990</v>
      </c>
      <c r="G1134" s="2646" t="s">
        <v>4253</v>
      </c>
      <c r="H1134" s="2646" t="s">
        <v>3017</v>
      </c>
      <c r="I1134" s="2646"/>
      <c r="J1134" s="2646"/>
      <c r="K1134" s="2646"/>
      <c r="L1134" s="2650"/>
      <c r="M1134" s="2650"/>
      <c r="N1134" s="2650"/>
      <c r="O1134" s="2650"/>
      <c r="P1134" s="2650"/>
      <c r="Q1134" s="2650"/>
      <c r="R1134" s="2650"/>
      <c r="S1134" s="2650"/>
      <c r="T1134" s="2646" t="s">
        <v>3971</v>
      </c>
      <c r="U1134" s="2646"/>
      <c r="V1134" s="2646"/>
      <c r="W1134" s="2646"/>
      <c r="X1134" s="2646"/>
      <c r="Y1134" s="2646"/>
      <c r="Z1134" s="2646"/>
      <c r="AA1134" s="2646"/>
      <c r="AB1134" s="2646"/>
      <c r="AC1134" s="2646"/>
      <c r="AD1134" s="2646"/>
      <c r="AE1134" s="2646"/>
      <c r="AF1134" s="2646"/>
      <c r="AG1134" s="2646"/>
      <c r="AH1134" s="2646"/>
      <c r="AI1134" s="2646"/>
      <c r="AJ1134" s="2646"/>
      <c r="AK1134" s="2651"/>
      <c r="AL1134" s="2651" t="s">
        <v>4152</v>
      </c>
      <c r="AM1134" s="2651"/>
      <c r="AN1134" s="2651"/>
    </row>
    <row r="1135" spans="1:40" ht="11.1" customHeight="1">
      <c r="A1135" s="2646" t="s">
        <v>6551</v>
      </c>
      <c r="B1135" s="2646" t="s">
        <v>6552</v>
      </c>
      <c r="C1135" s="2646" t="s">
        <v>1502</v>
      </c>
      <c r="D1135" s="2646"/>
      <c r="E1135" s="2647">
        <v>8481805100</v>
      </c>
      <c r="F1135" s="2646" t="s">
        <v>2990</v>
      </c>
      <c r="G1135" s="2646" t="s">
        <v>6553</v>
      </c>
      <c r="H1135" s="2646" t="s">
        <v>3017</v>
      </c>
      <c r="I1135" s="2646"/>
      <c r="J1135" s="2646"/>
      <c r="K1135" s="2646"/>
      <c r="L1135" s="2650"/>
      <c r="M1135" s="2650"/>
      <c r="N1135" s="2650"/>
      <c r="O1135" s="2650"/>
      <c r="P1135" s="2650"/>
      <c r="Q1135" s="2650"/>
      <c r="R1135" s="2650"/>
      <c r="S1135" s="2650"/>
      <c r="T1135" s="2646" t="s">
        <v>3971</v>
      </c>
      <c r="U1135" s="2646"/>
      <c r="V1135" s="2646"/>
      <c r="W1135" s="2646"/>
      <c r="X1135" s="2646"/>
      <c r="Y1135" s="2646"/>
      <c r="Z1135" s="2646"/>
      <c r="AA1135" s="2646"/>
      <c r="AB1135" s="2646"/>
      <c r="AC1135" s="2646"/>
      <c r="AD1135" s="2646"/>
      <c r="AE1135" s="2646"/>
      <c r="AF1135" s="2646"/>
      <c r="AG1135" s="2646"/>
      <c r="AH1135" s="2646"/>
      <c r="AI1135" s="2646"/>
      <c r="AJ1135" s="2656">
        <v>840</v>
      </c>
      <c r="AK1135" s="2651" t="s">
        <v>2154</v>
      </c>
      <c r="AL1135" s="2651" t="s">
        <v>2993</v>
      </c>
      <c r="AM1135" s="2651"/>
      <c r="AN1135" s="2652">
        <v>856.8</v>
      </c>
    </row>
    <row r="1136" spans="1:40" ht="11.1" customHeight="1">
      <c r="A1136" s="2646" t="s">
        <v>6554</v>
      </c>
      <c r="B1136" s="2646" t="s">
        <v>6555</v>
      </c>
      <c r="C1136" s="2646" t="s">
        <v>1502</v>
      </c>
      <c r="D1136" s="2646"/>
      <c r="E1136" s="2647">
        <v>8481805100</v>
      </c>
      <c r="F1136" s="2646" t="s">
        <v>2990</v>
      </c>
      <c r="G1136" s="2646" t="s">
        <v>6556</v>
      </c>
      <c r="H1136" s="2646" t="s">
        <v>3017</v>
      </c>
      <c r="I1136" s="2646"/>
      <c r="J1136" s="2646"/>
      <c r="K1136" s="2646"/>
      <c r="L1136" s="2650"/>
      <c r="M1136" s="2650"/>
      <c r="N1136" s="2650"/>
      <c r="O1136" s="2650"/>
      <c r="P1136" s="2650"/>
      <c r="Q1136" s="2650"/>
      <c r="R1136" s="2650"/>
      <c r="S1136" s="2650"/>
      <c r="T1136" s="2646" t="s">
        <v>3971</v>
      </c>
      <c r="U1136" s="2646"/>
      <c r="V1136" s="2646"/>
      <c r="W1136" s="2646"/>
      <c r="X1136" s="2646"/>
      <c r="Y1136" s="2646"/>
      <c r="Z1136" s="2646"/>
      <c r="AA1136" s="2646"/>
      <c r="AB1136" s="2646"/>
      <c r="AC1136" s="2646"/>
      <c r="AD1136" s="2646"/>
      <c r="AE1136" s="2646"/>
      <c r="AF1136" s="2646"/>
      <c r="AG1136" s="2646"/>
      <c r="AH1136" s="2646"/>
      <c r="AI1136" s="2646"/>
      <c r="AJ1136" s="2648">
        <v>948.63</v>
      </c>
      <c r="AK1136" s="2651" t="s">
        <v>2154</v>
      </c>
      <c r="AL1136" s="2651" t="s">
        <v>2993</v>
      </c>
      <c r="AM1136" s="2651"/>
      <c r="AN1136" s="2652">
        <v>967.6</v>
      </c>
    </row>
    <row r="1137" spans="1:40" ht="11.1" customHeight="1">
      <c r="A1137" s="2646" t="s">
        <v>4232</v>
      </c>
      <c r="B1137" s="2646" t="s">
        <v>4252</v>
      </c>
      <c r="C1137" s="2646" t="s">
        <v>1502</v>
      </c>
      <c r="D1137" s="2646"/>
      <c r="E1137" s="2647">
        <v>8481805100</v>
      </c>
      <c r="F1137" s="2646" t="s">
        <v>2990</v>
      </c>
      <c r="G1137" s="2646" t="s">
        <v>4251</v>
      </c>
      <c r="H1137" s="2646" t="s">
        <v>3017</v>
      </c>
      <c r="I1137" s="2646"/>
      <c r="J1137" s="2646"/>
      <c r="K1137" s="2646"/>
      <c r="L1137" s="2650"/>
      <c r="M1137" s="2650"/>
      <c r="N1137" s="2650"/>
      <c r="O1137" s="2650"/>
      <c r="P1137" s="2650"/>
      <c r="Q1137" s="2650"/>
      <c r="R1137" s="2650"/>
      <c r="S1137" s="2650"/>
      <c r="T1137" s="2646" t="s">
        <v>3971</v>
      </c>
      <c r="U1137" s="2646"/>
      <c r="V1137" s="2646"/>
      <c r="W1137" s="2646"/>
      <c r="X1137" s="2646"/>
      <c r="Y1137" s="2646"/>
      <c r="Z1137" s="2646"/>
      <c r="AA1137" s="2646"/>
      <c r="AB1137" s="2646"/>
      <c r="AC1137" s="2646"/>
      <c r="AD1137" s="2646"/>
      <c r="AE1137" s="2646"/>
      <c r="AF1137" s="2646"/>
      <c r="AG1137" s="2646"/>
      <c r="AH1137" s="2646"/>
      <c r="AI1137" s="2646"/>
      <c r="AJ1137" s="2654">
        <v>1316.62</v>
      </c>
      <c r="AK1137" s="2651" t="s">
        <v>2154</v>
      </c>
      <c r="AL1137" s="2651" t="s">
        <v>4152</v>
      </c>
      <c r="AM1137" s="2651"/>
      <c r="AN1137" s="2655">
        <v>1342.95</v>
      </c>
    </row>
    <row r="1138" spans="1:40" ht="11.1" customHeight="1">
      <c r="A1138" s="2646" t="s">
        <v>4229</v>
      </c>
      <c r="B1138" s="2646" t="s">
        <v>4250</v>
      </c>
      <c r="C1138" s="2646" t="s">
        <v>1502</v>
      </c>
      <c r="D1138" s="2646"/>
      <c r="E1138" s="2647">
        <v>8481805100</v>
      </c>
      <c r="F1138" s="2646" t="s">
        <v>2990</v>
      </c>
      <c r="G1138" s="2646" t="s">
        <v>4249</v>
      </c>
      <c r="H1138" s="2646" t="s">
        <v>3017</v>
      </c>
      <c r="I1138" s="2646"/>
      <c r="J1138" s="2646"/>
      <c r="K1138" s="2646"/>
      <c r="L1138" s="2650"/>
      <c r="M1138" s="2650"/>
      <c r="N1138" s="2650"/>
      <c r="O1138" s="2650"/>
      <c r="P1138" s="2650"/>
      <c r="Q1138" s="2650"/>
      <c r="R1138" s="2650"/>
      <c r="S1138" s="2650"/>
      <c r="T1138" s="2646" t="s">
        <v>3971</v>
      </c>
      <c r="U1138" s="2646"/>
      <c r="V1138" s="2646"/>
      <c r="W1138" s="2646"/>
      <c r="X1138" s="2646"/>
      <c r="Y1138" s="2646"/>
      <c r="Z1138" s="2646"/>
      <c r="AA1138" s="2646"/>
      <c r="AB1138" s="2646"/>
      <c r="AC1138" s="2646"/>
      <c r="AD1138" s="2646"/>
      <c r="AE1138" s="2646"/>
      <c r="AF1138" s="2646"/>
      <c r="AG1138" s="2646"/>
      <c r="AH1138" s="2646"/>
      <c r="AI1138" s="2646"/>
      <c r="AJ1138" s="2648">
        <v>986.59</v>
      </c>
      <c r="AK1138" s="2651" t="s">
        <v>2154</v>
      </c>
      <c r="AL1138" s="2651" t="s">
        <v>4152</v>
      </c>
      <c r="AM1138" s="2651"/>
      <c r="AN1138" s="2655">
        <v>1006.32</v>
      </c>
    </row>
    <row r="1139" spans="1:40" ht="11.1" customHeight="1">
      <c r="A1139" s="2646" t="s">
        <v>4226</v>
      </c>
      <c r="B1139" s="2646" t="s">
        <v>4248</v>
      </c>
      <c r="C1139" s="2646" t="s">
        <v>1502</v>
      </c>
      <c r="D1139" s="2646"/>
      <c r="E1139" s="2647">
        <v>8481805100</v>
      </c>
      <c r="F1139" s="2646" t="s">
        <v>2990</v>
      </c>
      <c r="G1139" s="2646" t="s">
        <v>4247</v>
      </c>
      <c r="H1139" s="2646" t="s">
        <v>3017</v>
      </c>
      <c r="I1139" s="2646"/>
      <c r="J1139" s="2646"/>
      <c r="K1139" s="2646"/>
      <c r="L1139" s="2650"/>
      <c r="M1139" s="2650"/>
      <c r="N1139" s="2650"/>
      <c r="O1139" s="2650"/>
      <c r="P1139" s="2650"/>
      <c r="Q1139" s="2650"/>
      <c r="R1139" s="2650"/>
      <c r="S1139" s="2650"/>
      <c r="T1139" s="2646" t="s">
        <v>3971</v>
      </c>
      <c r="U1139" s="2646"/>
      <c r="V1139" s="2646"/>
      <c r="W1139" s="2646"/>
      <c r="X1139" s="2646"/>
      <c r="Y1139" s="2646"/>
      <c r="Z1139" s="2646"/>
      <c r="AA1139" s="2646"/>
      <c r="AB1139" s="2646"/>
      <c r="AC1139" s="2646"/>
      <c r="AD1139" s="2646"/>
      <c r="AE1139" s="2646"/>
      <c r="AF1139" s="2646"/>
      <c r="AG1139" s="2646"/>
      <c r="AH1139" s="2646"/>
      <c r="AI1139" s="2646"/>
      <c r="AJ1139" s="2654">
        <v>1038.6500000000001</v>
      </c>
      <c r="AK1139" s="2651" t="s">
        <v>2154</v>
      </c>
      <c r="AL1139" s="2651" t="s">
        <v>4152</v>
      </c>
      <c r="AM1139" s="2651"/>
      <c r="AN1139" s="2655">
        <v>1059.42</v>
      </c>
    </row>
    <row r="1140" spans="1:40" ht="11.1" customHeight="1">
      <c r="A1140" s="2646" t="s">
        <v>4223</v>
      </c>
      <c r="B1140" s="2646" t="s">
        <v>4246</v>
      </c>
      <c r="C1140" s="2646" t="s">
        <v>1502</v>
      </c>
      <c r="D1140" s="2646"/>
      <c r="E1140" s="2647">
        <v>8481805100</v>
      </c>
      <c r="F1140" s="2646" t="s">
        <v>2990</v>
      </c>
      <c r="G1140" s="2646" t="s">
        <v>4245</v>
      </c>
      <c r="H1140" s="2646" t="s">
        <v>3017</v>
      </c>
      <c r="I1140" s="2646"/>
      <c r="J1140" s="2646"/>
      <c r="K1140" s="2646"/>
      <c r="L1140" s="2650"/>
      <c r="M1140" s="2650"/>
      <c r="N1140" s="2650"/>
      <c r="O1140" s="2650"/>
      <c r="P1140" s="2650"/>
      <c r="Q1140" s="2650"/>
      <c r="R1140" s="2650"/>
      <c r="S1140" s="2650"/>
      <c r="T1140" s="2646" t="s">
        <v>3971</v>
      </c>
      <c r="U1140" s="2646"/>
      <c r="V1140" s="2646"/>
      <c r="W1140" s="2646"/>
      <c r="X1140" s="2646"/>
      <c r="Y1140" s="2646"/>
      <c r="Z1140" s="2646"/>
      <c r="AA1140" s="2646"/>
      <c r="AB1140" s="2646"/>
      <c r="AC1140" s="2646"/>
      <c r="AD1140" s="2646"/>
      <c r="AE1140" s="2646"/>
      <c r="AF1140" s="2646"/>
      <c r="AG1140" s="2646"/>
      <c r="AH1140" s="2646"/>
      <c r="AI1140" s="2646"/>
      <c r="AJ1140" s="2654">
        <v>1161.9100000000001</v>
      </c>
      <c r="AK1140" s="2651" t="s">
        <v>2154</v>
      </c>
      <c r="AL1140" s="2651" t="s">
        <v>4152</v>
      </c>
      <c r="AM1140" s="2651"/>
      <c r="AN1140" s="2655">
        <v>1185.1500000000001</v>
      </c>
    </row>
    <row r="1141" spans="1:40" ht="11.1" customHeight="1">
      <c r="A1141" s="2646" t="s">
        <v>4220</v>
      </c>
      <c r="B1141" s="2646" t="s">
        <v>4244</v>
      </c>
      <c r="C1141" s="2646" t="s">
        <v>1502</v>
      </c>
      <c r="D1141" s="2646"/>
      <c r="E1141" s="2647">
        <v>8481805100</v>
      </c>
      <c r="F1141" s="2646" t="s">
        <v>2990</v>
      </c>
      <c r="G1141" s="2646" t="s">
        <v>4243</v>
      </c>
      <c r="H1141" s="2646" t="s">
        <v>3017</v>
      </c>
      <c r="I1141" s="2646"/>
      <c r="J1141" s="2646"/>
      <c r="K1141" s="2646"/>
      <c r="L1141" s="2650"/>
      <c r="M1141" s="2650"/>
      <c r="N1141" s="2650"/>
      <c r="O1141" s="2650"/>
      <c r="P1141" s="2650"/>
      <c r="Q1141" s="2650"/>
      <c r="R1141" s="2650"/>
      <c r="S1141" s="2650"/>
      <c r="T1141" s="2646" t="s">
        <v>3971</v>
      </c>
      <c r="U1141" s="2646"/>
      <c r="V1141" s="2646"/>
      <c r="W1141" s="2646"/>
      <c r="X1141" s="2646"/>
      <c r="Y1141" s="2646"/>
      <c r="Z1141" s="2646"/>
      <c r="AA1141" s="2646"/>
      <c r="AB1141" s="2646"/>
      <c r="AC1141" s="2646"/>
      <c r="AD1141" s="2646"/>
      <c r="AE1141" s="2646"/>
      <c r="AF1141" s="2646"/>
      <c r="AG1141" s="2646"/>
      <c r="AH1141" s="2646"/>
      <c r="AI1141" s="2646"/>
      <c r="AJ1141" s="2654">
        <v>1247.82</v>
      </c>
      <c r="AK1141" s="2651" t="s">
        <v>2154</v>
      </c>
      <c r="AL1141" s="2651" t="s">
        <v>4152</v>
      </c>
      <c r="AM1141" s="2651"/>
      <c r="AN1141" s="2655">
        <v>1272.78</v>
      </c>
    </row>
    <row r="1142" spans="1:40" ht="11.1" customHeight="1">
      <c r="A1142" s="2646" t="s">
        <v>4217</v>
      </c>
      <c r="B1142" s="2646" t="s">
        <v>4242</v>
      </c>
      <c r="C1142" s="2646" t="s">
        <v>1502</v>
      </c>
      <c r="D1142" s="2646"/>
      <c r="E1142" s="2647">
        <v>8481805100</v>
      </c>
      <c r="F1142" s="2646" t="s">
        <v>2990</v>
      </c>
      <c r="G1142" s="2646" t="s">
        <v>4241</v>
      </c>
      <c r="H1142" s="2646" t="s">
        <v>3017</v>
      </c>
      <c r="I1142" s="2646"/>
      <c r="J1142" s="2646"/>
      <c r="K1142" s="2646"/>
      <c r="L1142" s="2650"/>
      <c r="M1142" s="2650"/>
      <c r="N1142" s="2650"/>
      <c r="O1142" s="2650"/>
      <c r="P1142" s="2650"/>
      <c r="Q1142" s="2650"/>
      <c r="R1142" s="2650"/>
      <c r="S1142" s="2650"/>
      <c r="T1142" s="2646" t="s">
        <v>3971</v>
      </c>
      <c r="U1142" s="2646"/>
      <c r="V1142" s="2646"/>
      <c r="W1142" s="2646"/>
      <c r="X1142" s="2646"/>
      <c r="Y1142" s="2646"/>
      <c r="Z1142" s="2646"/>
      <c r="AA1142" s="2646"/>
      <c r="AB1142" s="2646"/>
      <c r="AC1142" s="2646"/>
      <c r="AD1142" s="2646"/>
      <c r="AE1142" s="2646"/>
      <c r="AF1142" s="2646"/>
      <c r="AG1142" s="2646"/>
      <c r="AH1142" s="2646"/>
      <c r="AI1142" s="2646"/>
      <c r="AJ1142" s="2654">
        <v>1316.62</v>
      </c>
      <c r="AK1142" s="2651" t="s">
        <v>2154</v>
      </c>
      <c r="AL1142" s="2651" t="s">
        <v>4152</v>
      </c>
      <c r="AM1142" s="2651"/>
      <c r="AN1142" s="2655">
        <v>1342.95</v>
      </c>
    </row>
    <row r="1143" spans="1:40" ht="11.1" customHeight="1">
      <c r="A1143" s="2646" t="s">
        <v>4214</v>
      </c>
      <c r="B1143" s="2646" t="s">
        <v>4240</v>
      </c>
      <c r="C1143" s="2646" t="s">
        <v>1502</v>
      </c>
      <c r="D1143" s="2646"/>
      <c r="E1143" s="2647">
        <v>8481805100</v>
      </c>
      <c r="F1143" s="2646" t="s">
        <v>2990</v>
      </c>
      <c r="G1143" s="2646" t="s">
        <v>4239</v>
      </c>
      <c r="H1143" s="2646" t="s">
        <v>3017</v>
      </c>
      <c r="I1143" s="2646"/>
      <c r="J1143" s="2646"/>
      <c r="K1143" s="2646"/>
      <c r="L1143" s="2650"/>
      <c r="M1143" s="2650"/>
      <c r="N1143" s="2650"/>
      <c r="O1143" s="2650"/>
      <c r="P1143" s="2650"/>
      <c r="Q1143" s="2650"/>
      <c r="R1143" s="2650"/>
      <c r="S1143" s="2650"/>
      <c r="T1143" s="2646" t="s">
        <v>3971</v>
      </c>
      <c r="U1143" s="2646"/>
      <c r="V1143" s="2646"/>
      <c r="W1143" s="2646"/>
      <c r="X1143" s="2646"/>
      <c r="Y1143" s="2646"/>
      <c r="Z1143" s="2646"/>
      <c r="AA1143" s="2646"/>
      <c r="AB1143" s="2646"/>
      <c r="AC1143" s="2646"/>
      <c r="AD1143" s="2646"/>
      <c r="AE1143" s="2646"/>
      <c r="AF1143" s="2646"/>
      <c r="AG1143" s="2646"/>
      <c r="AH1143" s="2646"/>
      <c r="AI1143" s="2646"/>
      <c r="AJ1143" s="2648">
        <v>986.59</v>
      </c>
      <c r="AK1143" s="2651" t="s">
        <v>2154</v>
      </c>
      <c r="AL1143" s="2651" t="s">
        <v>4152</v>
      </c>
      <c r="AM1143" s="2651"/>
      <c r="AN1143" s="2655">
        <v>1006.32</v>
      </c>
    </row>
    <row r="1144" spans="1:40" ht="11.1" customHeight="1">
      <c r="A1144" s="2646" t="s">
        <v>4211</v>
      </c>
      <c r="B1144" s="2646" t="s">
        <v>4238</v>
      </c>
      <c r="C1144" s="2646" t="s">
        <v>1502</v>
      </c>
      <c r="D1144" s="2646"/>
      <c r="E1144" s="2647">
        <v>8481805100</v>
      </c>
      <c r="F1144" s="2646" t="s">
        <v>2990</v>
      </c>
      <c r="G1144" s="2646" t="s">
        <v>4237</v>
      </c>
      <c r="H1144" s="2646" t="s">
        <v>3017</v>
      </c>
      <c r="I1144" s="2646"/>
      <c r="J1144" s="2646"/>
      <c r="K1144" s="2646"/>
      <c r="L1144" s="2650"/>
      <c r="M1144" s="2650"/>
      <c r="N1144" s="2650"/>
      <c r="O1144" s="2650"/>
      <c r="P1144" s="2650"/>
      <c r="Q1144" s="2650"/>
      <c r="R1144" s="2650"/>
      <c r="S1144" s="2650"/>
      <c r="T1144" s="2646" t="s">
        <v>3971</v>
      </c>
      <c r="U1144" s="2646"/>
      <c r="V1144" s="2646"/>
      <c r="W1144" s="2646"/>
      <c r="X1144" s="2646"/>
      <c r="Y1144" s="2646"/>
      <c r="Z1144" s="2646"/>
      <c r="AA1144" s="2646"/>
      <c r="AB1144" s="2646"/>
      <c r="AC1144" s="2646"/>
      <c r="AD1144" s="2646"/>
      <c r="AE1144" s="2646"/>
      <c r="AF1144" s="2646"/>
      <c r="AG1144" s="2646"/>
      <c r="AH1144" s="2646"/>
      <c r="AI1144" s="2646"/>
      <c r="AJ1144" s="2654">
        <v>1038.6500000000001</v>
      </c>
      <c r="AK1144" s="2651" t="s">
        <v>2154</v>
      </c>
      <c r="AL1144" s="2651" t="s">
        <v>4152</v>
      </c>
      <c r="AM1144" s="2651"/>
      <c r="AN1144" s="2655">
        <v>1059.42</v>
      </c>
    </row>
    <row r="1145" spans="1:40" ht="11.1" customHeight="1">
      <c r="A1145" s="2646" t="s">
        <v>4208</v>
      </c>
      <c r="B1145" s="2646" t="s">
        <v>4236</v>
      </c>
      <c r="C1145" s="2646" t="s">
        <v>1502</v>
      </c>
      <c r="D1145" s="2646"/>
      <c r="E1145" s="2647">
        <v>8481805100</v>
      </c>
      <c r="F1145" s="2646" t="s">
        <v>2990</v>
      </c>
      <c r="G1145" s="2646" t="s">
        <v>4235</v>
      </c>
      <c r="H1145" s="2646" t="s">
        <v>3017</v>
      </c>
      <c r="I1145" s="2646"/>
      <c r="J1145" s="2646"/>
      <c r="K1145" s="2646"/>
      <c r="L1145" s="2650"/>
      <c r="M1145" s="2650"/>
      <c r="N1145" s="2650"/>
      <c r="O1145" s="2650"/>
      <c r="P1145" s="2650"/>
      <c r="Q1145" s="2650"/>
      <c r="R1145" s="2650"/>
      <c r="S1145" s="2650"/>
      <c r="T1145" s="2646" t="s">
        <v>3971</v>
      </c>
      <c r="U1145" s="2646"/>
      <c r="V1145" s="2646"/>
      <c r="W1145" s="2646"/>
      <c r="X1145" s="2646"/>
      <c r="Y1145" s="2646"/>
      <c r="Z1145" s="2646"/>
      <c r="AA1145" s="2646"/>
      <c r="AB1145" s="2646"/>
      <c r="AC1145" s="2646"/>
      <c r="AD1145" s="2646"/>
      <c r="AE1145" s="2646"/>
      <c r="AF1145" s="2646"/>
      <c r="AG1145" s="2646"/>
      <c r="AH1145" s="2646"/>
      <c r="AI1145" s="2646"/>
      <c r="AJ1145" s="2654">
        <v>1161.9100000000001</v>
      </c>
      <c r="AK1145" s="2651" t="s">
        <v>2154</v>
      </c>
      <c r="AL1145" s="2651" t="s">
        <v>4152</v>
      </c>
      <c r="AM1145" s="2651"/>
      <c r="AN1145" s="2655">
        <v>1185.1500000000001</v>
      </c>
    </row>
    <row r="1146" spans="1:40" ht="11.1" customHeight="1">
      <c r="A1146" s="2646" t="s">
        <v>4205</v>
      </c>
      <c r="B1146" s="2646" t="s">
        <v>4234</v>
      </c>
      <c r="C1146" s="2646" t="s">
        <v>1502</v>
      </c>
      <c r="D1146" s="2646"/>
      <c r="E1146" s="2647">
        <v>8481805100</v>
      </c>
      <c r="F1146" s="2646" t="s">
        <v>2990</v>
      </c>
      <c r="G1146" s="2646" t="s">
        <v>4233</v>
      </c>
      <c r="H1146" s="2646" t="s">
        <v>3017</v>
      </c>
      <c r="I1146" s="2646"/>
      <c r="J1146" s="2646"/>
      <c r="K1146" s="2646"/>
      <c r="L1146" s="2650"/>
      <c r="M1146" s="2650"/>
      <c r="N1146" s="2650"/>
      <c r="O1146" s="2650"/>
      <c r="P1146" s="2650"/>
      <c r="Q1146" s="2650"/>
      <c r="R1146" s="2650"/>
      <c r="S1146" s="2650"/>
      <c r="T1146" s="2646" t="s">
        <v>3971</v>
      </c>
      <c r="U1146" s="2646"/>
      <c r="V1146" s="2646"/>
      <c r="W1146" s="2646"/>
      <c r="X1146" s="2646"/>
      <c r="Y1146" s="2646"/>
      <c r="Z1146" s="2646"/>
      <c r="AA1146" s="2646"/>
      <c r="AB1146" s="2646"/>
      <c r="AC1146" s="2646"/>
      <c r="AD1146" s="2646"/>
      <c r="AE1146" s="2646"/>
      <c r="AF1146" s="2646"/>
      <c r="AG1146" s="2646"/>
      <c r="AH1146" s="2646"/>
      <c r="AI1146" s="2646"/>
      <c r="AJ1146" s="2654">
        <v>1247.82</v>
      </c>
      <c r="AK1146" s="2651" t="s">
        <v>2154</v>
      </c>
      <c r="AL1146" s="2651" t="s">
        <v>4152</v>
      </c>
      <c r="AM1146" s="2651"/>
      <c r="AN1146" s="2655">
        <v>1272.78</v>
      </c>
    </row>
    <row r="1147" spans="1:40" ht="11.1" customHeight="1">
      <c r="A1147" s="2646" t="s">
        <v>4232</v>
      </c>
      <c r="B1147" s="2646" t="s">
        <v>4231</v>
      </c>
      <c r="C1147" s="2646" t="s">
        <v>1502</v>
      </c>
      <c r="D1147" s="2646"/>
      <c r="E1147" s="2647">
        <v>8481805100</v>
      </c>
      <c r="F1147" s="2646" t="s">
        <v>2990</v>
      </c>
      <c r="G1147" s="2646" t="s">
        <v>4230</v>
      </c>
      <c r="H1147" s="2646" t="s">
        <v>3017</v>
      </c>
      <c r="I1147" s="2646"/>
      <c r="J1147" s="2646"/>
      <c r="K1147" s="2646"/>
      <c r="L1147" s="2650"/>
      <c r="M1147" s="2650"/>
      <c r="N1147" s="2650"/>
      <c r="O1147" s="2650"/>
      <c r="P1147" s="2650"/>
      <c r="Q1147" s="2650"/>
      <c r="R1147" s="2650"/>
      <c r="S1147" s="2650"/>
      <c r="T1147" s="2646" t="s">
        <v>3971</v>
      </c>
      <c r="U1147" s="2646"/>
      <c r="V1147" s="2646"/>
      <c r="W1147" s="2646"/>
      <c r="X1147" s="2646"/>
      <c r="Y1147" s="2646"/>
      <c r="Z1147" s="2646"/>
      <c r="AA1147" s="2646"/>
      <c r="AB1147" s="2646"/>
      <c r="AC1147" s="2646"/>
      <c r="AD1147" s="2646"/>
      <c r="AE1147" s="2646"/>
      <c r="AF1147" s="2646"/>
      <c r="AG1147" s="2646"/>
      <c r="AH1147" s="2646"/>
      <c r="AI1147" s="2646"/>
      <c r="AJ1147" s="2654">
        <v>1316.62</v>
      </c>
      <c r="AK1147" s="2651" t="s">
        <v>2154</v>
      </c>
      <c r="AL1147" s="2651" t="s">
        <v>4152</v>
      </c>
      <c r="AM1147" s="2651"/>
      <c r="AN1147" s="2655">
        <v>1342.95</v>
      </c>
    </row>
    <row r="1148" spans="1:40" ht="11.1" customHeight="1">
      <c r="A1148" s="2646" t="s">
        <v>4229</v>
      </c>
      <c r="B1148" s="2646" t="s">
        <v>4228</v>
      </c>
      <c r="C1148" s="2646" t="s">
        <v>1502</v>
      </c>
      <c r="D1148" s="2646"/>
      <c r="E1148" s="2647">
        <v>8481805100</v>
      </c>
      <c r="F1148" s="2646" t="s">
        <v>2990</v>
      </c>
      <c r="G1148" s="2646" t="s">
        <v>4227</v>
      </c>
      <c r="H1148" s="2646" t="s">
        <v>3017</v>
      </c>
      <c r="I1148" s="2646"/>
      <c r="J1148" s="2646"/>
      <c r="K1148" s="2646"/>
      <c r="L1148" s="2650"/>
      <c r="M1148" s="2650"/>
      <c r="N1148" s="2650"/>
      <c r="O1148" s="2650"/>
      <c r="P1148" s="2650"/>
      <c r="Q1148" s="2650"/>
      <c r="R1148" s="2650"/>
      <c r="S1148" s="2650"/>
      <c r="T1148" s="2646" t="s">
        <v>3971</v>
      </c>
      <c r="U1148" s="2646"/>
      <c r="V1148" s="2646"/>
      <c r="W1148" s="2646"/>
      <c r="X1148" s="2646"/>
      <c r="Y1148" s="2646"/>
      <c r="Z1148" s="2646"/>
      <c r="AA1148" s="2646"/>
      <c r="AB1148" s="2646"/>
      <c r="AC1148" s="2646"/>
      <c r="AD1148" s="2646"/>
      <c r="AE1148" s="2646"/>
      <c r="AF1148" s="2646"/>
      <c r="AG1148" s="2646"/>
      <c r="AH1148" s="2646"/>
      <c r="AI1148" s="2646"/>
      <c r="AJ1148" s="2648">
        <v>986.59</v>
      </c>
      <c r="AK1148" s="2651" t="s">
        <v>2154</v>
      </c>
      <c r="AL1148" s="2651" t="s">
        <v>4152</v>
      </c>
      <c r="AM1148" s="2651"/>
      <c r="AN1148" s="2655">
        <v>1006.32</v>
      </c>
    </row>
    <row r="1149" spans="1:40" ht="11.1" customHeight="1">
      <c r="A1149" s="2646" t="s">
        <v>4226</v>
      </c>
      <c r="B1149" s="2646" t="s">
        <v>4225</v>
      </c>
      <c r="C1149" s="2646" t="s">
        <v>1502</v>
      </c>
      <c r="D1149" s="2646"/>
      <c r="E1149" s="2647">
        <v>8481805100</v>
      </c>
      <c r="F1149" s="2646" t="s">
        <v>2990</v>
      </c>
      <c r="G1149" s="2646" t="s">
        <v>4224</v>
      </c>
      <c r="H1149" s="2646" t="s">
        <v>3017</v>
      </c>
      <c r="I1149" s="2646"/>
      <c r="J1149" s="2646"/>
      <c r="K1149" s="2646"/>
      <c r="L1149" s="2650"/>
      <c r="M1149" s="2650"/>
      <c r="N1149" s="2650"/>
      <c r="O1149" s="2650"/>
      <c r="P1149" s="2650"/>
      <c r="Q1149" s="2650"/>
      <c r="R1149" s="2650"/>
      <c r="S1149" s="2650"/>
      <c r="T1149" s="2646" t="s">
        <v>3971</v>
      </c>
      <c r="U1149" s="2646"/>
      <c r="V1149" s="2646"/>
      <c r="W1149" s="2646"/>
      <c r="X1149" s="2646"/>
      <c r="Y1149" s="2646"/>
      <c r="Z1149" s="2646"/>
      <c r="AA1149" s="2646"/>
      <c r="AB1149" s="2646"/>
      <c r="AC1149" s="2646"/>
      <c r="AD1149" s="2646"/>
      <c r="AE1149" s="2646"/>
      <c r="AF1149" s="2646"/>
      <c r="AG1149" s="2646"/>
      <c r="AH1149" s="2646"/>
      <c r="AI1149" s="2646"/>
      <c r="AJ1149" s="2654">
        <v>1038.6500000000001</v>
      </c>
      <c r="AK1149" s="2651" t="s">
        <v>2154</v>
      </c>
      <c r="AL1149" s="2651" t="s">
        <v>4152</v>
      </c>
      <c r="AM1149" s="2651"/>
      <c r="AN1149" s="2655">
        <v>1059.42</v>
      </c>
    </row>
    <row r="1150" spans="1:40" ht="11.1" customHeight="1">
      <c r="A1150" s="2646" t="s">
        <v>4223</v>
      </c>
      <c r="B1150" s="2646" t="s">
        <v>4222</v>
      </c>
      <c r="C1150" s="2646" t="s">
        <v>1502</v>
      </c>
      <c r="D1150" s="2646"/>
      <c r="E1150" s="2647">
        <v>8481805100</v>
      </c>
      <c r="F1150" s="2646" t="s">
        <v>2990</v>
      </c>
      <c r="G1150" s="2646" t="s">
        <v>4221</v>
      </c>
      <c r="H1150" s="2646" t="s">
        <v>3017</v>
      </c>
      <c r="I1150" s="2646"/>
      <c r="J1150" s="2646"/>
      <c r="K1150" s="2646"/>
      <c r="L1150" s="2650"/>
      <c r="M1150" s="2650"/>
      <c r="N1150" s="2650"/>
      <c r="O1150" s="2650"/>
      <c r="P1150" s="2650"/>
      <c r="Q1150" s="2650"/>
      <c r="R1150" s="2650"/>
      <c r="S1150" s="2650"/>
      <c r="T1150" s="2646" t="s">
        <v>3971</v>
      </c>
      <c r="U1150" s="2646"/>
      <c r="V1150" s="2646"/>
      <c r="W1150" s="2646"/>
      <c r="X1150" s="2646"/>
      <c r="Y1150" s="2646"/>
      <c r="Z1150" s="2646"/>
      <c r="AA1150" s="2646"/>
      <c r="AB1150" s="2646"/>
      <c r="AC1150" s="2646"/>
      <c r="AD1150" s="2646"/>
      <c r="AE1150" s="2646"/>
      <c r="AF1150" s="2646"/>
      <c r="AG1150" s="2646"/>
      <c r="AH1150" s="2646"/>
      <c r="AI1150" s="2646"/>
      <c r="AJ1150" s="2654">
        <v>1161.9100000000001</v>
      </c>
      <c r="AK1150" s="2651" t="s">
        <v>2154</v>
      </c>
      <c r="AL1150" s="2651" t="s">
        <v>4152</v>
      </c>
      <c r="AM1150" s="2651"/>
      <c r="AN1150" s="2655">
        <v>1185.1500000000001</v>
      </c>
    </row>
    <row r="1151" spans="1:40" ht="11.1" customHeight="1">
      <c r="A1151" s="2646" t="s">
        <v>4220</v>
      </c>
      <c r="B1151" s="2646" t="s">
        <v>4219</v>
      </c>
      <c r="C1151" s="2646" t="s">
        <v>1502</v>
      </c>
      <c r="D1151" s="2646"/>
      <c r="E1151" s="2647">
        <v>8481805100</v>
      </c>
      <c r="F1151" s="2646" t="s">
        <v>2990</v>
      </c>
      <c r="G1151" s="2646" t="s">
        <v>4218</v>
      </c>
      <c r="H1151" s="2646" t="s">
        <v>3017</v>
      </c>
      <c r="I1151" s="2646"/>
      <c r="J1151" s="2646"/>
      <c r="K1151" s="2646"/>
      <c r="L1151" s="2650"/>
      <c r="M1151" s="2650"/>
      <c r="N1151" s="2650"/>
      <c r="O1151" s="2650"/>
      <c r="P1151" s="2650"/>
      <c r="Q1151" s="2650"/>
      <c r="R1151" s="2650"/>
      <c r="S1151" s="2650"/>
      <c r="T1151" s="2646" t="s">
        <v>3971</v>
      </c>
      <c r="U1151" s="2646"/>
      <c r="V1151" s="2646"/>
      <c r="W1151" s="2646"/>
      <c r="X1151" s="2646"/>
      <c r="Y1151" s="2646"/>
      <c r="Z1151" s="2646"/>
      <c r="AA1151" s="2646"/>
      <c r="AB1151" s="2646"/>
      <c r="AC1151" s="2646"/>
      <c r="AD1151" s="2646"/>
      <c r="AE1151" s="2646"/>
      <c r="AF1151" s="2646"/>
      <c r="AG1151" s="2646"/>
      <c r="AH1151" s="2646"/>
      <c r="AI1151" s="2646"/>
      <c r="AJ1151" s="2654">
        <v>1247.82</v>
      </c>
      <c r="AK1151" s="2651" t="s">
        <v>2154</v>
      </c>
      <c r="AL1151" s="2651" t="s">
        <v>4152</v>
      </c>
      <c r="AM1151" s="2651"/>
      <c r="AN1151" s="2655">
        <v>1272.78</v>
      </c>
    </row>
    <row r="1152" spans="1:40" ht="11.1" customHeight="1">
      <c r="A1152" s="2646" t="s">
        <v>4217</v>
      </c>
      <c r="B1152" s="2646" t="s">
        <v>4216</v>
      </c>
      <c r="C1152" s="2646" t="s">
        <v>1502</v>
      </c>
      <c r="D1152" s="2646"/>
      <c r="E1152" s="2647">
        <v>8481805100</v>
      </c>
      <c r="F1152" s="2646" t="s">
        <v>2990</v>
      </c>
      <c r="G1152" s="2646" t="s">
        <v>4215</v>
      </c>
      <c r="H1152" s="2646" t="s">
        <v>3017</v>
      </c>
      <c r="I1152" s="2646"/>
      <c r="J1152" s="2646"/>
      <c r="K1152" s="2646"/>
      <c r="L1152" s="2650"/>
      <c r="M1152" s="2650"/>
      <c r="N1152" s="2650"/>
      <c r="O1152" s="2650"/>
      <c r="P1152" s="2650"/>
      <c r="Q1152" s="2650"/>
      <c r="R1152" s="2650"/>
      <c r="S1152" s="2650"/>
      <c r="T1152" s="2646" t="s">
        <v>3971</v>
      </c>
      <c r="U1152" s="2646"/>
      <c r="V1152" s="2646"/>
      <c r="W1152" s="2646"/>
      <c r="X1152" s="2646"/>
      <c r="Y1152" s="2646"/>
      <c r="Z1152" s="2646"/>
      <c r="AA1152" s="2646"/>
      <c r="AB1152" s="2646"/>
      <c r="AC1152" s="2646"/>
      <c r="AD1152" s="2646"/>
      <c r="AE1152" s="2646"/>
      <c r="AF1152" s="2646"/>
      <c r="AG1152" s="2646"/>
      <c r="AH1152" s="2646"/>
      <c r="AI1152" s="2646"/>
      <c r="AJ1152" s="2654">
        <v>1316.62</v>
      </c>
      <c r="AK1152" s="2651" t="s">
        <v>2154</v>
      </c>
      <c r="AL1152" s="2651" t="s">
        <v>4152</v>
      </c>
      <c r="AM1152" s="2651"/>
      <c r="AN1152" s="2655">
        <v>1342.95</v>
      </c>
    </row>
    <row r="1153" spans="1:40" ht="11.1" customHeight="1">
      <c r="A1153" s="2646" t="s">
        <v>4214</v>
      </c>
      <c r="B1153" s="2646" t="s">
        <v>4213</v>
      </c>
      <c r="C1153" s="2646" t="s">
        <v>1502</v>
      </c>
      <c r="D1153" s="2646"/>
      <c r="E1153" s="2647">
        <v>8481805100</v>
      </c>
      <c r="F1153" s="2646" t="s">
        <v>2990</v>
      </c>
      <c r="G1153" s="2646" t="s">
        <v>4212</v>
      </c>
      <c r="H1153" s="2646" t="s">
        <v>3017</v>
      </c>
      <c r="I1153" s="2646"/>
      <c r="J1153" s="2646"/>
      <c r="K1153" s="2646"/>
      <c r="L1153" s="2650"/>
      <c r="M1153" s="2650"/>
      <c r="N1153" s="2650"/>
      <c r="O1153" s="2650"/>
      <c r="P1153" s="2650"/>
      <c r="Q1153" s="2650"/>
      <c r="R1153" s="2650"/>
      <c r="S1153" s="2650"/>
      <c r="T1153" s="2646" t="s">
        <v>3971</v>
      </c>
      <c r="U1153" s="2646"/>
      <c r="V1153" s="2646"/>
      <c r="W1153" s="2646"/>
      <c r="X1153" s="2646"/>
      <c r="Y1153" s="2646"/>
      <c r="Z1153" s="2646"/>
      <c r="AA1153" s="2646"/>
      <c r="AB1153" s="2646"/>
      <c r="AC1153" s="2646"/>
      <c r="AD1153" s="2646"/>
      <c r="AE1153" s="2646"/>
      <c r="AF1153" s="2646"/>
      <c r="AG1153" s="2646"/>
      <c r="AH1153" s="2646"/>
      <c r="AI1153" s="2646"/>
      <c r="AJ1153" s="2648">
        <v>986.59</v>
      </c>
      <c r="AK1153" s="2651" t="s">
        <v>2154</v>
      </c>
      <c r="AL1153" s="2651" t="s">
        <v>4152</v>
      </c>
      <c r="AM1153" s="2651"/>
      <c r="AN1153" s="2655">
        <v>1006.32</v>
      </c>
    </row>
    <row r="1154" spans="1:40" ht="11.1" customHeight="1">
      <c r="A1154" s="2646" t="s">
        <v>4211</v>
      </c>
      <c r="B1154" s="2646" t="s">
        <v>4210</v>
      </c>
      <c r="C1154" s="2646" t="s">
        <v>1502</v>
      </c>
      <c r="D1154" s="2646"/>
      <c r="E1154" s="2647">
        <v>8481805100</v>
      </c>
      <c r="F1154" s="2646" t="s">
        <v>2990</v>
      </c>
      <c r="G1154" s="2646" t="s">
        <v>4209</v>
      </c>
      <c r="H1154" s="2646" t="s">
        <v>3017</v>
      </c>
      <c r="I1154" s="2646"/>
      <c r="J1154" s="2646"/>
      <c r="K1154" s="2646"/>
      <c r="L1154" s="2650"/>
      <c r="M1154" s="2650"/>
      <c r="N1154" s="2650"/>
      <c r="O1154" s="2650"/>
      <c r="P1154" s="2650"/>
      <c r="Q1154" s="2650"/>
      <c r="R1154" s="2650"/>
      <c r="S1154" s="2650"/>
      <c r="T1154" s="2646" t="s">
        <v>3971</v>
      </c>
      <c r="U1154" s="2646"/>
      <c r="V1154" s="2646"/>
      <c r="W1154" s="2646"/>
      <c r="X1154" s="2646"/>
      <c r="Y1154" s="2646"/>
      <c r="Z1154" s="2646"/>
      <c r="AA1154" s="2646"/>
      <c r="AB1154" s="2646"/>
      <c r="AC1154" s="2646"/>
      <c r="AD1154" s="2646"/>
      <c r="AE1154" s="2646"/>
      <c r="AF1154" s="2646"/>
      <c r="AG1154" s="2646"/>
      <c r="AH1154" s="2646"/>
      <c r="AI1154" s="2646"/>
      <c r="AJ1154" s="2654">
        <v>1038.6500000000001</v>
      </c>
      <c r="AK1154" s="2651" t="s">
        <v>2154</v>
      </c>
      <c r="AL1154" s="2651" t="s">
        <v>4152</v>
      </c>
      <c r="AM1154" s="2651"/>
      <c r="AN1154" s="2655">
        <v>1059.42</v>
      </c>
    </row>
    <row r="1155" spans="1:40" ht="11.1" customHeight="1">
      <c r="A1155" s="2646" t="s">
        <v>4208</v>
      </c>
      <c r="B1155" s="2646" t="s">
        <v>4207</v>
      </c>
      <c r="C1155" s="2646" t="s">
        <v>1502</v>
      </c>
      <c r="D1155" s="2646"/>
      <c r="E1155" s="2647">
        <v>8481805100</v>
      </c>
      <c r="F1155" s="2646" t="s">
        <v>2990</v>
      </c>
      <c r="G1155" s="2646" t="s">
        <v>4206</v>
      </c>
      <c r="H1155" s="2646" t="s">
        <v>3017</v>
      </c>
      <c r="I1155" s="2646"/>
      <c r="J1155" s="2646"/>
      <c r="K1155" s="2646"/>
      <c r="L1155" s="2650"/>
      <c r="M1155" s="2650"/>
      <c r="N1155" s="2650"/>
      <c r="O1155" s="2650"/>
      <c r="P1155" s="2650"/>
      <c r="Q1155" s="2650"/>
      <c r="R1155" s="2650"/>
      <c r="S1155" s="2650"/>
      <c r="T1155" s="2646" t="s">
        <v>3971</v>
      </c>
      <c r="U1155" s="2646"/>
      <c r="V1155" s="2646"/>
      <c r="W1155" s="2646"/>
      <c r="X1155" s="2646"/>
      <c r="Y1155" s="2646"/>
      <c r="Z1155" s="2646"/>
      <c r="AA1155" s="2646"/>
      <c r="AB1155" s="2646"/>
      <c r="AC1155" s="2646"/>
      <c r="AD1155" s="2646"/>
      <c r="AE1155" s="2646"/>
      <c r="AF1155" s="2646"/>
      <c r="AG1155" s="2646"/>
      <c r="AH1155" s="2646"/>
      <c r="AI1155" s="2646"/>
      <c r="AJ1155" s="2654">
        <v>1161.9100000000001</v>
      </c>
      <c r="AK1155" s="2651" t="s">
        <v>2154</v>
      </c>
      <c r="AL1155" s="2651" t="s">
        <v>4152</v>
      </c>
      <c r="AM1155" s="2651"/>
      <c r="AN1155" s="2655">
        <v>1185.1500000000001</v>
      </c>
    </row>
    <row r="1156" spans="1:40" ht="11.1" customHeight="1">
      <c r="A1156" s="2646" t="s">
        <v>4205</v>
      </c>
      <c r="B1156" s="2646" t="s">
        <v>4204</v>
      </c>
      <c r="C1156" s="2646" t="s">
        <v>1502</v>
      </c>
      <c r="D1156" s="2646"/>
      <c r="E1156" s="2647">
        <v>8481805100</v>
      </c>
      <c r="F1156" s="2646" t="s">
        <v>2990</v>
      </c>
      <c r="G1156" s="2646" t="s">
        <v>4203</v>
      </c>
      <c r="H1156" s="2646" t="s">
        <v>3017</v>
      </c>
      <c r="I1156" s="2646"/>
      <c r="J1156" s="2646"/>
      <c r="K1156" s="2646"/>
      <c r="L1156" s="2650"/>
      <c r="M1156" s="2650"/>
      <c r="N1156" s="2650"/>
      <c r="O1156" s="2650"/>
      <c r="P1156" s="2650"/>
      <c r="Q1156" s="2650"/>
      <c r="R1156" s="2650"/>
      <c r="S1156" s="2650"/>
      <c r="T1156" s="2646" t="s">
        <v>3971</v>
      </c>
      <c r="U1156" s="2646"/>
      <c r="V1156" s="2646"/>
      <c r="W1156" s="2646"/>
      <c r="X1156" s="2646"/>
      <c r="Y1156" s="2646"/>
      <c r="Z1156" s="2646"/>
      <c r="AA1156" s="2646"/>
      <c r="AB1156" s="2646"/>
      <c r="AC1156" s="2646"/>
      <c r="AD1156" s="2646"/>
      <c r="AE1156" s="2646"/>
      <c r="AF1156" s="2646"/>
      <c r="AG1156" s="2646"/>
      <c r="AH1156" s="2646"/>
      <c r="AI1156" s="2646"/>
      <c r="AJ1156" s="2654">
        <v>1247.82</v>
      </c>
      <c r="AK1156" s="2651" t="s">
        <v>2154</v>
      </c>
      <c r="AL1156" s="2651" t="s">
        <v>4152</v>
      </c>
      <c r="AM1156" s="2651"/>
      <c r="AN1156" s="2655">
        <v>1272.78</v>
      </c>
    </row>
    <row r="1157" spans="1:40" ht="11.1" customHeight="1">
      <c r="A1157" s="2646" t="s">
        <v>6249</v>
      </c>
      <c r="B1157" s="2646" t="s">
        <v>6250</v>
      </c>
      <c r="C1157" s="2646" t="s">
        <v>1502</v>
      </c>
      <c r="D1157" s="2646" t="s">
        <v>6196</v>
      </c>
      <c r="E1157" s="2647">
        <v>8481805100</v>
      </c>
      <c r="F1157" s="2646" t="s">
        <v>2990</v>
      </c>
      <c r="G1157" s="2646" t="s">
        <v>6251</v>
      </c>
      <c r="H1157" s="2646" t="s">
        <v>3017</v>
      </c>
      <c r="I1157" s="2646"/>
      <c r="J1157" s="2646"/>
      <c r="K1157" s="2646"/>
      <c r="L1157" s="2650"/>
      <c r="M1157" s="2650"/>
      <c r="N1157" s="2650"/>
      <c r="O1157" s="2650"/>
      <c r="P1157" s="2650"/>
      <c r="Q1157" s="2650"/>
      <c r="R1157" s="2650"/>
      <c r="S1157" s="2650"/>
      <c r="T1157" s="2646" t="s">
        <v>3971</v>
      </c>
      <c r="U1157" s="2646"/>
      <c r="V1157" s="2646"/>
      <c r="W1157" s="2646"/>
      <c r="X1157" s="2646"/>
      <c r="Y1157" s="2646"/>
      <c r="Z1157" s="2646"/>
      <c r="AA1157" s="2646"/>
      <c r="AB1157" s="2646"/>
      <c r="AC1157" s="2646"/>
      <c r="AD1157" s="2646"/>
      <c r="AE1157" s="2646"/>
      <c r="AF1157" s="2646"/>
      <c r="AG1157" s="2646"/>
      <c r="AH1157" s="2646"/>
      <c r="AI1157" s="2646"/>
      <c r="AJ1157" s="2654">
        <v>1110.33</v>
      </c>
      <c r="AK1157" s="2651" t="s">
        <v>2154</v>
      </c>
      <c r="AL1157" s="2651" t="s">
        <v>2993</v>
      </c>
      <c r="AM1157" s="2651"/>
      <c r="AN1157" s="2655">
        <v>1132.54</v>
      </c>
    </row>
    <row r="1158" spans="1:40" ht="11.1" customHeight="1">
      <c r="A1158" s="2646" t="s">
        <v>6252</v>
      </c>
      <c r="B1158" s="2646" t="s">
        <v>6253</v>
      </c>
      <c r="C1158" s="2646" t="s">
        <v>1502</v>
      </c>
      <c r="D1158" s="2646" t="s">
        <v>6196</v>
      </c>
      <c r="E1158" s="2647">
        <v>8481805100</v>
      </c>
      <c r="F1158" s="2646" t="s">
        <v>2990</v>
      </c>
      <c r="G1158" s="2646" t="s">
        <v>6254</v>
      </c>
      <c r="H1158" s="2646" t="s">
        <v>3017</v>
      </c>
      <c r="I1158" s="2646"/>
      <c r="J1158" s="2646"/>
      <c r="K1158" s="2646"/>
      <c r="L1158" s="2650"/>
      <c r="M1158" s="2650"/>
      <c r="N1158" s="2650"/>
      <c r="O1158" s="2650"/>
      <c r="P1158" s="2650"/>
      <c r="Q1158" s="2650"/>
      <c r="R1158" s="2650"/>
      <c r="S1158" s="2650"/>
      <c r="T1158" s="2646" t="s">
        <v>3971</v>
      </c>
      <c r="U1158" s="2646"/>
      <c r="V1158" s="2646"/>
      <c r="W1158" s="2646"/>
      <c r="X1158" s="2646"/>
      <c r="Y1158" s="2646"/>
      <c r="Z1158" s="2646"/>
      <c r="AA1158" s="2646"/>
      <c r="AB1158" s="2646"/>
      <c r="AC1158" s="2646"/>
      <c r="AD1158" s="2646"/>
      <c r="AE1158" s="2646"/>
      <c r="AF1158" s="2646"/>
      <c r="AG1158" s="2646"/>
      <c r="AH1158" s="2646"/>
      <c r="AI1158" s="2646"/>
      <c r="AJ1158" s="2648">
        <v>663.65</v>
      </c>
      <c r="AK1158" s="2651" t="s">
        <v>2154</v>
      </c>
      <c r="AL1158" s="2651" t="s">
        <v>2993</v>
      </c>
      <c r="AM1158" s="2651"/>
      <c r="AN1158" s="2652">
        <v>676.92</v>
      </c>
    </row>
    <row r="1159" spans="1:40" ht="11.1" customHeight="1">
      <c r="A1159" s="2646" t="s">
        <v>6255</v>
      </c>
      <c r="B1159" s="2646" t="s">
        <v>6256</v>
      </c>
      <c r="C1159" s="2646" t="s">
        <v>1502</v>
      </c>
      <c r="D1159" s="2646" t="s">
        <v>6196</v>
      </c>
      <c r="E1159" s="2647">
        <v>8481805100</v>
      </c>
      <c r="F1159" s="2646" t="s">
        <v>2990</v>
      </c>
      <c r="G1159" s="2646" t="s">
        <v>6257</v>
      </c>
      <c r="H1159" s="2646" t="s">
        <v>3017</v>
      </c>
      <c r="I1159" s="2646"/>
      <c r="J1159" s="2646"/>
      <c r="K1159" s="2646"/>
      <c r="L1159" s="2650"/>
      <c r="M1159" s="2650"/>
      <c r="N1159" s="2650"/>
      <c r="O1159" s="2650"/>
      <c r="P1159" s="2650"/>
      <c r="Q1159" s="2650"/>
      <c r="R1159" s="2650"/>
      <c r="S1159" s="2650"/>
      <c r="T1159" s="2646" t="s">
        <v>3971</v>
      </c>
      <c r="U1159" s="2646"/>
      <c r="V1159" s="2646"/>
      <c r="W1159" s="2646"/>
      <c r="X1159" s="2646"/>
      <c r="Y1159" s="2646"/>
      <c r="Z1159" s="2646"/>
      <c r="AA1159" s="2646"/>
      <c r="AB1159" s="2646"/>
      <c r="AC1159" s="2646"/>
      <c r="AD1159" s="2646"/>
      <c r="AE1159" s="2646"/>
      <c r="AF1159" s="2646"/>
      <c r="AG1159" s="2646"/>
      <c r="AH1159" s="2646"/>
      <c r="AI1159" s="2646"/>
      <c r="AJ1159" s="2648">
        <v>717.07</v>
      </c>
      <c r="AK1159" s="2651" t="s">
        <v>2154</v>
      </c>
      <c r="AL1159" s="2651" t="s">
        <v>2993</v>
      </c>
      <c r="AM1159" s="2651"/>
      <c r="AN1159" s="2652">
        <v>731.41</v>
      </c>
    </row>
    <row r="1160" spans="1:40" ht="11.1" customHeight="1">
      <c r="A1160" s="2646" t="s">
        <v>6258</v>
      </c>
      <c r="B1160" s="2646" t="s">
        <v>6259</v>
      </c>
      <c r="C1160" s="2646" t="s">
        <v>1502</v>
      </c>
      <c r="D1160" s="2646" t="s">
        <v>6196</v>
      </c>
      <c r="E1160" s="2647">
        <v>8481805100</v>
      </c>
      <c r="F1160" s="2646" t="s">
        <v>2990</v>
      </c>
      <c r="G1160" s="2646" t="s">
        <v>6260</v>
      </c>
      <c r="H1160" s="2646" t="s">
        <v>3017</v>
      </c>
      <c r="I1160" s="2646"/>
      <c r="J1160" s="2646"/>
      <c r="K1160" s="2646"/>
      <c r="L1160" s="2650"/>
      <c r="M1160" s="2650"/>
      <c r="N1160" s="2650"/>
      <c r="O1160" s="2650"/>
      <c r="P1160" s="2650"/>
      <c r="Q1160" s="2650"/>
      <c r="R1160" s="2650"/>
      <c r="S1160" s="2650"/>
      <c r="T1160" s="2646" t="s">
        <v>3971</v>
      </c>
      <c r="U1160" s="2646"/>
      <c r="V1160" s="2646"/>
      <c r="W1160" s="2646"/>
      <c r="X1160" s="2646"/>
      <c r="Y1160" s="2646"/>
      <c r="Z1160" s="2646"/>
      <c r="AA1160" s="2646"/>
      <c r="AB1160" s="2646"/>
      <c r="AC1160" s="2646"/>
      <c r="AD1160" s="2646"/>
      <c r="AE1160" s="2646"/>
      <c r="AF1160" s="2646"/>
      <c r="AG1160" s="2646"/>
      <c r="AH1160" s="2646"/>
      <c r="AI1160" s="2646"/>
      <c r="AJ1160" s="2648">
        <v>771.55</v>
      </c>
      <c r="AK1160" s="2651" t="s">
        <v>2154</v>
      </c>
      <c r="AL1160" s="2651" t="s">
        <v>2993</v>
      </c>
      <c r="AM1160" s="2651"/>
      <c r="AN1160" s="2652">
        <v>786.98</v>
      </c>
    </row>
    <row r="1161" spans="1:40" ht="11.1" customHeight="1">
      <c r="A1161" s="2646" t="s">
        <v>6261</v>
      </c>
      <c r="B1161" s="2646" t="s">
        <v>6262</v>
      </c>
      <c r="C1161" s="2646" t="s">
        <v>1502</v>
      </c>
      <c r="D1161" s="2646" t="s">
        <v>6196</v>
      </c>
      <c r="E1161" s="2647">
        <v>8481805100</v>
      </c>
      <c r="F1161" s="2646" t="s">
        <v>2990</v>
      </c>
      <c r="G1161" s="2646" t="s">
        <v>6263</v>
      </c>
      <c r="H1161" s="2646" t="s">
        <v>3017</v>
      </c>
      <c r="I1161" s="2646"/>
      <c r="J1161" s="2646"/>
      <c r="K1161" s="2646"/>
      <c r="L1161" s="2650"/>
      <c r="M1161" s="2650"/>
      <c r="N1161" s="2650"/>
      <c r="O1161" s="2650"/>
      <c r="P1161" s="2650"/>
      <c r="Q1161" s="2650"/>
      <c r="R1161" s="2650"/>
      <c r="S1161" s="2650"/>
      <c r="T1161" s="2646" t="s">
        <v>3971</v>
      </c>
      <c r="U1161" s="2646"/>
      <c r="V1161" s="2646"/>
      <c r="W1161" s="2646"/>
      <c r="X1161" s="2646"/>
      <c r="Y1161" s="2646"/>
      <c r="Z1161" s="2646"/>
      <c r="AA1161" s="2646"/>
      <c r="AB1161" s="2646"/>
      <c r="AC1161" s="2646"/>
      <c r="AD1161" s="2646"/>
      <c r="AE1161" s="2646"/>
      <c r="AF1161" s="2646"/>
      <c r="AG1161" s="2646"/>
      <c r="AH1161" s="2646"/>
      <c r="AI1161" s="2646"/>
      <c r="AJ1161" s="2648">
        <v>826.38</v>
      </c>
      <c r="AK1161" s="2651" t="s">
        <v>2154</v>
      </c>
      <c r="AL1161" s="2651" t="s">
        <v>2993</v>
      </c>
      <c r="AM1161" s="2651"/>
      <c r="AN1161" s="2652">
        <v>842.91</v>
      </c>
    </row>
    <row r="1162" spans="1:40" ht="11.1" customHeight="1">
      <c r="A1162" s="2646" t="s">
        <v>6264</v>
      </c>
      <c r="B1162" s="2646" t="s">
        <v>6265</v>
      </c>
      <c r="C1162" s="2646" t="s">
        <v>1502</v>
      </c>
      <c r="D1162" s="2646" t="s">
        <v>6196</v>
      </c>
      <c r="E1162" s="2647">
        <v>8481805100</v>
      </c>
      <c r="F1162" s="2646" t="s">
        <v>2990</v>
      </c>
      <c r="G1162" s="2646" t="s">
        <v>6266</v>
      </c>
      <c r="H1162" s="2646" t="s">
        <v>3017</v>
      </c>
      <c r="I1162" s="2646"/>
      <c r="J1162" s="2646"/>
      <c r="K1162" s="2646"/>
      <c r="L1162" s="2650"/>
      <c r="M1162" s="2650"/>
      <c r="N1162" s="2650"/>
      <c r="O1162" s="2650"/>
      <c r="P1162" s="2650"/>
      <c r="Q1162" s="2650"/>
      <c r="R1162" s="2650"/>
      <c r="S1162" s="2650"/>
      <c r="T1162" s="2646" t="s">
        <v>3971</v>
      </c>
      <c r="U1162" s="2646"/>
      <c r="V1162" s="2646"/>
      <c r="W1162" s="2646"/>
      <c r="X1162" s="2646"/>
      <c r="Y1162" s="2646"/>
      <c r="Z1162" s="2646"/>
      <c r="AA1162" s="2646"/>
      <c r="AB1162" s="2646"/>
      <c r="AC1162" s="2646"/>
      <c r="AD1162" s="2646"/>
      <c r="AE1162" s="2646"/>
      <c r="AF1162" s="2646"/>
      <c r="AG1162" s="2646"/>
      <c r="AH1162" s="2646"/>
      <c r="AI1162" s="2646"/>
      <c r="AJ1162" s="2648">
        <v>880.71</v>
      </c>
      <c r="AK1162" s="2651" t="s">
        <v>2154</v>
      </c>
      <c r="AL1162" s="2651" t="s">
        <v>2993</v>
      </c>
      <c r="AM1162" s="2651"/>
      <c r="AN1162" s="2652">
        <v>898.32</v>
      </c>
    </row>
    <row r="1163" spans="1:40" ht="11.1" customHeight="1">
      <c r="A1163" s="2646" t="s">
        <v>6267</v>
      </c>
      <c r="B1163" s="2646" t="s">
        <v>6268</v>
      </c>
      <c r="C1163" s="2646" t="s">
        <v>1502</v>
      </c>
      <c r="D1163" s="2646" t="s">
        <v>6196</v>
      </c>
      <c r="E1163" s="2647">
        <v>8481805100</v>
      </c>
      <c r="F1163" s="2646" t="s">
        <v>2990</v>
      </c>
      <c r="G1163" s="2646" t="s">
        <v>6269</v>
      </c>
      <c r="H1163" s="2646" t="s">
        <v>3017</v>
      </c>
      <c r="I1163" s="2646"/>
      <c r="J1163" s="2646"/>
      <c r="K1163" s="2646"/>
      <c r="L1163" s="2650"/>
      <c r="M1163" s="2650"/>
      <c r="N1163" s="2650"/>
      <c r="O1163" s="2650"/>
      <c r="P1163" s="2650"/>
      <c r="Q1163" s="2650"/>
      <c r="R1163" s="2650"/>
      <c r="S1163" s="2650"/>
      <c r="T1163" s="2646" t="s">
        <v>3971</v>
      </c>
      <c r="U1163" s="2646"/>
      <c r="V1163" s="2646"/>
      <c r="W1163" s="2646"/>
      <c r="X1163" s="2646"/>
      <c r="Y1163" s="2646"/>
      <c r="Z1163" s="2646"/>
      <c r="AA1163" s="2646"/>
      <c r="AB1163" s="2646"/>
      <c r="AC1163" s="2646"/>
      <c r="AD1163" s="2646"/>
      <c r="AE1163" s="2646"/>
      <c r="AF1163" s="2646"/>
      <c r="AG1163" s="2646"/>
      <c r="AH1163" s="2646"/>
      <c r="AI1163" s="2646"/>
      <c r="AJ1163" s="2648">
        <v>934.49</v>
      </c>
      <c r="AK1163" s="2651" t="s">
        <v>2154</v>
      </c>
      <c r="AL1163" s="2651" t="s">
        <v>2993</v>
      </c>
      <c r="AM1163" s="2651"/>
      <c r="AN1163" s="2652">
        <v>953.18</v>
      </c>
    </row>
    <row r="1164" spans="1:40" ht="11.1" customHeight="1">
      <c r="A1164" s="2646" t="s">
        <v>6270</v>
      </c>
      <c r="B1164" s="2646" t="s">
        <v>6271</v>
      </c>
      <c r="C1164" s="2646" t="s">
        <v>1502</v>
      </c>
      <c r="D1164" s="2646" t="s">
        <v>6196</v>
      </c>
      <c r="E1164" s="2647">
        <v>8481805100</v>
      </c>
      <c r="F1164" s="2646" t="s">
        <v>2990</v>
      </c>
      <c r="G1164" s="2646" t="s">
        <v>6272</v>
      </c>
      <c r="H1164" s="2646" t="s">
        <v>3017</v>
      </c>
      <c r="I1164" s="2646"/>
      <c r="J1164" s="2646"/>
      <c r="K1164" s="2646"/>
      <c r="L1164" s="2650"/>
      <c r="M1164" s="2650"/>
      <c r="N1164" s="2650"/>
      <c r="O1164" s="2650"/>
      <c r="P1164" s="2650"/>
      <c r="Q1164" s="2650"/>
      <c r="R1164" s="2650"/>
      <c r="S1164" s="2650"/>
      <c r="T1164" s="2646" t="s">
        <v>3971</v>
      </c>
      <c r="U1164" s="2646"/>
      <c r="V1164" s="2646"/>
      <c r="W1164" s="2646"/>
      <c r="X1164" s="2646"/>
      <c r="Y1164" s="2646"/>
      <c r="Z1164" s="2646"/>
      <c r="AA1164" s="2646"/>
      <c r="AB1164" s="2646"/>
      <c r="AC1164" s="2646"/>
      <c r="AD1164" s="2646"/>
      <c r="AE1164" s="2646"/>
      <c r="AF1164" s="2646"/>
      <c r="AG1164" s="2646"/>
      <c r="AH1164" s="2646"/>
      <c r="AI1164" s="2646"/>
      <c r="AJ1164" s="2654">
        <v>1003.14</v>
      </c>
      <c r="AK1164" s="2651" t="s">
        <v>2154</v>
      </c>
      <c r="AL1164" s="2651" t="s">
        <v>2993</v>
      </c>
      <c r="AM1164" s="2651"/>
      <c r="AN1164" s="2655">
        <v>1023.2</v>
      </c>
    </row>
    <row r="1165" spans="1:40" ht="11.1" customHeight="1">
      <c r="A1165" s="2646" t="s">
        <v>6273</v>
      </c>
      <c r="B1165" s="2646" t="s">
        <v>6274</v>
      </c>
      <c r="C1165" s="2646" t="s">
        <v>1502</v>
      </c>
      <c r="D1165" s="2646" t="s">
        <v>6196</v>
      </c>
      <c r="E1165" s="2647">
        <v>8481805100</v>
      </c>
      <c r="F1165" s="2646" t="s">
        <v>2990</v>
      </c>
      <c r="G1165" s="2646" t="s">
        <v>6275</v>
      </c>
      <c r="H1165" s="2646" t="s">
        <v>3017</v>
      </c>
      <c r="I1165" s="2646"/>
      <c r="J1165" s="2646"/>
      <c r="K1165" s="2646"/>
      <c r="L1165" s="2650"/>
      <c r="M1165" s="2650"/>
      <c r="N1165" s="2650"/>
      <c r="O1165" s="2650"/>
      <c r="P1165" s="2650"/>
      <c r="Q1165" s="2650"/>
      <c r="R1165" s="2650"/>
      <c r="S1165" s="2650"/>
      <c r="T1165" s="2646" t="s">
        <v>3971</v>
      </c>
      <c r="U1165" s="2646"/>
      <c r="V1165" s="2646"/>
      <c r="W1165" s="2646"/>
      <c r="X1165" s="2646"/>
      <c r="Y1165" s="2646"/>
      <c r="Z1165" s="2646"/>
      <c r="AA1165" s="2646"/>
      <c r="AB1165" s="2646"/>
      <c r="AC1165" s="2646"/>
      <c r="AD1165" s="2646"/>
      <c r="AE1165" s="2646"/>
      <c r="AF1165" s="2646"/>
      <c r="AG1165" s="2646"/>
      <c r="AH1165" s="2646"/>
      <c r="AI1165" s="2646"/>
      <c r="AJ1165" s="2654">
        <v>1056.9100000000001</v>
      </c>
      <c r="AK1165" s="2651" t="s">
        <v>2154</v>
      </c>
      <c r="AL1165" s="2651" t="s">
        <v>2993</v>
      </c>
      <c r="AM1165" s="2651"/>
      <c r="AN1165" s="2655">
        <v>1078.05</v>
      </c>
    </row>
    <row r="1166" spans="1:40" ht="11.1" customHeight="1">
      <c r="A1166" s="2646" t="s">
        <v>6276</v>
      </c>
      <c r="B1166" s="2646" t="s">
        <v>6277</v>
      </c>
      <c r="C1166" s="2646" t="s">
        <v>1502</v>
      </c>
      <c r="D1166" s="2646" t="s">
        <v>6196</v>
      </c>
      <c r="E1166" s="2647">
        <v>8481805100</v>
      </c>
      <c r="F1166" s="2646" t="s">
        <v>2990</v>
      </c>
      <c r="G1166" s="2646" t="s">
        <v>6278</v>
      </c>
      <c r="H1166" s="2646" t="s">
        <v>3017</v>
      </c>
      <c r="I1166" s="2646"/>
      <c r="J1166" s="2646"/>
      <c r="K1166" s="2646"/>
      <c r="L1166" s="2650"/>
      <c r="M1166" s="2650"/>
      <c r="N1166" s="2650"/>
      <c r="O1166" s="2650"/>
      <c r="P1166" s="2650"/>
      <c r="Q1166" s="2650"/>
      <c r="R1166" s="2650"/>
      <c r="S1166" s="2650"/>
      <c r="T1166" s="2646" t="s">
        <v>3971</v>
      </c>
      <c r="U1166" s="2646"/>
      <c r="V1166" s="2646"/>
      <c r="W1166" s="2646"/>
      <c r="X1166" s="2646"/>
      <c r="Y1166" s="2646"/>
      <c r="Z1166" s="2646"/>
      <c r="AA1166" s="2646"/>
      <c r="AB1166" s="2646"/>
      <c r="AC1166" s="2646"/>
      <c r="AD1166" s="2646"/>
      <c r="AE1166" s="2646"/>
      <c r="AF1166" s="2646"/>
      <c r="AG1166" s="2646"/>
      <c r="AH1166" s="2646"/>
      <c r="AI1166" s="2646"/>
      <c r="AJ1166" s="2654">
        <v>1110.33</v>
      </c>
      <c r="AK1166" s="2651" t="s">
        <v>2154</v>
      </c>
      <c r="AL1166" s="2651" t="s">
        <v>2993</v>
      </c>
      <c r="AM1166" s="2651"/>
      <c r="AN1166" s="2655">
        <v>1132.54</v>
      </c>
    </row>
    <row r="1167" spans="1:40" ht="11.1" customHeight="1">
      <c r="A1167" s="2646" t="s">
        <v>6279</v>
      </c>
      <c r="B1167" s="2646" t="s">
        <v>6280</v>
      </c>
      <c r="C1167" s="2646" t="s">
        <v>1502</v>
      </c>
      <c r="D1167" s="2646" t="s">
        <v>6196</v>
      </c>
      <c r="E1167" s="2647">
        <v>8481805100</v>
      </c>
      <c r="F1167" s="2646" t="s">
        <v>2990</v>
      </c>
      <c r="G1167" s="2646" t="s">
        <v>6281</v>
      </c>
      <c r="H1167" s="2646" t="s">
        <v>3017</v>
      </c>
      <c r="I1167" s="2646"/>
      <c r="J1167" s="2646"/>
      <c r="K1167" s="2646"/>
      <c r="L1167" s="2650"/>
      <c r="M1167" s="2650"/>
      <c r="N1167" s="2650"/>
      <c r="O1167" s="2650"/>
      <c r="P1167" s="2650"/>
      <c r="Q1167" s="2650"/>
      <c r="R1167" s="2650"/>
      <c r="S1167" s="2650"/>
      <c r="T1167" s="2646" t="s">
        <v>3971</v>
      </c>
      <c r="U1167" s="2646"/>
      <c r="V1167" s="2646"/>
      <c r="W1167" s="2646"/>
      <c r="X1167" s="2646"/>
      <c r="Y1167" s="2646"/>
      <c r="Z1167" s="2646"/>
      <c r="AA1167" s="2646"/>
      <c r="AB1167" s="2646"/>
      <c r="AC1167" s="2646"/>
      <c r="AD1167" s="2646"/>
      <c r="AE1167" s="2646"/>
      <c r="AF1167" s="2646"/>
      <c r="AG1167" s="2646"/>
      <c r="AH1167" s="2646"/>
      <c r="AI1167" s="2646"/>
      <c r="AJ1167" s="2648">
        <v>663.65</v>
      </c>
      <c r="AK1167" s="2651" t="s">
        <v>2154</v>
      </c>
      <c r="AL1167" s="2651" t="s">
        <v>2993</v>
      </c>
      <c r="AM1167" s="2651"/>
      <c r="AN1167" s="2652">
        <v>676.92</v>
      </c>
    </row>
    <row r="1168" spans="1:40" ht="11.1" customHeight="1">
      <c r="A1168" s="2646" t="s">
        <v>6282</v>
      </c>
      <c r="B1168" s="2646" t="s">
        <v>6283</v>
      </c>
      <c r="C1168" s="2646" t="s">
        <v>1502</v>
      </c>
      <c r="D1168" s="2646" t="s">
        <v>6196</v>
      </c>
      <c r="E1168" s="2647">
        <v>8481805100</v>
      </c>
      <c r="F1168" s="2646" t="s">
        <v>2990</v>
      </c>
      <c r="G1168" s="2646" t="s">
        <v>6284</v>
      </c>
      <c r="H1168" s="2646" t="s">
        <v>3017</v>
      </c>
      <c r="I1168" s="2646"/>
      <c r="J1168" s="2646"/>
      <c r="K1168" s="2646"/>
      <c r="L1168" s="2650"/>
      <c r="M1168" s="2650"/>
      <c r="N1168" s="2650"/>
      <c r="O1168" s="2650"/>
      <c r="P1168" s="2650"/>
      <c r="Q1168" s="2650"/>
      <c r="R1168" s="2650"/>
      <c r="S1168" s="2650"/>
      <c r="T1168" s="2646" t="s">
        <v>3971</v>
      </c>
      <c r="U1168" s="2646"/>
      <c r="V1168" s="2646"/>
      <c r="W1168" s="2646"/>
      <c r="X1168" s="2646"/>
      <c r="Y1168" s="2646"/>
      <c r="Z1168" s="2646"/>
      <c r="AA1168" s="2646"/>
      <c r="AB1168" s="2646"/>
      <c r="AC1168" s="2646"/>
      <c r="AD1168" s="2646"/>
      <c r="AE1168" s="2646"/>
      <c r="AF1168" s="2646"/>
      <c r="AG1168" s="2646"/>
      <c r="AH1168" s="2646"/>
      <c r="AI1168" s="2646"/>
      <c r="AJ1168" s="2648">
        <v>717.07</v>
      </c>
      <c r="AK1168" s="2651" t="s">
        <v>2154</v>
      </c>
      <c r="AL1168" s="2651" t="s">
        <v>2993</v>
      </c>
      <c r="AM1168" s="2651"/>
      <c r="AN1168" s="2652">
        <v>731.41</v>
      </c>
    </row>
    <row r="1169" spans="1:40" ht="11.1" customHeight="1">
      <c r="A1169" s="2646" t="s">
        <v>6285</v>
      </c>
      <c r="B1169" s="2646" t="s">
        <v>6286</v>
      </c>
      <c r="C1169" s="2646" t="s">
        <v>1502</v>
      </c>
      <c r="D1169" s="2646" t="s">
        <v>6196</v>
      </c>
      <c r="E1169" s="2647">
        <v>8481805100</v>
      </c>
      <c r="F1169" s="2646" t="s">
        <v>2990</v>
      </c>
      <c r="G1169" s="2646" t="s">
        <v>6287</v>
      </c>
      <c r="H1169" s="2646" t="s">
        <v>3017</v>
      </c>
      <c r="I1169" s="2646"/>
      <c r="J1169" s="2646"/>
      <c r="K1169" s="2646"/>
      <c r="L1169" s="2650"/>
      <c r="M1169" s="2650"/>
      <c r="N1169" s="2650"/>
      <c r="O1169" s="2650"/>
      <c r="P1169" s="2650"/>
      <c r="Q1169" s="2650"/>
      <c r="R1169" s="2650"/>
      <c r="S1169" s="2650"/>
      <c r="T1169" s="2646" t="s">
        <v>3971</v>
      </c>
      <c r="U1169" s="2646"/>
      <c r="V1169" s="2646"/>
      <c r="W1169" s="2646"/>
      <c r="X1169" s="2646"/>
      <c r="Y1169" s="2646"/>
      <c r="Z1169" s="2646"/>
      <c r="AA1169" s="2646"/>
      <c r="AB1169" s="2646"/>
      <c r="AC1169" s="2646"/>
      <c r="AD1169" s="2646"/>
      <c r="AE1169" s="2646"/>
      <c r="AF1169" s="2646"/>
      <c r="AG1169" s="2646"/>
      <c r="AH1169" s="2646"/>
      <c r="AI1169" s="2646"/>
      <c r="AJ1169" s="2648">
        <v>771.55</v>
      </c>
      <c r="AK1169" s="2651" t="s">
        <v>2154</v>
      </c>
      <c r="AL1169" s="2651" t="s">
        <v>2993</v>
      </c>
      <c r="AM1169" s="2651"/>
      <c r="AN1169" s="2652">
        <v>786.98</v>
      </c>
    </row>
    <row r="1170" spans="1:40" ht="11.1" customHeight="1">
      <c r="A1170" s="2646" t="s">
        <v>6288</v>
      </c>
      <c r="B1170" s="2646" t="s">
        <v>6289</v>
      </c>
      <c r="C1170" s="2646" t="s">
        <v>1502</v>
      </c>
      <c r="D1170" s="2646" t="s">
        <v>6196</v>
      </c>
      <c r="E1170" s="2647">
        <v>8481805100</v>
      </c>
      <c r="F1170" s="2646" t="s">
        <v>2990</v>
      </c>
      <c r="G1170" s="2646" t="s">
        <v>6290</v>
      </c>
      <c r="H1170" s="2646" t="s">
        <v>3017</v>
      </c>
      <c r="I1170" s="2646"/>
      <c r="J1170" s="2646"/>
      <c r="K1170" s="2646"/>
      <c r="L1170" s="2650"/>
      <c r="M1170" s="2650"/>
      <c r="N1170" s="2650"/>
      <c r="O1170" s="2650"/>
      <c r="P1170" s="2650"/>
      <c r="Q1170" s="2650"/>
      <c r="R1170" s="2650"/>
      <c r="S1170" s="2650"/>
      <c r="T1170" s="2646" t="s">
        <v>3971</v>
      </c>
      <c r="U1170" s="2646"/>
      <c r="V1170" s="2646"/>
      <c r="W1170" s="2646"/>
      <c r="X1170" s="2646"/>
      <c r="Y1170" s="2646"/>
      <c r="Z1170" s="2646"/>
      <c r="AA1170" s="2646"/>
      <c r="AB1170" s="2646"/>
      <c r="AC1170" s="2646"/>
      <c r="AD1170" s="2646"/>
      <c r="AE1170" s="2646"/>
      <c r="AF1170" s="2646"/>
      <c r="AG1170" s="2646"/>
      <c r="AH1170" s="2646"/>
      <c r="AI1170" s="2646"/>
      <c r="AJ1170" s="2648">
        <v>826.38</v>
      </c>
      <c r="AK1170" s="2651" t="s">
        <v>2154</v>
      </c>
      <c r="AL1170" s="2651" t="s">
        <v>2993</v>
      </c>
      <c r="AM1170" s="2651"/>
      <c r="AN1170" s="2652">
        <v>842.91</v>
      </c>
    </row>
    <row r="1171" spans="1:40" ht="11.1" customHeight="1">
      <c r="A1171" s="2646" t="s">
        <v>6291</v>
      </c>
      <c r="B1171" s="2646" t="s">
        <v>6292</v>
      </c>
      <c r="C1171" s="2646" t="s">
        <v>1502</v>
      </c>
      <c r="D1171" s="2646" t="s">
        <v>6196</v>
      </c>
      <c r="E1171" s="2647">
        <v>8481805100</v>
      </c>
      <c r="F1171" s="2646" t="s">
        <v>2990</v>
      </c>
      <c r="G1171" s="2646" t="s">
        <v>6293</v>
      </c>
      <c r="H1171" s="2646" t="s">
        <v>3017</v>
      </c>
      <c r="I1171" s="2646"/>
      <c r="J1171" s="2646"/>
      <c r="K1171" s="2646"/>
      <c r="L1171" s="2650"/>
      <c r="M1171" s="2650"/>
      <c r="N1171" s="2650"/>
      <c r="O1171" s="2650"/>
      <c r="P1171" s="2650"/>
      <c r="Q1171" s="2650"/>
      <c r="R1171" s="2650"/>
      <c r="S1171" s="2650"/>
      <c r="T1171" s="2646" t="s">
        <v>3971</v>
      </c>
      <c r="U1171" s="2646"/>
      <c r="V1171" s="2646"/>
      <c r="W1171" s="2646"/>
      <c r="X1171" s="2646"/>
      <c r="Y1171" s="2646"/>
      <c r="Z1171" s="2646"/>
      <c r="AA1171" s="2646"/>
      <c r="AB1171" s="2646"/>
      <c r="AC1171" s="2646"/>
      <c r="AD1171" s="2646"/>
      <c r="AE1171" s="2646"/>
      <c r="AF1171" s="2646"/>
      <c r="AG1171" s="2646"/>
      <c r="AH1171" s="2646"/>
      <c r="AI1171" s="2646"/>
      <c r="AJ1171" s="2648">
        <v>880.71</v>
      </c>
      <c r="AK1171" s="2651" t="s">
        <v>2154</v>
      </c>
      <c r="AL1171" s="2651" t="s">
        <v>2993</v>
      </c>
      <c r="AM1171" s="2651"/>
      <c r="AN1171" s="2652">
        <v>898.32</v>
      </c>
    </row>
    <row r="1172" spans="1:40" ht="11.1" customHeight="1">
      <c r="A1172" s="2646" t="s">
        <v>6294</v>
      </c>
      <c r="B1172" s="2646" t="s">
        <v>6295</v>
      </c>
      <c r="C1172" s="2646" t="s">
        <v>1502</v>
      </c>
      <c r="D1172" s="2646" t="s">
        <v>6196</v>
      </c>
      <c r="E1172" s="2647">
        <v>8481805100</v>
      </c>
      <c r="F1172" s="2646" t="s">
        <v>2990</v>
      </c>
      <c r="G1172" s="2646" t="s">
        <v>6296</v>
      </c>
      <c r="H1172" s="2646" t="s">
        <v>3017</v>
      </c>
      <c r="I1172" s="2646"/>
      <c r="J1172" s="2646"/>
      <c r="K1172" s="2646"/>
      <c r="L1172" s="2650"/>
      <c r="M1172" s="2650"/>
      <c r="N1172" s="2650"/>
      <c r="O1172" s="2650"/>
      <c r="P1172" s="2650"/>
      <c r="Q1172" s="2650"/>
      <c r="R1172" s="2650"/>
      <c r="S1172" s="2650"/>
      <c r="T1172" s="2646" t="s">
        <v>3971</v>
      </c>
      <c r="U1172" s="2646"/>
      <c r="V1172" s="2646"/>
      <c r="W1172" s="2646"/>
      <c r="X1172" s="2646"/>
      <c r="Y1172" s="2646"/>
      <c r="Z1172" s="2646"/>
      <c r="AA1172" s="2646"/>
      <c r="AB1172" s="2646"/>
      <c r="AC1172" s="2646"/>
      <c r="AD1172" s="2646"/>
      <c r="AE1172" s="2646"/>
      <c r="AF1172" s="2646"/>
      <c r="AG1172" s="2646"/>
      <c r="AH1172" s="2646"/>
      <c r="AI1172" s="2646"/>
      <c r="AJ1172" s="2648">
        <v>934.49</v>
      </c>
      <c r="AK1172" s="2651" t="s">
        <v>2154</v>
      </c>
      <c r="AL1172" s="2651" t="s">
        <v>2993</v>
      </c>
      <c r="AM1172" s="2651"/>
      <c r="AN1172" s="2652">
        <v>953.18</v>
      </c>
    </row>
    <row r="1173" spans="1:40" ht="11.1" customHeight="1">
      <c r="A1173" s="2646" t="s">
        <v>6297</v>
      </c>
      <c r="B1173" s="2646" t="s">
        <v>6298</v>
      </c>
      <c r="C1173" s="2646" t="s">
        <v>1502</v>
      </c>
      <c r="D1173" s="2646" t="s">
        <v>6196</v>
      </c>
      <c r="E1173" s="2647">
        <v>8481805100</v>
      </c>
      <c r="F1173" s="2646" t="s">
        <v>2990</v>
      </c>
      <c r="G1173" s="2646" t="s">
        <v>6299</v>
      </c>
      <c r="H1173" s="2646" t="s">
        <v>3017</v>
      </c>
      <c r="I1173" s="2646"/>
      <c r="J1173" s="2646"/>
      <c r="K1173" s="2646"/>
      <c r="L1173" s="2650"/>
      <c r="M1173" s="2650"/>
      <c r="N1173" s="2650"/>
      <c r="O1173" s="2650"/>
      <c r="P1173" s="2650"/>
      <c r="Q1173" s="2650"/>
      <c r="R1173" s="2650"/>
      <c r="S1173" s="2650"/>
      <c r="T1173" s="2646" t="s">
        <v>3971</v>
      </c>
      <c r="U1173" s="2646"/>
      <c r="V1173" s="2646"/>
      <c r="W1173" s="2646"/>
      <c r="X1173" s="2646"/>
      <c r="Y1173" s="2646"/>
      <c r="Z1173" s="2646"/>
      <c r="AA1173" s="2646"/>
      <c r="AB1173" s="2646"/>
      <c r="AC1173" s="2646"/>
      <c r="AD1173" s="2646"/>
      <c r="AE1173" s="2646"/>
      <c r="AF1173" s="2646"/>
      <c r="AG1173" s="2646"/>
      <c r="AH1173" s="2646"/>
      <c r="AI1173" s="2646"/>
      <c r="AJ1173" s="2654">
        <v>1003.14</v>
      </c>
      <c r="AK1173" s="2651" t="s">
        <v>2154</v>
      </c>
      <c r="AL1173" s="2651" t="s">
        <v>2993</v>
      </c>
      <c r="AM1173" s="2651"/>
      <c r="AN1173" s="2655">
        <v>1023.2</v>
      </c>
    </row>
    <row r="1174" spans="1:40" ht="11.1" customHeight="1">
      <c r="A1174" s="2646" t="s">
        <v>6300</v>
      </c>
      <c r="B1174" s="2646" t="s">
        <v>6301</v>
      </c>
      <c r="C1174" s="2646" t="s">
        <v>1502</v>
      </c>
      <c r="D1174" s="2646" t="s">
        <v>6196</v>
      </c>
      <c r="E1174" s="2647">
        <v>8481805100</v>
      </c>
      <c r="F1174" s="2646" t="s">
        <v>2990</v>
      </c>
      <c r="G1174" s="2646" t="s">
        <v>6302</v>
      </c>
      <c r="H1174" s="2646" t="s">
        <v>3017</v>
      </c>
      <c r="I1174" s="2646"/>
      <c r="J1174" s="2646"/>
      <c r="K1174" s="2646"/>
      <c r="L1174" s="2650"/>
      <c r="M1174" s="2650"/>
      <c r="N1174" s="2650"/>
      <c r="O1174" s="2650"/>
      <c r="P1174" s="2650"/>
      <c r="Q1174" s="2650"/>
      <c r="R1174" s="2650"/>
      <c r="S1174" s="2650"/>
      <c r="T1174" s="2646" t="s">
        <v>3971</v>
      </c>
      <c r="U1174" s="2646"/>
      <c r="V1174" s="2646"/>
      <c r="W1174" s="2646"/>
      <c r="X1174" s="2646"/>
      <c r="Y1174" s="2646"/>
      <c r="Z1174" s="2646"/>
      <c r="AA1174" s="2646"/>
      <c r="AB1174" s="2646"/>
      <c r="AC1174" s="2646"/>
      <c r="AD1174" s="2646"/>
      <c r="AE1174" s="2646"/>
      <c r="AF1174" s="2646"/>
      <c r="AG1174" s="2646"/>
      <c r="AH1174" s="2646"/>
      <c r="AI1174" s="2646"/>
      <c r="AJ1174" s="2654">
        <v>1056.9100000000001</v>
      </c>
      <c r="AK1174" s="2651" t="s">
        <v>2154</v>
      </c>
      <c r="AL1174" s="2651" t="s">
        <v>2993</v>
      </c>
      <c r="AM1174" s="2651"/>
      <c r="AN1174" s="2655">
        <v>1078.05</v>
      </c>
    </row>
    <row r="1175" spans="1:40" ht="11.1" customHeight="1">
      <c r="A1175" s="2646" t="s">
        <v>4202</v>
      </c>
      <c r="B1175" s="2646" t="s">
        <v>4201</v>
      </c>
      <c r="C1175" s="2646" t="s">
        <v>1502</v>
      </c>
      <c r="D1175" s="2646"/>
      <c r="E1175" s="2647">
        <v>8481805100</v>
      </c>
      <c r="F1175" s="2646" t="s">
        <v>2990</v>
      </c>
      <c r="G1175" s="2646" t="s">
        <v>4200</v>
      </c>
      <c r="H1175" s="2646" t="s">
        <v>3017</v>
      </c>
      <c r="I1175" s="2646"/>
      <c r="J1175" s="2646"/>
      <c r="K1175" s="2646"/>
      <c r="L1175" s="2650"/>
      <c r="M1175" s="2650"/>
      <c r="N1175" s="2650"/>
      <c r="O1175" s="2650"/>
      <c r="P1175" s="2650"/>
      <c r="Q1175" s="2650"/>
      <c r="R1175" s="2650"/>
      <c r="S1175" s="2650"/>
      <c r="T1175" s="2646" t="s">
        <v>3971</v>
      </c>
      <c r="U1175" s="2646"/>
      <c r="V1175" s="2646"/>
      <c r="W1175" s="2646"/>
      <c r="X1175" s="2646"/>
      <c r="Y1175" s="2646"/>
      <c r="Z1175" s="2646"/>
      <c r="AA1175" s="2646"/>
      <c r="AB1175" s="2646"/>
      <c r="AC1175" s="2646"/>
      <c r="AD1175" s="2646"/>
      <c r="AE1175" s="2646"/>
      <c r="AF1175" s="2646"/>
      <c r="AG1175" s="2646"/>
      <c r="AH1175" s="2646"/>
      <c r="AI1175" s="2646"/>
      <c r="AJ1175" s="2648">
        <v>741.87</v>
      </c>
      <c r="AK1175" s="2651" t="s">
        <v>2154</v>
      </c>
      <c r="AL1175" s="2651" t="s">
        <v>4152</v>
      </c>
      <c r="AM1175" s="2651"/>
      <c r="AN1175" s="2652">
        <v>756.71</v>
      </c>
    </row>
    <row r="1176" spans="1:40" ht="11.1" customHeight="1">
      <c r="A1176" s="2646" t="s">
        <v>4199</v>
      </c>
      <c r="B1176" s="2646" t="s">
        <v>4199</v>
      </c>
      <c r="C1176" s="2646" t="s">
        <v>1502</v>
      </c>
      <c r="D1176" s="2646"/>
      <c r="E1176" s="2647">
        <v>8481805100</v>
      </c>
      <c r="F1176" s="2646" t="s">
        <v>2990</v>
      </c>
      <c r="G1176" s="2646" t="s">
        <v>4198</v>
      </c>
      <c r="H1176" s="2646" t="s">
        <v>3017</v>
      </c>
      <c r="I1176" s="2646"/>
      <c r="J1176" s="2646"/>
      <c r="K1176" s="2646"/>
      <c r="L1176" s="2650"/>
      <c r="M1176" s="2650"/>
      <c r="N1176" s="2650"/>
      <c r="O1176" s="2650"/>
      <c r="P1176" s="2650"/>
      <c r="Q1176" s="2650"/>
      <c r="R1176" s="2650"/>
      <c r="S1176" s="2650"/>
      <c r="T1176" s="2646" t="s">
        <v>3971</v>
      </c>
      <c r="U1176" s="2646"/>
      <c r="V1176" s="2646"/>
      <c r="W1176" s="2646"/>
      <c r="X1176" s="2646"/>
      <c r="Y1176" s="2646"/>
      <c r="Z1176" s="2646"/>
      <c r="AA1176" s="2646"/>
      <c r="AB1176" s="2646"/>
      <c r="AC1176" s="2646"/>
      <c r="AD1176" s="2646"/>
      <c r="AE1176" s="2646"/>
      <c r="AF1176" s="2646"/>
      <c r="AG1176" s="2646"/>
      <c r="AH1176" s="2646"/>
      <c r="AI1176" s="2646"/>
      <c r="AJ1176" s="2648">
        <v>972.68</v>
      </c>
      <c r="AK1176" s="2651" t="s">
        <v>2154</v>
      </c>
      <c r="AL1176" s="2651" t="s">
        <v>4152</v>
      </c>
      <c r="AM1176" s="2651"/>
      <c r="AN1176" s="2652">
        <v>992.13</v>
      </c>
    </row>
    <row r="1177" spans="1:40" ht="11.1" customHeight="1">
      <c r="A1177" s="2646" t="s">
        <v>4197</v>
      </c>
      <c r="B1177" s="2646" t="s">
        <v>4196</v>
      </c>
      <c r="C1177" s="2646" t="s">
        <v>1502</v>
      </c>
      <c r="D1177" s="2646"/>
      <c r="E1177" s="2647">
        <v>8481805100</v>
      </c>
      <c r="F1177" s="2646" t="s">
        <v>2990</v>
      </c>
      <c r="G1177" s="2646" t="s">
        <v>4195</v>
      </c>
      <c r="H1177" s="2646" t="s">
        <v>3017</v>
      </c>
      <c r="I1177" s="2646"/>
      <c r="J1177" s="2646"/>
      <c r="K1177" s="2646"/>
      <c r="L1177" s="2650"/>
      <c r="M1177" s="2650"/>
      <c r="N1177" s="2650"/>
      <c r="O1177" s="2650"/>
      <c r="P1177" s="2650"/>
      <c r="Q1177" s="2650"/>
      <c r="R1177" s="2650"/>
      <c r="S1177" s="2650"/>
      <c r="T1177" s="2646" t="s">
        <v>3971</v>
      </c>
      <c r="U1177" s="2646"/>
      <c r="V1177" s="2646"/>
      <c r="W1177" s="2646"/>
      <c r="X1177" s="2646"/>
      <c r="Y1177" s="2646"/>
      <c r="Z1177" s="2646"/>
      <c r="AA1177" s="2646"/>
      <c r="AB1177" s="2646"/>
      <c r="AC1177" s="2646"/>
      <c r="AD1177" s="2646"/>
      <c r="AE1177" s="2646"/>
      <c r="AF1177" s="2646"/>
      <c r="AG1177" s="2646"/>
      <c r="AH1177" s="2646"/>
      <c r="AI1177" s="2646"/>
      <c r="AJ1177" s="2648">
        <v>741.87</v>
      </c>
      <c r="AK1177" s="2651" t="s">
        <v>2154</v>
      </c>
      <c r="AL1177" s="2651" t="s">
        <v>4152</v>
      </c>
      <c r="AM1177" s="2651"/>
      <c r="AN1177" s="2652">
        <v>756.71</v>
      </c>
    </row>
    <row r="1178" spans="1:40" ht="11.1" customHeight="1">
      <c r="A1178" s="2646" t="s">
        <v>4194</v>
      </c>
      <c r="B1178" s="2646" t="s">
        <v>4194</v>
      </c>
      <c r="C1178" s="2646" t="s">
        <v>1502</v>
      </c>
      <c r="D1178" s="2646"/>
      <c r="E1178" s="2647">
        <v>8481805100</v>
      </c>
      <c r="F1178" s="2646" t="s">
        <v>2990</v>
      </c>
      <c r="G1178" s="2646" t="s">
        <v>4193</v>
      </c>
      <c r="H1178" s="2646" t="s">
        <v>3017</v>
      </c>
      <c r="I1178" s="2646"/>
      <c r="J1178" s="2646"/>
      <c r="K1178" s="2646"/>
      <c r="L1178" s="2650"/>
      <c r="M1178" s="2650"/>
      <c r="N1178" s="2650"/>
      <c r="O1178" s="2650"/>
      <c r="P1178" s="2650"/>
      <c r="Q1178" s="2650"/>
      <c r="R1178" s="2650"/>
      <c r="S1178" s="2650"/>
      <c r="T1178" s="2646" t="s">
        <v>3971</v>
      </c>
      <c r="U1178" s="2646"/>
      <c r="V1178" s="2646"/>
      <c r="W1178" s="2646"/>
      <c r="X1178" s="2646"/>
      <c r="Y1178" s="2646"/>
      <c r="Z1178" s="2646"/>
      <c r="AA1178" s="2646"/>
      <c r="AB1178" s="2646"/>
      <c r="AC1178" s="2646"/>
      <c r="AD1178" s="2646"/>
      <c r="AE1178" s="2646"/>
      <c r="AF1178" s="2646"/>
      <c r="AG1178" s="2646"/>
      <c r="AH1178" s="2646"/>
      <c r="AI1178" s="2646"/>
      <c r="AJ1178" s="2648">
        <v>972.68</v>
      </c>
      <c r="AK1178" s="2651" t="s">
        <v>2154</v>
      </c>
      <c r="AL1178" s="2651" t="s">
        <v>4152</v>
      </c>
      <c r="AM1178" s="2651"/>
      <c r="AN1178" s="2652">
        <v>992.13</v>
      </c>
    </row>
    <row r="1179" spans="1:40" ht="11.1" customHeight="1">
      <c r="A1179" s="2646" t="s">
        <v>4192</v>
      </c>
      <c r="B1179" s="2646" t="s">
        <v>4192</v>
      </c>
      <c r="C1179" s="2646" t="s">
        <v>1502</v>
      </c>
      <c r="D1179" s="2646"/>
      <c r="E1179" s="2647">
        <v>8481805100</v>
      </c>
      <c r="F1179" s="2646" t="s">
        <v>2990</v>
      </c>
      <c r="G1179" s="2646" t="s">
        <v>4191</v>
      </c>
      <c r="H1179" s="2646" t="s">
        <v>3017</v>
      </c>
      <c r="I1179" s="2646"/>
      <c r="J1179" s="2646"/>
      <c r="K1179" s="2646"/>
      <c r="L1179" s="2650"/>
      <c r="M1179" s="2650"/>
      <c r="N1179" s="2650"/>
      <c r="O1179" s="2650"/>
      <c r="P1179" s="2650"/>
      <c r="Q1179" s="2650"/>
      <c r="R1179" s="2650"/>
      <c r="S1179" s="2650"/>
      <c r="T1179" s="2646" t="s">
        <v>3971</v>
      </c>
      <c r="U1179" s="2646"/>
      <c r="V1179" s="2646"/>
      <c r="W1179" s="2646"/>
      <c r="X1179" s="2646"/>
      <c r="Y1179" s="2646"/>
      <c r="Z1179" s="2646"/>
      <c r="AA1179" s="2646"/>
      <c r="AB1179" s="2646"/>
      <c r="AC1179" s="2646"/>
      <c r="AD1179" s="2646"/>
      <c r="AE1179" s="2646"/>
      <c r="AF1179" s="2646"/>
      <c r="AG1179" s="2646"/>
      <c r="AH1179" s="2646"/>
      <c r="AI1179" s="2646"/>
      <c r="AJ1179" s="2646"/>
      <c r="AK1179" s="2651"/>
      <c r="AL1179" s="2651" t="s">
        <v>4152</v>
      </c>
      <c r="AM1179" s="2651"/>
      <c r="AN1179" s="2651"/>
    </row>
    <row r="1180" spans="1:40" ht="11.1" customHeight="1">
      <c r="A1180" s="2646" t="s">
        <v>4190</v>
      </c>
      <c r="B1180" s="2646" t="s">
        <v>4190</v>
      </c>
      <c r="C1180" s="2646" t="s">
        <v>1502</v>
      </c>
      <c r="D1180" s="2646"/>
      <c r="E1180" s="2647">
        <v>8481805100</v>
      </c>
      <c r="F1180" s="2646" t="s">
        <v>2990</v>
      </c>
      <c r="G1180" s="2646" t="s">
        <v>4189</v>
      </c>
      <c r="H1180" s="2646" t="s">
        <v>3017</v>
      </c>
      <c r="I1180" s="2646"/>
      <c r="J1180" s="2646"/>
      <c r="K1180" s="2646"/>
      <c r="L1180" s="2650"/>
      <c r="M1180" s="2650"/>
      <c r="N1180" s="2650"/>
      <c r="O1180" s="2650"/>
      <c r="P1180" s="2650"/>
      <c r="Q1180" s="2650"/>
      <c r="R1180" s="2650"/>
      <c r="S1180" s="2650"/>
      <c r="T1180" s="2646" t="s">
        <v>3971</v>
      </c>
      <c r="U1180" s="2646"/>
      <c r="V1180" s="2646"/>
      <c r="W1180" s="2646"/>
      <c r="X1180" s="2646"/>
      <c r="Y1180" s="2646"/>
      <c r="Z1180" s="2646"/>
      <c r="AA1180" s="2646"/>
      <c r="AB1180" s="2646"/>
      <c r="AC1180" s="2646"/>
      <c r="AD1180" s="2646"/>
      <c r="AE1180" s="2646"/>
      <c r="AF1180" s="2646"/>
      <c r="AG1180" s="2646"/>
      <c r="AH1180" s="2646"/>
      <c r="AI1180" s="2646"/>
      <c r="AJ1180" s="2646"/>
      <c r="AK1180" s="2651"/>
      <c r="AL1180" s="2651" t="s">
        <v>4152</v>
      </c>
      <c r="AM1180" s="2651"/>
      <c r="AN1180" s="2651"/>
    </row>
    <row r="1181" spans="1:40" ht="11.1" customHeight="1">
      <c r="A1181" s="2646" t="s">
        <v>4188</v>
      </c>
      <c r="B1181" s="2646" t="s">
        <v>4188</v>
      </c>
      <c r="C1181" s="2646" t="s">
        <v>1502</v>
      </c>
      <c r="D1181" s="2646"/>
      <c r="E1181" s="2647">
        <v>8481805100</v>
      </c>
      <c r="F1181" s="2646" t="s">
        <v>2990</v>
      </c>
      <c r="G1181" s="2646" t="s">
        <v>4187</v>
      </c>
      <c r="H1181" s="2646" t="s">
        <v>3017</v>
      </c>
      <c r="I1181" s="2646"/>
      <c r="J1181" s="2646"/>
      <c r="K1181" s="2646"/>
      <c r="L1181" s="2650"/>
      <c r="M1181" s="2650"/>
      <c r="N1181" s="2650"/>
      <c r="O1181" s="2650"/>
      <c r="P1181" s="2650"/>
      <c r="Q1181" s="2650"/>
      <c r="R1181" s="2650"/>
      <c r="S1181" s="2650"/>
      <c r="T1181" s="2646" t="s">
        <v>3971</v>
      </c>
      <c r="U1181" s="2646"/>
      <c r="V1181" s="2646"/>
      <c r="W1181" s="2646"/>
      <c r="X1181" s="2646"/>
      <c r="Y1181" s="2646"/>
      <c r="Z1181" s="2646"/>
      <c r="AA1181" s="2646"/>
      <c r="AB1181" s="2646"/>
      <c r="AC1181" s="2646"/>
      <c r="AD1181" s="2646"/>
      <c r="AE1181" s="2646"/>
      <c r="AF1181" s="2646"/>
      <c r="AG1181" s="2646"/>
      <c r="AH1181" s="2646"/>
      <c r="AI1181" s="2646"/>
      <c r="AJ1181" s="2646"/>
      <c r="AK1181" s="2651"/>
      <c r="AL1181" s="2651" t="s">
        <v>4152</v>
      </c>
      <c r="AM1181" s="2651"/>
      <c r="AN1181" s="2651"/>
    </row>
    <row r="1182" spans="1:40" ht="11.1" customHeight="1">
      <c r="A1182" s="2646" t="s">
        <v>4186</v>
      </c>
      <c r="B1182" s="2646" t="s">
        <v>4186</v>
      </c>
      <c r="C1182" s="2646" t="s">
        <v>1502</v>
      </c>
      <c r="D1182" s="2646"/>
      <c r="E1182" s="2647">
        <v>8481805100</v>
      </c>
      <c r="F1182" s="2646" t="s">
        <v>2990</v>
      </c>
      <c r="G1182" s="2646" t="s">
        <v>4185</v>
      </c>
      <c r="H1182" s="2646" t="s">
        <v>3017</v>
      </c>
      <c r="I1182" s="2646"/>
      <c r="J1182" s="2646"/>
      <c r="K1182" s="2646"/>
      <c r="L1182" s="2650"/>
      <c r="M1182" s="2650"/>
      <c r="N1182" s="2650"/>
      <c r="O1182" s="2650"/>
      <c r="P1182" s="2650"/>
      <c r="Q1182" s="2650"/>
      <c r="R1182" s="2650"/>
      <c r="S1182" s="2650"/>
      <c r="T1182" s="2646" t="s">
        <v>3971</v>
      </c>
      <c r="U1182" s="2646"/>
      <c r="V1182" s="2646"/>
      <c r="W1182" s="2646"/>
      <c r="X1182" s="2646"/>
      <c r="Y1182" s="2646"/>
      <c r="Z1182" s="2646"/>
      <c r="AA1182" s="2646"/>
      <c r="AB1182" s="2646"/>
      <c r="AC1182" s="2646"/>
      <c r="AD1182" s="2646"/>
      <c r="AE1182" s="2646"/>
      <c r="AF1182" s="2646"/>
      <c r="AG1182" s="2646"/>
      <c r="AH1182" s="2646"/>
      <c r="AI1182" s="2646"/>
      <c r="AJ1182" s="2646"/>
      <c r="AK1182" s="2651"/>
      <c r="AL1182" s="2651" t="s">
        <v>4152</v>
      </c>
      <c r="AM1182" s="2651"/>
      <c r="AN1182" s="2651"/>
    </row>
    <row r="1183" spans="1:40" ht="11.1" customHeight="1">
      <c r="A1183" s="2646" t="s">
        <v>4184</v>
      </c>
      <c r="B1183" s="2646" t="s">
        <v>4183</v>
      </c>
      <c r="C1183" s="2646" t="s">
        <v>1502</v>
      </c>
      <c r="D1183" s="2646"/>
      <c r="E1183" s="2647">
        <v>8481805100</v>
      </c>
      <c r="F1183" s="2646" t="s">
        <v>2990</v>
      </c>
      <c r="G1183" s="2646" t="s">
        <v>4182</v>
      </c>
      <c r="H1183" s="2646" t="s">
        <v>3017</v>
      </c>
      <c r="I1183" s="2646"/>
      <c r="J1183" s="2646"/>
      <c r="K1183" s="2646"/>
      <c r="L1183" s="2650"/>
      <c r="M1183" s="2650"/>
      <c r="N1183" s="2650"/>
      <c r="O1183" s="2650"/>
      <c r="P1183" s="2650"/>
      <c r="Q1183" s="2650"/>
      <c r="R1183" s="2650"/>
      <c r="S1183" s="2650"/>
      <c r="T1183" s="2646" t="s">
        <v>3971</v>
      </c>
      <c r="U1183" s="2646"/>
      <c r="V1183" s="2646"/>
      <c r="W1183" s="2646"/>
      <c r="X1183" s="2646"/>
      <c r="Y1183" s="2646"/>
      <c r="Z1183" s="2646"/>
      <c r="AA1183" s="2646"/>
      <c r="AB1183" s="2646"/>
      <c r="AC1183" s="2646"/>
      <c r="AD1183" s="2646"/>
      <c r="AE1183" s="2646"/>
      <c r="AF1183" s="2646"/>
      <c r="AG1183" s="2646"/>
      <c r="AH1183" s="2646"/>
      <c r="AI1183" s="2646"/>
      <c r="AJ1183" s="2654">
        <v>1002.15</v>
      </c>
      <c r="AK1183" s="2651" t="s">
        <v>2154</v>
      </c>
      <c r="AL1183" s="2651" t="s">
        <v>4152</v>
      </c>
      <c r="AM1183" s="2651"/>
      <c r="AN1183" s="2655">
        <v>1022.19</v>
      </c>
    </row>
    <row r="1184" spans="1:40" ht="11.1" customHeight="1">
      <c r="A1184" s="2646" t="s">
        <v>4181</v>
      </c>
      <c r="B1184" s="2646" t="s">
        <v>4181</v>
      </c>
      <c r="C1184" s="2646" t="s">
        <v>1502</v>
      </c>
      <c r="D1184" s="2646"/>
      <c r="E1184" s="2647">
        <v>8481805100</v>
      </c>
      <c r="F1184" s="2646" t="s">
        <v>2990</v>
      </c>
      <c r="G1184" s="2646" t="s">
        <v>4180</v>
      </c>
      <c r="H1184" s="2646" t="s">
        <v>3017</v>
      </c>
      <c r="I1184" s="2646"/>
      <c r="J1184" s="2646"/>
      <c r="K1184" s="2646"/>
      <c r="L1184" s="2650"/>
      <c r="M1184" s="2650"/>
      <c r="N1184" s="2650"/>
      <c r="O1184" s="2650"/>
      <c r="P1184" s="2650"/>
      <c r="Q1184" s="2650"/>
      <c r="R1184" s="2650"/>
      <c r="S1184" s="2650"/>
      <c r="T1184" s="2646" t="s">
        <v>3971</v>
      </c>
      <c r="U1184" s="2646"/>
      <c r="V1184" s="2646"/>
      <c r="W1184" s="2646"/>
      <c r="X1184" s="2646"/>
      <c r="Y1184" s="2646"/>
      <c r="Z1184" s="2646"/>
      <c r="AA1184" s="2646"/>
      <c r="AB1184" s="2646"/>
      <c r="AC1184" s="2646"/>
      <c r="AD1184" s="2646"/>
      <c r="AE1184" s="2646"/>
      <c r="AF1184" s="2646"/>
      <c r="AG1184" s="2646"/>
      <c r="AH1184" s="2646"/>
      <c r="AI1184" s="2646"/>
      <c r="AJ1184" s="2648">
        <v>599.21</v>
      </c>
      <c r="AK1184" s="2651" t="s">
        <v>2154</v>
      </c>
      <c r="AL1184" s="2651" t="s">
        <v>4152</v>
      </c>
      <c r="AM1184" s="2651"/>
      <c r="AN1184" s="2652">
        <v>611.19000000000005</v>
      </c>
    </row>
    <row r="1185" spans="1:40" ht="11.1" customHeight="1">
      <c r="A1185" s="2646" t="s">
        <v>4179</v>
      </c>
      <c r="B1185" s="2646" t="s">
        <v>4179</v>
      </c>
      <c r="C1185" s="2646" t="s">
        <v>1502</v>
      </c>
      <c r="D1185" s="2646"/>
      <c r="E1185" s="2647">
        <v>8481805100</v>
      </c>
      <c r="F1185" s="2646" t="s">
        <v>2990</v>
      </c>
      <c r="G1185" s="2646" t="s">
        <v>4178</v>
      </c>
      <c r="H1185" s="2646" t="s">
        <v>3017</v>
      </c>
      <c r="I1185" s="2646"/>
      <c r="J1185" s="2646"/>
      <c r="K1185" s="2646"/>
      <c r="L1185" s="2650"/>
      <c r="M1185" s="2650"/>
      <c r="N1185" s="2650"/>
      <c r="O1185" s="2650"/>
      <c r="P1185" s="2650"/>
      <c r="Q1185" s="2650"/>
      <c r="R1185" s="2650"/>
      <c r="S1185" s="2650"/>
      <c r="T1185" s="2646" t="s">
        <v>3971</v>
      </c>
      <c r="U1185" s="2646"/>
      <c r="V1185" s="2646"/>
      <c r="W1185" s="2646"/>
      <c r="X1185" s="2646"/>
      <c r="Y1185" s="2646"/>
      <c r="Z1185" s="2646"/>
      <c r="AA1185" s="2646"/>
      <c r="AB1185" s="2646"/>
      <c r="AC1185" s="2646"/>
      <c r="AD1185" s="2646"/>
      <c r="AE1185" s="2646"/>
      <c r="AF1185" s="2646"/>
      <c r="AG1185" s="2646"/>
      <c r="AH1185" s="2646"/>
      <c r="AI1185" s="2646"/>
      <c r="AJ1185" s="2648">
        <v>643.91</v>
      </c>
      <c r="AK1185" s="2651" t="s">
        <v>2154</v>
      </c>
      <c r="AL1185" s="2651" t="s">
        <v>4152</v>
      </c>
      <c r="AM1185" s="2651"/>
      <c r="AN1185" s="2652">
        <v>656.79</v>
      </c>
    </row>
    <row r="1186" spans="1:40" ht="11.1" customHeight="1">
      <c r="A1186" s="2646" t="s">
        <v>4177</v>
      </c>
      <c r="B1186" s="2646" t="s">
        <v>4177</v>
      </c>
      <c r="C1186" s="2646" t="s">
        <v>1502</v>
      </c>
      <c r="D1186" s="2646"/>
      <c r="E1186" s="2647">
        <v>8481805100</v>
      </c>
      <c r="F1186" s="2646" t="s">
        <v>2990</v>
      </c>
      <c r="G1186" s="2646" t="s">
        <v>4176</v>
      </c>
      <c r="H1186" s="2646" t="s">
        <v>3017</v>
      </c>
      <c r="I1186" s="2646"/>
      <c r="J1186" s="2646"/>
      <c r="K1186" s="2646"/>
      <c r="L1186" s="2650"/>
      <c r="M1186" s="2650"/>
      <c r="N1186" s="2650"/>
      <c r="O1186" s="2650"/>
      <c r="P1186" s="2650"/>
      <c r="Q1186" s="2650"/>
      <c r="R1186" s="2650"/>
      <c r="S1186" s="2650"/>
      <c r="T1186" s="2646" t="s">
        <v>3971</v>
      </c>
      <c r="U1186" s="2646"/>
      <c r="V1186" s="2646"/>
      <c r="W1186" s="2646"/>
      <c r="X1186" s="2646"/>
      <c r="Y1186" s="2646"/>
      <c r="Z1186" s="2646"/>
      <c r="AA1186" s="2646"/>
      <c r="AB1186" s="2646"/>
      <c r="AC1186" s="2646"/>
      <c r="AD1186" s="2646"/>
      <c r="AE1186" s="2646"/>
      <c r="AF1186" s="2646"/>
      <c r="AG1186" s="2646"/>
      <c r="AH1186" s="2646"/>
      <c r="AI1186" s="2646"/>
      <c r="AJ1186" s="2648">
        <v>688.04</v>
      </c>
      <c r="AK1186" s="2651" t="s">
        <v>2154</v>
      </c>
      <c r="AL1186" s="2651" t="s">
        <v>4152</v>
      </c>
      <c r="AM1186" s="2651"/>
      <c r="AN1186" s="2652">
        <v>701.8</v>
      </c>
    </row>
    <row r="1187" spans="1:40" ht="11.1" customHeight="1">
      <c r="A1187" s="2646" t="s">
        <v>4175</v>
      </c>
      <c r="B1187" s="2646" t="s">
        <v>4175</v>
      </c>
      <c r="C1187" s="2646" t="s">
        <v>1502</v>
      </c>
      <c r="D1187" s="2646"/>
      <c r="E1187" s="2647">
        <v>8481805100</v>
      </c>
      <c r="F1187" s="2646" t="s">
        <v>2990</v>
      </c>
      <c r="G1187" s="2646" t="s">
        <v>4174</v>
      </c>
      <c r="H1187" s="2646" t="s">
        <v>3017</v>
      </c>
      <c r="I1187" s="2646"/>
      <c r="J1187" s="2646"/>
      <c r="K1187" s="2646"/>
      <c r="L1187" s="2650"/>
      <c r="M1187" s="2650"/>
      <c r="N1187" s="2650"/>
      <c r="O1187" s="2650"/>
      <c r="P1187" s="2650"/>
      <c r="Q1187" s="2650"/>
      <c r="R1187" s="2650"/>
      <c r="S1187" s="2650"/>
      <c r="T1187" s="2646" t="s">
        <v>3971</v>
      </c>
      <c r="U1187" s="2646"/>
      <c r="V1187" s="2646"/>
      <c r="W1187" s="2646"/>
      <c r="X1187" s="2646"/>
      <c r="Y1187" s="2646"/>
      <c r="Z1187" s="2646"/>
      <c r="AA1187" s="2646"/>
      <c r="AB1187" s="2646"/>
      <c r="AC1187" s="2646"/>
      <c r="AD1187" s="2646"/>
      <c r="AE1187" s="2646"/>
      <c r="AF1187" s="2646"/>
      <c r="AG1187" s="2646"/>
      <c r="AH1187" s="2646"/>
      <c r="AI1187" s="2646"/>
      <c r="AJ1187" s="2648">
        <v>747.05</v>
      </c>
      <c r="AK1187" s="2651" t="s">
        <v>2154</v>
      </c>
      <c r="AL1187" s="2651" t="s">
        <v>4152</v>
      </c>
      <c r="AM1187" s="2651"/>
      <c r="AN1187" s="2652">
        <v>761.99</v>
      </c>
    </row>
    <row r="1188" spans="1:40" ht="11.1" customHeight="1">
      <c r="A1188" s="2646" t="s">
        <v>4173</v>
      </c>
      <c r="B1188" s="2646" t="s">
        <v>4173</v>
      </c>
      <c r="C1188" s="2646" t="s">
        <v>1502</v>
      </c>
      <c r="D1188" s="2646"/>
      <c r="E1188" s="2647">
        <v>8481805100</v>
      </c>
      <c r="F1188" s="2646" t="s">
        <v>2990</v>
      </c>
      <c r="G1188" s="2646" t="s">
        <v>4172</v>
      </c>
      <c r="H1188" s="2646" t="s">
        <v>3017</v>
      </c>
      <c r="I1188" s="2646"/>
      <c r="J1188" s="2646"/>
      <c r="K1188" s="2646"/>
      <c r="L1188" s="2650"/>
      <c r="M1188" s="2650"/>
      <c r="N1188" s="2650"/>
      <c r="O1188" s="2650"/>
      <c r="P1188" s="2650"/>
      <c r="Q1188" s="2650"/>
      <c r="R1188" s="2650"/>
      <c r="S1188" s="2650"/>
      <c r="T1188" s="2646" t="s">
        <v>3971</v>
      </c>
      <c r="U1188" s="2646"/>
      <c r="V1188" s="2646"/>
      <c r="W1188" s="2646"/>
      <c r="X1188" s="2646"/>
      <c r="Y1188" s="2646"/>
      <c r="Z1188" s="2646"/>
      <c r="AA1188" s="2646"/>
      <c r="AB1188" s="2646"/>
      <c r="AC1188" s="2646"/>
      <c r="AD1188" s="2646"/>
      <c r="AE1188" s="2646"/>
      <c r="AF1188" s="2646"/>
      <c r="AG1188" s="2646"/>
      <c r="AH1188" s="2646"/>
      <c r="AI1188" s="2646"/>
      <c r="AJ1188" s="2648">
        <v>747.05</v>
      </c>
      <c r="AK1188" s="2651" t="s">
        <v>2154</v>
      </c>
      <c r="AL1188" s="2651" t="s">
        <v>4152</v>
      </c>
      <c r="AM1188" s="2651"/>
      <c r="AN1188" s="2652">
        <v>761.99</v>
      </c>
    </row>
    <row r="1189" spans="1:40" ht="11.1" customHeight="1">
      <c r="A1189" s="2646" t="s">
        <v>4166</v>
      </c>
      <c r="B1189" s="2646" t="s">
        <v>4166</v>
      </c>
      <c r="C1189" s="2646" t="s">
        <v>1502</v>
      </c>
      <c r="D1189" s="2646"/>
      <c r="E1189" s="2647">
        <v>8481805100</v>
      </c>
      <c r="F1189" s="2646" t="s">
        <v>2990</v>
      </c>
      <c r="G1189" s="2646" t="s">
        <v>4171</v>
      </c>
      <c r="H1189" s="2646" t="s">
        <v>3017</v>
      </c>
      <c r="I1189" s="2646"/>
      <c r="J1189" s="2646"/>
      <c r="K1189" s="2646"/>
      <c r="L1189" s="2650"/>
      <c r="M1189" s="2650"/>
      <c r="N1189" s="2650"/>
      <c r="O1189" s="2650"/>
      <c r="P1189" s="2650"/>
      <c r="Q1189" s="2650"/>
      <c r="R1189" s="2650"/>
      <c r="S1189" s="2650"/>
      <c r="T1189" s="2646" t="s">
        <v>3971</v>
      </c>
      <c r="U1189" s="2646"/>
      <c r="V1189" s="2646"/>
      <c r="W1189" s="2646"/>
      <c r="X1189" s="2646"/>
      <c r="Y1189" s="2646"/>
      <c r="Z1189" s="2646"/>
      <c r="AA1189" s="2646"/>
      <c r="AB1189" s="2646"/>
      <c r="AC1189" s="2646"/>
      <c r="AD1189" s="2646"/>
      <c r="AE1189" s="2646"/>
      <c r="AF1189" s="2646"/>
      <c r="AG1189" s="2646"/>
      <c r="AH1189" s="2646"/>
      <c r="AI1189" s="2646"/>
      <c r="AJ1189" s="2648">
        <v>607.54999999999995</v>
      </c>
      <c r="AK1189" s="2651" t="s">
        <v>2154</v>
      </c>
      <c r="AL1189" s="2651" t="s">
        <v>4152</v>
      </c>
      <c r="AM1189" s="2651"/>
      <c r="AN1189" s="2652">
        <v>619.70000000000005</v>
      </c>
    </row>
    <row r="1190" spans="1:40" ht="11.1" customHeight="1">
      <c r="A1190" s="2646" t="s">
        <v>4166</v>
      </c>
      <c r="B1190" s="2646" t="s">
        <v>4166</v>
      </c>
      <c r="C1190" s="2646" t="s">
        <v>1502</v>
      </c>
      <c r="D1190" s="2646"/>
      <c r="E1190" s="2647">
        <v>8481805100</v>
      </c>
      <c r="F1190" s="2646" t="s">
        <v>2990</v>
      </c>
      <c r="G1190" s="2646" t="s">
        <v>4170</v>
      </c>
      <c r="H1190" s="2646" t="s">
        <v>3017</v>
      </c>
      <c r="I1190" s="2646"/>
      <c r="J1190" s="2646"/>
      <c r="K1190" s="2646"/>
      <c r="L1190" s="2650"/>
      <c r="M1190" s="2650"/>
      <c r="N1190" s="2650"/>
      <c r="O1190" s="2650"/>
      <c r="P1190" s="2650"/>
      <c r="Q1190" s="2650"/>
      <c r="R1190" s="2650"/>
      <c r="S1190" s="2650"/>
      <c r="T1190" s="2646" t="s">
        <v>3971</v>
      </c>
      <c r="U1190" s="2646"/>
      <c r="V1190" s="2646"/>
      <c r="W1190" s="2646"/>
      <c r="X1190" s="2646"/>
      <c r="Y1190" s="2646"/>
      <c r="Z1190" s="2646"/>
      <c r="AA1190" s="2646"/>
      <c r="AB1190" s="2646"/>
      <c r="AC1190" s="2646"/>
      <c r="AD1190" s="2646"/>
      <c r="AE1190" s="2646"/>
      <c r="AF1190" s="2646"/>
      <c r="AG1190" s="2646"/>
      <c r="AH1190" s="2646"/>
      <c r="AI1190" s="2646"/>
      <c r="AJ1190" s="2648">
        <v>657.05</v>
      </c>
      <c r="AK1190" s="2651" t="s">
        <v>2154</v>
      </c>
      <c r="AL1190" s="2651" t="s">
        <v>4152</v>
      </c>
      <c r="AM1190" s="2651"/>
      <c r="AN1190" s="2652">
        <v>670.19</v>
      </c>
    </row>
    <row r="1191" spans="1:40" ht="11.1" customHeight="1">
      <c r="A1191" s="2646" t="s">
        <v>4166</v>
      </c>
      <c r="B1191" s="2646" t="s">
        <v>4166</v>
      </c>
      <c r="C1191" s="2646" t="s">
        <v>1502</v>
      </c>
      <c r="D1191" s="2646"/>
      <c r="E1191" s="2647">
        <v>8481805100</v>
      </c>
      <c r="F1191" s="2646" t="s">
        <v>2990</v>
      </c>
      <c r="G1191" s="2646" t="s">
        <v>4169</v>
      </c>
      <c r="H1191" s="2646" t="s">
        <v>3017</v>
      </c>
      <c r="I1191" s="2646"/>
      <c r="J1191" s="2646"/>
      <c r="K1191" s="2646"/>
      <c r="L1191" s="2650"/>
      <c r="M1191" s="2650"/>
      <c r="N1191" s="2650"/>
      <c r="O1191" s="2650"/>
      <c r="P1191" s="2650"/>
      <c r="Q1191" s="2650"/>
      <c r="R1191" s="2650"/>
      <c r="S1191" s="2650"/>
      <c r="T1191" s="2646" t="s">
        <v>3971</v>
      </c>
      <c r="U1191" s="2646"/>
      <c r="V1191" s="2646"/>
      <c r="W1191" s="2646"/>
      <c r="X1191" s="2646"/>
      <c r="Y1191" s="2646"/>
      <c r="Z1191" s="2646"/>
      <c r="AA1191" s="2646"/>
      <c r="AB1191" s="2646"/>
      <c r="AC1191" s="2646"/>
      <c r="AD1191" s="2646"/>
      <c r="AE1191" s="2646"/>
      <c r="AF1191" s="2646"/>
      <c r="AG1191" s="2646"/>
      <c r="AH1191" s="2646"/>
      <c r="AI1191" s="2646"/>
      <c r="AJ1191" s="2648">
        <v>705.61</v>
      </c>
      <c r="AK1191" s="2651" t="s">
        <v>2154</v>
      </c>
      <c r="AL1191" s="2651" t="s">
        <v>4152</v>
      </c>
      <c r="AM1191" s="2651"/>
      <c r="AN1191" s="2652">
        <v>719.72</v>
      </c>
    </row>
    <row r="1192" spans="1:40" ht="11.1" customHeight="1">
      <c r="A1192" s="2646" t="s">
        <v>4166</v>
      </c>
      <c r="B1192" s="2646" t="s">
        <v>4166</v>
      </c>
      <c r="C1192" s="2646" t="s">
        <v>1502</v>
      </c>
      <c r="D1192" s="2646"/>
      <c r="E1192" s="2647">
        <v>8481805100</v>
      </c>
      <c r="F1192" s="2646" t="s">
        <v>2990</v>
      </c>
      <c r="G1192" s="2646" t="s">
        <v>4168</v>
      </c>
      <c r="H1192" s="2646" t="s">
        <v>3017</v>
      </c>
      <c r="I1192" s="2646"/>
      <c r="J1192" s="2646"/>
      <c r="K1192" s="2646"/>
      <c r="L1192" s="2650"/>
      <c r="M1192" s="2650"/>
      <c r="N1192" s="2650"/>
      <c r="O1192" s="2650"/>
      <c r="P1192" s="2650"/>
      <c r="Q1192" s="2650"/>
      <c r="R1192" s="2650"/>
      <c r="S1192" s="2650"/>
      <c r="T1192" s="2646" t="s">
        <v>3971</v>
      </c>
      <c r="U1192" s="2646"/>
      <c r="V1192" s="2646"/>
      <c r="W1192" s="2646"/>
      <c r="X1192" s="2646"/>
      <c r="Y1192" s="2646"/>
      <c r="Z1192" s="2646"/>
      <c r="AA1192" s="2646"/>
      <c r="AB1192" s="2646"/>
      <c r="AC1192" s="2646"/>
      <c r="AD1192" s="2646"/>
      <c r="AE1192" s="2646"/>
      <c r="AF1192" s="2646"/>
      <c r="AG1192" s="2646"/>
      <c r="AH1192" s="2646"/>
      <c r="AI1192" s="2646"/>
      <c r="AJ1192" s="2648">
        <v>754.88</v>
      </c>
      <c r="AK1192" s="2651" t="s">
        <v>2154</v>
      </c>
      <c r="AL1192" s="2651" t="s">
        <v>4152</v>
      </c>
      <c r="AM1192" s="2651"/>
      <c r="AN1192" s="2652">
        <v>769.98</v>
      </c>
    </row>
    <row r="1193" spans="1:40" ht="11.1" customHeight="1">
      <c r="A1193" s="2646" t="s">
        <v>4166</v>
      </c>
      <c r="B1193" s="2646" t="s">
        <v>4166</v>
      </c>
      <c r="C1193" s="2646" t="s">
        <v>1502</v>
      </c>
      <c r="D1193" s="2646"/>
      <c r="E1193" s="2647">
        <v>8481805100</v>
      </c>
      <c r="F1193" s="2646" t="s">
        <v>2990</v>
      </c>
      <c r="G1193" s="2646" t="s">
        <v>4167</v>
      </c>
      <c r="H1193" s="2646" t="s">
        <v>3017</v>
      </c>
      <c r="I1193" s="2646"/>
      <c r="J1193" s="2646"/>
      <c r="K1193" s="2646"/>
      <c r="L1193" s="2650"/>
      <c r="M1193" s="2650"/>
      <c r="N1193" s="2650"/>
      <c r="O1193" s="2650"/>
      <c r="P1193" s="2650"/>
      <c r="Q1193" s="2650"/>
      <c r="R1193" s="2650"/>
      <c r="S1193" s="2650"/>
      <c r="T1193" s="2646" t="s">
        <v>3971</v>
      </c>
      <c r="U1193" s="2646"/>
      <c r="V1193" s="2646"/>
      <c r="W1193" s="2646"/>
      <c r="X1193" s="2646"/>
      <c r="Y1193" s="2646"/>
      <c r="Z1193" s="2646"/>
      <c r="AA1193" s="2646"/>
      <c r="AB1193" s="2646"/>
      <c r="AC1193" s="2646"/>
      <c r="AD1193" s="2646"/>
      <c r="AE1193" s="2646"/>
      <c r="AF1193" s="2646"/>
      <c r="AG1193" s="2646"/>
      <c r="AH1193" s="2646"/>
      <c r="AI1193" s="2646"/>
      <c r="AJ1193" s="2648">
        <v>803.33</v>
      </c>
      <c r="AK1193" s="2651" t="s">
        <v>2154</v>
      </c>
      <c r="AL1193" s="2651" t="s">
        <v>4152</v>
      </c>
      <c r="AM1193" s="2651"/>
      <c r="AN1193" s="2652">
        <v>819.4</v>
      </c>
    </row>
    <row r="1194" spans="1:40" ht="11.1" customHeight="1">
      <c r="A1194" s="2646" t="s">
        <v>4166</v>
      </c>
      <c r="B1194" s="2646" t="s">
        <v>4166</v>
      </c>
      <c r="C1194" s="2646" t="s">
        <v>1502</v>
      </c>
      <c r="D1194" s="2646"/>
      <c r="E1194" s="2647">
        <v>8481805100</v>
      </c>
      <c r="F1194" s="2646" t="s">
        <v>2990</v>
      </c>
      <c r="G1194" s="2646" t="s">
        <v>4165</v>
      </c>
      <c r="H1194" s="2646" t="s">
        <v>3017</v>
      </c>
      <c r="I1194" s="2646"/>
      <c r="J1194" s="2646"/>
      <c r="K1194" s="2646"/>
      <c r="L1194" s="2650"/>
      <c r="M1194" s="2650"/>
      <c r="N1194" s="2650"/>
      <c r="O1194" s="2650"/>
      <c r="P1194" s="2650"/>
      <c r="Q1194" s="2650"/>
      <c r="R1194" s="2650"/>
      <c r="S1194" s="2650"/>
      <c r="T1194" s="2646" t="s">
        <v>3971</v>
      </c>
      <c r="U1194" s="2646"/>
      <c r="V1194" s="2646"/>
      <c r="W1194" s="2646"/>
      <c r="X1194" s="2646"/>
      <c r="Y1194" s="2646"/>
      <c r="Z1194" s="2646"/>
      <c r="AA1194" s="2646"/>
      <c r="AB1194" s="2646"/>
      <c r="AC1194" s="2646"/>
      <c r="AD1194" s="2646"/>
      <c r="AE1194" s="2646"/>
      <c r="AF1194" s="2646"/>
      <c r="AG1194" s="2646"/>
      <c r="AH1194" s="2646"/>
      <c r="AI1194" s="2646"/>
      <c r="AJ1194" s="2648">
        <v>863.28</v>
      </c>
      <c r="AK1194" s="2651" t="s">
        <v>2154</v>
      </c>
      <c r="AL1194" s="2651" t="s">
        <v>4152</v>
      </c>
      <c r="AM1194" s="2651"/>
      <c r="AN1194" s="2652">
        <v>880.55</v>
      </c>
    </row>
    <row r="1195" spans="1:40" ht="11.1" customHeight="1">
      <c r="A1195" s="2646" t="s">
        <v>4164</v>
      </c>
      <c r="B1195" s="2646" t="s">
        <v>4164</v>
      </c>
      <c r="C1195" s="2646" t="s">
        <v>1502</v>
      </c>
      <c r="D1195" s="2646"/>
      <c r="E1195" s="2647">
        <v>8481805100</v>
      </c>
      <c r="F1195" s="2646" t="s">
        <v>2990</v>
      </c>
      <c r="G1195" s="2646" t="s">
        <v>4163</v>
      </c>
      <c r="H1195" s="2646" t="s">
        <v>3017</v>
      </c>
      <c r="I1195" s="2646"/>
      <c r="J1195" s="2646"/>
      <c r="K1195" s="2646"/>
      <c r="L1195" s="2650"/>
      <c r="M1195" s="2650"/>
      <c r="N1195" s="2650"/>
      <c r="O1195" s="2650"/>
      <c r="P1195" s="2650"/>
      <c r="Q1195" s="2650"/>
      <c r="R1195" s="2650"/>
      <c r="S1195" s="2650"/>
      <c r="T1195" s="2646" t="s">
        <v>3971</v>
      </c>
      <c r="U1195" s="2646"/>
      <c r="V1195" s="2646"/>
      <c r="W1195" s="2646"/>
      <c r="X1195" s="2646"/>
      <c r="Y1195" s="2646"/>
      <c r="Z1195" s="2646"/>
      <c r="AA1195" s="2646"/>
      <c r="AB1195" s="2646"/>
      <c r="AC1195" s="2646"/>
      <c r="AD1195" s="2646"/>
      <c r="AE1195" s="2646"/>
      <c r="AF1195" s="2646"/>
      <c r="AG1195" s="2646"/>
      <c r="AH1195" s="2646"/>
      <c r="AI1195" s="2646"/>
      <c r="AJ1195" s="2648">
        <v>375.15</v>
      </c>
      <c r="AK1195" s="2651" t="s">
        <v>2154</v>
      </c>
      <c r="AL1195" s="2651" t="s">
        <v>4152</v>
      </c>
      <c r="AM1195" s="2651"/>
      <c r="AN1195" s="2652">
        <v>382.65</v>
      </c>
    </row>
    <row r="1196" spans="1:40" ht="11.1" customHeight="1">
      <c r="A1196" s="2646" t="s">
        <v>4162</v>
      </c>
      <c r="B1196" s="2646" t="s">
        <v>4162</v>
      </c>
      <c r="C1196" s="2646" t="s">
        <v>1502</v>
      </c>
      <c r="D1196" s="2646"/>
      <c r="E1196" s="2647">
        <v>8481805100</v>
      </c>
      <c r="F1196" s="2646" t="s">
        <v>2990</v>
      </c>
      <c r="G1196" s="2646" t="s">
        <v>4161</v>
      </c>
      <c r="H1196" s="2646" t="s">
        <v>3017</v>
      </c>
      <c r="I1196" s="2646"/>
      <c r="J1196" s="2646"/>
      <c r="K1196" s="2646"/>
      <c r="L1196" s="2650"/>
      <c r="M1196" s="2650"/>
      <c r="N1196" s="2650"/>
      <c r="O1196" s="2650"/>
      <c r="P1196" s="2650"/>
      <c r="Q1196" s="2650"/>
      <c r="R1196" s="2650"/>
      <c r="S1196" s="2650"/>
      <c r="T1196" s="2646" t="s">
        <v>3971</v>
      </c>
      <c r="U1196" s="2646"/>
      <c r="V1196" s="2646"/>
      <c r="W1196" s="2646"/>
      <c r="X1196" s="2646"/>
      <c r="Y1196" s="2646"/>
      <c r="Z1196" s="2646"/>
      <c r="AA1196" s="2646"/>
      <c r="AB1196" s="2646"/>
      <c r="AC1196" s="2646"/>
      <c r="AD1196" s="2646"/>
      <c r="AE1196" s="2646"/>
      <c r="AF1196" s="2646"/>
      <c r="AG1196" s="2646"/>
      <c r="AH1196" s="2646"/>
      <c r="AI1196" s="2646"/>
      <c r="AJ1196" s="2653">
        <v>453.2</v>
      </c>
      <c r="AK1196" s="2651" t="s">
        <v>2154</v>
      </c>
      <c r="AL1196" s="2651" t="s">
        <v>4152</v>
      </c>
      <c r="AM1196" s="2651"/>
      <c r="AN1196" s="2652">
        <v>462.26</v>
      </c>
    </row>
    <row r="1197" spans="1:40" ht="11.1" customHeight="1">
      <c r="A1197" s="2646" t="s">
        <v>4160</v>
      </c>
      <c r="B1197" s="2646" t="s">
        <v>4160</v>
      </c>
      <c r="C1197" s="2646" t="s">
        <v>1502</v>
      </c>
      <c r="D1197" s="2646"/>
      <c r="E1197" s="2647">
        <v>8481805100</v>
      </c>
      <c r="F1197" s="2646" t="s">
        <v>2990</v>
      </c>
      <c r="G1197" s="2646" t="s">
        <v>4159</v>
      </c>
      <c r="H1197" s="2646" t="s">
        <v>3017</v>
      </c>
      <c r="I1197" s="2646"/>
      <c r="J1197" s="2646"/>
      <c r="K1197" s="2646"/>
      <c r="L1197" s="2650"/>
      <c r="M1197" s="2650"/>
      <c r="N1197" s="2650"/>
      <c r="O1197" s="2650"/>
      <c r="P1197" s="2650"/>
      <c r="Q1197" s="2650"/>
      <c r="R1197" s="2650"/>
      <c r="S1197" s="2650"/>
      <c r="T1197" s="2646" t="s">
        <v>3971</v>
      </c>
      <c r="U1197" s="2646"/>
      <c r="V1197" s="2646"/>
      <c r="W1197" s="2646"/>
      <c r="X1197" s="2646"/>
      <c r="Y1197" s="2646"/>
      <c r="Z1197" s="2646"/>
      <c r="AA1197" s="2646"/>
      <c r="AB1197" s="2646"/>
      <c r="AC1197" s="2646"/>
      <c r="AD1197" s="2646"/>
      <c r="AE1197" s="2646"/>
      <c r="AF1197" s="2646"/>
      <c r="AG1197" s="2646"/>
      <c r="AH1197" s="2646"/>
      <c r="AI1197" s="2646"/>
      <c r="AJ1197" s="2648">
        <v>533.92999999999995</v>
      </c>
      <c r="AK1197" s="2651" t="s">
        <v>2154</v>
      </c>
      <c r="AL1197" s="2651" t="s">
        <v>4152</v>
      </c>
      <c r="AM1197" s="2651"/>
      <c r="AN1197" s="2652">
        <v>544.61</v>
      </c>
    </row>
    <row r="1198" spans="1:40" ht="11.1" customHeight="1">
      <c r="A1198" s="2646" t="s">
        <v>4158</v>
      </c>
      <c r="B1198" s="2646" t="s">
        <v>4158</v>
      </c>
      <c r="C1198" s="2646" t="s">
        <v>1502</v>
      </c>
      <c r="D1198" s="2646"/>
      <c r="E1198" s="2647">
        <v>8481805100</v>
      </c>
      <c r="F1198" s="2646" t="s">
        <v>2990</v>
      </c>
      <c r="G1198" s="2646" t="s">
        <v>4157</v>
      </c>
      <c r="H1198" s="2646" t="s">
        <v>3017</v>
      </c>
      <c r="I1198" s="2646"/>
      <c r="J1198" s="2646"/>
      <c r="K1198" s="2646"/>
      <c r="L1198" s="2650"/>
      <c r="M1198" s="2650"/>
      <c r="N1198" s="2650"/>
      <c r="O1198" s="2650"/>
      <c r="P1198" s="2650"/>
      <c r="Q1198" s="2650"/>
      <c r="R1198" s="2650"/>
      <c r="S1198" s="2650"/>
      <c r="T1198" s="2646" t="s">
        <v>3971</v>
      </c>
      <c r="U1198" s="2646"/>
      <c r="V1198" s="2646"/>
      <c r="W1198" s="2646"/>
      <c r="X1198" s="2646"/>
      <c r="Y1198" s="2646"/>
      <c r="Z1198" s="2646"/>
      <c r="AA1198" s="2646"/>
      <c r="AB1198" s="2646"/>
      <c r="AC1198" s="2646"/>
      <c r="AD1198" s="2646"/>
      <c r="AE1198" s="2646"/>
      <c r="AF1198" s="2646"/>
      <c r="AG1198" s="2646"/>
      <c r="AH1198" s="2646"/>
      <c r="AI1198" s="2646"/>
      <c r="AJ1198" s="2648">
        <v>613.99</v>
      </c>
      <c r="AK1198" s="2651" t="s">
        <v>2154</v>
      </c>
      <c r="AL1198" s="2651" t="s">
        <v>4152</v>
      </c>
      <c r="AM1198" s="2651"/>
      <c r="AN1198" s="2652">
        <v>626.27</v>
      </c>
    </row>
    <row r="1199" spans="1:40" ht="11.1" customHeight="1">
      <c r="A1199" s="2646" t="s">
        <v>4156</v>
      </c>
      <c r="B1199" s="2646" t="s">
        <v>4156</v>
      </c>
      <c r="C1199" s="2646" t="s">
        <v>1502</v>
      </c>
      <c r="D1199" s="2646"/>
      <c r="E1199" s="2647">
        <v>8481805100</v>
      </c>
      <c r="F1199" s="2646" t="s">
        <v>2990</v>
      </c>
      <c r="G1199" s="2646" t="s">
        <v>4155</v>
      </c>
      <c r="H1199" s="2646" t="s">
        <v>3017</v>
      </c>
      <c r="I1199" s="2646"/>
      <c r="J1199" s="2646"/>
      <c r="K1199" s="2646"/>
      <c r="L1199" s="2650"/>
      <c r="M1199" s="2650"/>
      <c r="N1199" s="2650"/>
      <c r="O1199" s="2650"/>
      <c r="P1199" s="2650"/>
      <c r="Q1199" s="2650"/>
      <c r="R1199" s="2650"/>
      <c r="S1199" s="2650"/>
      <c r="T1199" s="2646" t="s">
        <v>3971</v>
      </c>
      <c r="U1199" s="2646"/>
      <c r="V1199" s="2646"/>
      <c r="W1199" s="2646"/>
      <c r="X1199" s="2646"/>
      <c r="Y1199" s="2646"/>
      <c r="Z1199" s="2646"/>
      <c r="AA1199" s="2646"/>
      <c r="AB1199" s="2646"/>
      <c r="AC1199" s="2646"/>
      <c r="AD1199" s="2646"/>
      <c r="AE1199" s="2646"/>
      <c r="AF1199" s="2646"/>
      <c r="AG1199" s="2646"/>
      <c r="AH1199" s="2646"/>
      <c r="AI1199" s="2646"/>
      <c r="AJ1199" s="2648">
        <v>694.79</v>
      </c>
      <c r="AK1199" s="2651" t="s">
        <v>2154</v>
      </c>
      <c r="AL1199" s="2651" t="s">
        <v>4152</v>
      </c>
      <c r="AM1199" s="2651"/>
      <c r="AN1199" s="2652">
        <v>708.69</v>
      </c>
    </row>
    <row r="1200" spans="1:40" ht="11.1" customHeight="1">
      <c r="A1200" s="2646" t="s">
        <v>4154</v>
      </c>
      <c r="B1200" s="2646" t="s">
        <v>4154</v>
      </c>
      <c r="C1200" s="2646" t="s">
        <v>1502</v>
      </c>
      <c r="D1200" s="2646"/>
      <c r="E1200" s="2647">
        <v>8481805100</v>
      </c>
      <c r="F1200" s="2646" t="s">
        <v>2990</v>
      </c>
      <c r="G1200" s="2646" t="s">
        <v>4153</v>
      </c>
      <c r="H1200" s="2646" t="s">
        <v>3017</v>
      </c>
      <c r="I1200" s="2646"/>
      <c r="J1200" s="2646"/>
      <c r="K1200" s="2646"/>
      <c r="L1200" s="2650"/>
      <c r="M1200" s="2650"/>
      <c r="N1200" s="2650"/>
      <c r="O1200" s="2650"/>
      <c r="P1200" s="2650"/>
      <c r="Q1200" s="2650"/>
      <c r="R1200" s="2650"/>
      <c r="S1200" s="2650"/>
      <c r="T1200" s="2646" t="s">
        <v>3971</v>
      </c>
      <c r="U1200" s="2646"/>
      <c r="V1200" s="2646"/>
      <c r="W1200" s="2646"/>
      <c r="X1200" s="2646"/>
      <c r="Y1200" s="2646"/>
      <c r="Z1200" s="2646"/>
      <c r="AA1200" s="2646"/>
      <c r="AB1200" s="2646"/>
      <c r="AC1200" s="2646"/>
      <c r="AD1200" s="2646"/>
      <c r="AE1200" s="2646"/>
      <c r="AF1200" s="2646"/>
      <c r="AG1200" s="2646"/>
      <c r="AH1200" s="2646"/>
      <c r="AI1200" s="2646"/>
      <c r="AJ1200" s="2648">
        <v>774.33</v>
      </c>
      <c r="AK1200" s="2651" t="s">
        <v>2154</v>
      </c>
      <c r="AL1200" s="2651" t="s">
        <v>4152</v>
      </c>
      <c r="AM1200" s="2651"/>
      <c r="AN1200" s="2652">
        <v>789.82</v>
      </c>
    </row>
    <row r="1201" spans="1:40" ht="11.1" customHeight="1">
      <c r="A1201" s="2646" t="s">
        <v>4151</v>
      </c>
      <c r="B1201" s="2646" t="s">
        <v>4151</v>
      </c>
      <c r="C1201" s="2646" t="s">
        <v>4023</v>
      </c>
      <c r="D1201" s="2646" t="s">
        <v>4138</v>
      </c>
      <c r="E1201" s="2647">
        <v>7307291008</v>
      </c>
      <c r="F1201" s="2646" t="s">
        <v>2990</v>
      </c>
      <c r="G1201" s="2646" t="s">
        <v>1332</v>
      </c>
      <c r="H1201" s="2646" t="s">
        <v>2995</v>
      </c>
      <c r="I1201" s="2646" t="s">
        <v>6541</v>
      </c>
      <c r="J1201" s="2647">
        <v>1</v>
      </c>
      <c r="K1201" s="2646"/>
      <c r="L1201" s="2657">
        <v>0.47499999999999998</v>
      </c>
      <c r="M1201" s="2650"/>
      <c r="N1201" s="2648">
        <v>0.18</v>
      </c>
      <c r="O1201" s="2649">
        <v>7.0499999999999993E-2</v>
      </c>
      <c r="P1201" s="2649">
        <v>3.95E-2</v>
      </c>
      <c r="Q1201" s="2656">
        <v>16</v>
      </c>
      <c r="R1201" s="2650"/>
      <c r="S1201" s="2650"/>
      <c r="T1201" s="2646" t="s">
        <v>2987</v>
      </c>
      <c r="U1201" s="2647">
        <v>4673739412435</v>
      </c>
      <c r="V1201" s="2656">
        <v>2</v>
      </c>
      <c r="W1201" s="2648">
        <v>1.1499999999999999</v>
      </c>
      <c r="X1201" s="2650"/>
      <c r="Y1201" s="2650"/>
      <c r="Z1201" s="2650"/>
      <c r="AA1201" s="2650"/>
      <c r="AB1201" s="2646"/>
      <c r="AC1201" s="2656">
        <v>10</v>
      </c>
      <c r="AD1201" s="2648">
        <v>5.25</v>
      </c>
      <c r="AE1201" s="2658">
        <v>1.0965000000000001E-2</v>
      </c>
      <c r="AF1201" s="2657">
        <v>0.215</v>
      </c>
      <c r="AG1201" s="2657">
        <v>0.255</v>
      </c>
      <c r="AH1201" s="2653">
        <v>0.2</v>
      </c>
      <c r="AI1201" s="2647">
        <v>4673739412565</v>
      </c>
      <c r="AJ1201" s="2653">
        <v>24.4</v>
      </c>
      <c r="AK1201" s="2651" t="s">
        <v>2154</v>
      </c>
      <c r="AL1201" s="2651" t="s">
        <v>2986</v>
      </c>
      <c r="AM1201" s="2660">
        <v>2001</v>
      </c>
      <c r="AN1201" s="2652">
        <v>24.89</v>
      </c>
    </row>
    <row r="1202" spans="1:40" ht="11.1" customHeight="1">
      <c r="A1202" s="2646" t="s">
        <v>4150</v>
      </c>
      <c r="B1202" s="2646" t="s">
        <v>4150</v>
      </c>
      <c r="C1202" s="2646" t="s">
        <v>4023</v>
      </c>
      <c r="D1202" s="2646" t="s">
        <v>4138</v>
      </c>
      <c r="E1202" s="2647">
        <v>7307291008</v>
      </c>
      <c r="F1202" s="2646" t="s">
        <v>2990</v>
      </c>
      <c r="G1202" s="2646" t="s">
        <v>1480</v>
      </c>
      <c r="H1202" s="2646" t="s">
        <v>2995</v>
      </c>
      <c r="I1202" s="2646" t="s">
        <v>6541</v>
      </c>
      <c r="J1202" s="2646" t="s">
        <v>6536</v>
      </c>
      <c r="K1202" s="2646"/>
      <c r="L1202" s="2648">
        <v>0.53</v>
      </c>
      <c r="M1202" s="2650"/>
      <c r="N1202" s="2648">
        <v>0.19</v>
      </c>
      <c r="O1202" s="2649">
        <v>7.9500000000000001E-2</v>
      </c>
      <c r="P1202" s="2649">
        <v>4.9500000000000002E-2</v>
      </c>
      <c r="Q1202" s="2656">
        <v>16</v>
      </c>
      <c r="R1202" s="2650"/>
      <c r="S1202" s="2650"/>
      <c r="T1202" s="2646" t="s">
        <v>2987</v>
      </c>
      <c r="U1202" s="2647">
        <v>4673739412442</v>
      </c>
      <c r="V1202" s="2656">
        <v>2</v>
      </c>
      <c r="W1202" s="2648">
        <v>1.26</v>
      </c>
      <c r="X1202" s="2650"/>
      <c r="Y1202" s="2650"/>
      <c r="Z1202" s="2650"/>
      <c r="AA1202" s="2650"/>
      <c r="AB1202" s="2646"/>
      <c r="AC1202" s="2656">
        <v>10</v>
      </c>
      <c r="AD1202" s="2653">
        <v>5.8</v>
      </c>
      <c r="AE1202" s="2649">
        <v>1.29E-2</v>
      </c>
      <c r="AF1202" s="2657">
        <v>0.215</v>
      </c>
      <c r="AG1202" s="2653">
        <v>0.3</v>
      </c>
      <c r="AH1202" s="2653">
        <v>0.2</v>
      </c>
      <c r="AI1202" s="2647">
        <v>4673739412572</v>
      </c>
      <c r="AJ1202" s="2648">
        <v>26.72</v>
      </c>
      <c r="AK1202" s="2651" t="s">
        <v>2154</v>
      </c>
      <c r="AL1202" s="2651" t="s">
        <v>2986</v>
      </c>
      <c r="AM1202" s="2664">
        <v>2196.5</v>
      </c>
      <c r="AN1202" s="2652">
        <v>27.25</v>
      </c>
    </row>
    <row r="1203" spans="1:40" ht="11.1" customHeight="1">
      <c r="A1203" s="2646" t="s">
        <v>4149</v>
      </c>
      <c r="B1203" s="2646" t="s">
        <v>4149</v>
      </c>
      <c r="C1203" s="2646" t="s">
        <v>4023</v>
      </c>
      <c r="D1203" s="2646" t="s">
        <v>4138</v>
      </c>
      <c r="E1203" s="2647">
        <v>7307291008</v>
      </c>
      <c r="F1203" s="2646" t="s">
        <v>2990</v>
      </c>
      <c r="G1203" s="2646" t="s">
        <v>1334</v>
      </c>
      <c r="H1203" s="2646" t="s">
        <v>2995</v>
      </c>
      <c r="I1203" s="2646" t="s">
        <v>6541</v>
      </c>
      <c r="J1203" s="2647">
        <v>1</v>
      </c>
      <c r="K1203" s="2646"/>
      <c r="L1203" s="2653">
        <v>0.7</v>
      </c>
      <c r="M1203" s="2650"/>
      <c r="N1203" s="2648">
        <v>0.28000000000000003</v>
      </c>
      <c r="O1203" s="2649">
        <v>7.0499999999999993E-2</v>
      </c>
      <c r="P1203" s="2649">
        <v>3.95E-2</v>
      </c>
      <c r="Q1203" s="2656">
        <v>16</v>
      </c>
      <c r="R1203" s="2650"/>
      <c r="S1203" s="2650"/>
      <c r="T1203" s="2646" t="s">
        <v>2987</v>
      </c>
      <c r="U1203" s="2647">
        <v>4673739412459</v>
      </c>
      <c r="V1203" s="2656">
        <v>2</v>
      </c>
      <c r="W1203" s="2653">
        <v>1.6</v>
      </c>
      <c r="X1203" s="2650"/>
      <c r="Y1203" s="2650"/>
      <c r="Z1203" s="2650"/>
      <c r="AA1203" s="2650"/>
      <c r="AB1203" s="2646"/>
      <c r="AC1203" s="2656">
        <v>10</v>
      </c>
      <c r="AD1203" s="2653">
        <v>7.5</v>
      </c>
      <c r="AE1203" s="2658">
        <v>1.6064999999999999E-2</v>
      </c>
      <c r="AF1203" s="2657">
        <v>0.315</v>
      </c>
      <c r="AG1203" s="2657">
        <v>0.255</v>
      </c>
      <c r="AH1203" s="2653">
        <v>0.2</v>
      </c>
      <c r="AI1203" s="2647">
        <v>4673739412589</v>
      </c>
      <c r="AJ1203" s="2648">
        <v>32.15</v>
      </c>
      <c r="AK1203" s="2651" t="s">
        <v>2154</v>
      </c>
      <c r="AL1203" s="2651" t="s">
        <v>2986</v>
      </c>
      <c r="AM1203" s="2660">
        <v>2645</v>
      </c>
      <c r="AN1203" s="2652">
        <v>32.79</v>
      </c>
    </row>
    <row r="1204" spans="1:40" ht="11.1" customHeight="1">
      <c r="A1204" s="2646" t="s">
        <v>4148</v>
      </c>
      <c r="B1204" s="2646" t="s">
        <v>4148</v>
      </c>
      <c r="C1204" s="2646" t="s">
        <v>4023</v>
      </c>
      <c r="D1204" s="2646" t="s">
        <v>4138</v>
      </c>
      <c r="E1204" s="2647">
        <v>7307291008</v>
      </c>
      <c r="F1204" s="2646" t="s">
        <v>2990</v>
      </c>
      <c r="G1204" s="2646" t="s">
        <v>1482</v>
      </c>
      <c r="H1204" s="2646" t="s">
        <v>2995</v>
      </c>
      <c r="I1204" s="2646" t="s">
        <v>6541</v>
      </c>
      <c r="J1204" s="2646" t="s">
        <v>6536</v>
      </c>
      <c r="K1204" s="2646"/>
      <c r="L1204" s="2648">
        <v>0.78</v>
      </c>
      <c r="M1204" s="2650"/>
      <c r="N1204" s="2648">
        <v>0.28999999999999998</v>
      </c>
      <c r="O1204" s="2649">
        <v>7.9500000000000001E-2</v>
      </c>
      <c r="P1204" s="2649">
        <v>4.9500000000000002E-2</v>
      </c>
      <c r="Q1204" s="2656">
        <v>16</v>
      </c>
      <c r="R1204" s="2650"/>
      <c r="S1204" s="2650"/>
      <c r="T1204" s="2646" t="s">
        <v>2987</v>
      </c>
      <c r="U1204" s="2647">
        <v>4673739412466</v>
      </c>
      <c r="V1204" s="2656">
        <v>2</v>
      </c>
      <c r="W1204" s="2648">
        <v>1.76</v>
      </c>
      <c r="X1204" s="2650"/>
      <c r="Y1204" s="2650"/>
      <c r="Z1204" s="2650"/>
      <c r="AA1204" s="2650"/>
      <c r="AB1204" s="2646"/>
      <c r="AC1204" s="2656">
        <v>10</v>
      </c>
      <c r="AD1204" s="2653">
        <v>8.3000000000000007</v>
      </c>
      <c r="AE1204" s="2649">
        <v>1.89E-2</v>
      </c>
      <c r="AF1204" s="2657">
        <v>0.315</v>
      </c>
      <c r="AG1204" s="2653">
        <v>0.3</v>
      </c>
      <c r="AH1204" s="2653">
        <v>0.2</v>
      </c>
      <c r="AI1204" s="2647">
        <v>4673739412596</v>
      </c>
      <c r="AJ1204" s="2648">
        <v>38.04</v>
      </c>
      <c r="AK1204" s="2651" t="s">
        <v>2154</v>
      </c>
      <c r="AL1204" s="2651" t="s">
        <v>2986</v>
      </c>
      <c r="AM1204" s="2660">
        <v>3128</v>
      </c>
      <c r="AN1204" s="2652">
        <v>38.799999999999997</v>
      </c>
    </row>
    <row r="1205" spans="1:40" ht="11.1" customHeight="1">
      <c r="A1205" s="2646" t="s">
        <v>4147</v>
      </c>
      <c r="B1205" s="2646" t="s">
        <v>4147</v>
      </c>
      <c r="C1205" s="2646" t="s">
        <v>4023</v>
      </c>
      <c r="D1205" s="2646" t="s">
        <v>4138</v>
      </c>
      <c r="E1205" s="2647">
        <v>7307291008</v>
      </c>
      <c r="F1205" s="2646" t="s">
        <v>2990</v>
      </c>
      <c r="G1205" s="2646" t="s">
        <v>1335</v>
      </c>
      <c r="H1205" s="2646" t="s">
        <v>2995</v>
      </c>
      <c r="I1205" s="2646" t="s">
        <v>6541</v>
      </c>
      <c r="J1205" s="2647">
        <v>1</v>
      </c>
      <c r="K1205" s="2646"/>
      <c r="L1205" s="2657">
        <v>0.92500000000000004</v>
      </c>
      <c r="M1205" s="2650"/>
      <c r="N1205" s="2648">
        <v>0.38</v>
      </c>
      <c r="O1205" s="2649">
        <v>7.0499999999999993E-2</v>
      </c>
      <c r="P1205" s="2649">
        <v>3.95E-2</v>
      </c>
      <c r="Q1205" s="2656">
        <v>16</v>
      </c>
      <c r="R1205" s="2650"/>
      <c r="S1205" s="2650"/>
      <c r="T1205" s="2646" t="s">
        <v>2987</v>
      </c>
      <c r="U1205" s="2647">
        <v>4673739412473</v>
      </c>
      <c r="V1205" s="2656">
        <v>2</v>
      </c>
      <c r="W1205" s="2648">
        <v>2.0499999999999998</v>
      </c>
      <c r="X1205" s="2650"/>
      <c r="Y1205" s="2650"/>
      <c r="Z1205" s="2650"/>
      <c r="AA1205" s="2650"/>
      <c r="AB1205" s="2646"/>
      <c r="AC1205" s="2656">
        <v>10</v>
      </c>
      <c r="AD1205" s="2648">
        <v>9.75</v>
      </c>
      <c r="AE1205" s="2658">
        <v>2.1165E-2</v>
      </c>
      <c r="AF1205" s="2657">
        <v>0.41499999999999998</v>
      </c>
      <c r="AG1205" s="2657">
        <v>0.255</v>
      </c>
      <c r="AH1205" s="2653">
        <v>0.2</v>
      </c>
      <c r="AI1205" s="2647">
        <v>4673739412602</v>
      </c>
      <c r="AJ1205" s="2653">
        <v>42.3</v>
      </c>
      <c r="AK1205" s="2651" t="s">
        <v>2154</v>
      </c>
      <c r="AL1205" s="2651" t="s">
        <v>2986</v>
      </c>
      <c r="AM1205" s="2660">
        <v>3473</v>
      </c>
      <c r="AN1205" s="2652">
        <v>43.15</v>
      </c>
    </row>
    <row r="1206" spans="1:40" ht="11.1" customHeight="1">
      <c r="A1206" s="2646" t="s">
        <v>4146</v>
      </c>
      <c r="B1206" s="2646" t="s">
        <v>4146</v>
      </c>
      <c r="C1206" s="2646" t="s">
        <v>4023</v>
      </c>
      <c r="D1206" s="2646" t="s">
        <v>4138</v>
      </c>
      <c r="E1206" s="2647">
        <v>7307291008</v>
      </c>
      <c r="F1206" s="2646" t="s">
        <v>2990</v>
      </c>
      <c r="G1206" s="2646" t="s">
        <v>1483</v>
      </c>
      <c r="H1206" s="2646" t="s">
        <v>2995</v>
      </c>
      <c r="I1206" s="2646" t="s">
        <v>6541</v>
      </c>
      <c r="J1206" s="2646" t="s">
        <v>6536</v>
      </c>
      <c r="K1206" s="2646"/>
      <c r="L1206" s="2648">
        <v>1.03</v>
      </c>
      <c r="M1206" s="2650"/>
      <c r="N1206" s="2648">
        <v>0.39</v>
      </c>
      <c r="O1206" s="2649">
        <v>7.9500000000000001E-2</v>
      </c>
      <c r="P1206" s="2649">
        <v>4.9500000000000002E-2</v>
      </c>
      <c r="Q1206" s="2656">
        <v>16</v>
      </c>
      <c r="R1206" s="2650"/>
      <c r="S1206" s="2650"/>
      <c r="T1206" s="2646" t="s">
        <v>2987</v>
      </c>
      <c r="U1206" s="2647">
        <v>4673739412480</v>
      </c>
      <c r="V1206" s="2656">
        <v>2</v>
      </c>
      <c r="W1206" s="2648">
        <v>2.2599999999999998</v>
      </c>
      <c r="X1206" s="2650"/>
      <c r="Y1206" s="2650"/>
      <c r="Z1206" s="2650"/>
      <c r="AA1206" s="2650"/>
      <c r="AB1206" s="2646"/>
      <c r="AC1206" s="2656">
        <v>10</v>
      </c>
      <c r="AD1206" s="2653">
        <v>10.8</v>
      </c>
      <c r="AE1206" s="2649">
        <v>2.4899999999999999E-2</v>
      </c>
      <c r="AF1206" s="2657">
        <v>0.41499999999999998</v>
      </c>
      <c r="AG1206" s="2653">
        <v>0.3</v>
      </c>
      <c r="AH1206" s="2653">
        <v>0.2</v>
      </c>
      <c r="AI1206" s="2647">
        <v>4673739412619</v>
      </c>
      <c r="AJ1206" s="2648">
        <v>49.77</v>
      </c>
      <c r="AK1206" s="2651" t="s">
        <v>2154</v>
      </c>
      <c r="AL1206" s="2651" t="s">
        <v>2986</v>
      </c>
      <c r="AM1206" s="2664">
        <v>4082.5</v>
      </c>
      <c r="AN1206" s="2652">
        <v>50.77</v>
      </c>
    </row>
    <row r="1207" spans="1:40" ht="11.1" customHeight="1">
      <c r="A1207" s="2646" t="s">
        <v>4145</v>
      </c>
      <c r="B1207" s="2646" t="s">
        <v>4145</v>
      </c>
      <c r="C1207" s="2646" t="s">
        <v>4023</v>
      </c>
      <c r="D1207" s="2646" t="s">
        <v>4138</v>
      </c>
      <c r="E1207" s="2647">
        <v>7307291008</v>
      </c>
      <c r="F1207" s="2646" t="s">
        <v>2990</v>
      </c>
      <c r="G1207" s="2646" t="s">
        <v>1336</v>
      </c>
      <c r="H1207" s="2646" t="s">
        <v>2995</v>
      </c>
      <c r="I1207" s="2646" t="s">
        <v>6541</v>
      </c>
      <c r="J1207" s="2647">
        <v>1</v>
      </c>
      <c r="K1207" s="2646"/>
      <c r="L1207" s="2648">
        <v>1.1499999999999999</v>
      </c>
      <c r="M1207" s="2650"/>
      <c r="N1207" s="2648">
        <v>0.48</v>
      </c>
      <c r="O1207" s="2649">
        <v>7.0499999999999993E-2</v>
      </c>
      <c r="P1207" s="2649">
        <v>3.95E-2</v>
      </c>
      <c r="Q1207" s="2656">
        <v>16</v>
      </c>
      <c r="R1207" s="2650"/>
      <c r="S1207" s="2650"/>
      <c r="T1207" s="2646" t="s">
        <v>2987</v>
      </c>
      <c r="U1207" s="2647">
        <v>4673739412497</v>
      </c>
      <c r="V1207" s="2656">
        <v>2</v>
      </c>
      <c r="W1207" s="2653">
        <v>2.5</v>
      </c>
      <c r="X1207" s="2650"/>
      <c r="Y1207" s="2650"/>
      <c r="Z1207" s="2650"/>
      <c r="AA1207" s="2650"/>
      <c r="AB1207" s="2646"/>
      <c r="AC1207" s="2656">
        <v>10</v>
      </c>
      <c r="AD1207" s="2656">
        <v>12</v>
      </c>
      <c r="AE1207" s="2658">
        <v>2.6265E-2</v>
      </c>
      <c r="AF1207" s="2657">
        <v>0.51500000000000001</v>
      </c>
      <c r="AG1207" s="2657">
        <v>0.255</v>
      </c>
      <c r="AH1207" s="2653">
        <v>0.2</v>
      </c>
      <c r="AI1207" s="2647">
        <v>4673739412626</v>
      </c>
      <c r="AJ1207" s="2648">
        <v>51.56</v>
      </c>
      <c r="AK1207" s="2651" t="s">
        <v>2154</v>
      </c>
      <c r="AL1207" s="2651" t="s">
        <v>2986</v>
      </c>
      <c r="AM1207" s="2660">
        <v>4232</v>
      </c>
      <c r="AN1207" s="2652">
        <v>52.59</v>
      </c>
    </row>
    <row r="1208" spans="1:40" ht="11.1" customHeight="1">
      <c r="A1208" s="2646" t="s">
        <v>4144</v>
      </c>
      <c r="B1208" s="2646" t="s">
        <v>4144</v>
      </c>
      <c r="C1208" s="2646" t="s">
        <v>4023</v>
      </c>
      <c r="D1208" s="2646" t="s">
        <v>4138</v>
      </c>
      <c r="E1208" s="2647">
        <v>7307291008</v>
      </c>
      <c r="F1208" s="2646" t="s">
        <v>2990</v>
      </c>
      <c r="G1208" s="2646" t="s">
        <v>1484</v>
      </c>
      <c r="H1208" s="2646" t="s">
        <v>2995</v>
      </c>
      <c r="I1208" s="2646" t="s">
        <v>6541</v>
      </c>
      <c r="J1208" s="2646" t="s">
        <v>6536</v>
      </c>
      <c r="K1208" s="2646"/>
      <c r="L1208" s="2648">
        <v>1.28</v>
      </c>
      <c r="M1208" s="2650"/>
      <c r="N1208" s="2648">
        <v>0.49</v>
      </c>
      <c r="O1208" s="2649">
        <v>7.9500000000000001E-2</v>
      </c>
      <c r="P1208" s="2649">
        <v>4.9500000000000002E-2</v>
      </c>
      <c r="Q1208" s="2656">
        <v>16</v>
      </c>
      <c r="R1208" s="2650"/>
      <c r="S1208" s="2650"/>
      <c r="T1208" s="2646" t="s">
        <v>2987</v>
      </c>
      <c r="U1208" s="2647">
        <v>4673739412503</v>
      </c>
      <c r="V1208" s="2656">
        <v>2</v>
      </c>
      <c r="W1208" s="2648">
        <v>2.76</v>
      </c>
      <c r="X1208" s="2650"/>
      <c r="Y1208" s="2650"/>
      <c r="Z1208" s="2650"/>
      <c r="AA1208" s="2650"/>
      <c r="AB1208" s="2646"/>
      <c r="AC1208" s="2656">
        <v>10</v>
      </c>
      <c r="AD1208" s="2653">
        <v>13.3</v>
      </c>
      <c r="AE1208" s="2649">
        <v>3.09E-2</v>
      </c>
      <c r="AF1208" s="2657">
        <v>0.51500000000000001</v>
      </c>
      <c r="AG1208" s="2653">
        <v>0.3</v>
      </c>
      <c r="AH1208" s="2653">
        <v>0.2</v>
      </c>
      <c r="AI1208" s="2647">
        <v>4673739412633</v>
      </c>
      <c r="AJ1208" s="2653">
        <v>62.2</v>
      </c>
      <c r="AK1208" s="2651" t="s">
        <v>2154</v>
      </c>
      <c r="AL1208" s="2651" t="s">
        <v>2986</v>
      </c>
      <c r="AM1208" s="2660">
        <v>5106</v>
      </c>
      <c r="AN1208" s="2652">
        <v>63.44</v>
      </c>
    </row>
    <row r="1209" spans="1:40" ht="11.1" customHeight="1">
      <c r="A1209" s="2646" t="s">
        <v>4143</v>
      </c>
      <c r="B1209" s="2646" t="s">
        <v>4143</v>
      </c>
      <c r="C1209" s="2646" t="s">
        <v>4023</v>
      </c>
      <c r="D1209" s="2646" t="s">
        <v>4138</v>
      </c>
      <c r="E1209" s="2647">
        <v>7307291008</v>
      </c>
      <c r="F1209" s="2646" t="s">
        <v>2990</v>
      </c>
      <c r="G1209" s="2646" t="s">
        <v>1337</v>
      </c>
      <c r="H1209" s="2646" t="s">
        <v>2995</v>
      </c>
      <c r="I1209" s="2646" t="s">
        <v>6541</v>
      </c>
      <c r="J1209" s="2647">
        <v>1</v>
      </c>
      <c r="K1209" s="2646"/>
      <c r="L1209" s="2648">
        <v>1.36</v>
      </c>
      <c r="M1209" s="2650"/>
      <c r="N1209" s="2648">
        <v>0.57999999999999996</v>
      </c>
      <c r="O1209" s="2649">
        <v>7.0499999999999993E-2</v>
      </c>
      <c r="P1209" s="2649">
        <v>3.95E-2</v>
      </c>
      <c r="Q1209" s="2656">
        <v>16</v>
      </c>
      <c r="R1209" s="2650"/>
      <c r="S1209" s="2650"/>
      <c r="T1209" s="2646" t="s">
        <v>2987</v>
      </c>
      <c r="U1209" s="2647">
        <v>4673739412510</v>
      </c>
      <c r="V1209" s="2656">
        <v>2</v>
      </c>
      <c r="W1209" s="2648">
        <v>2.92</v>
      </c>
      <c r="X1209" s="2650"/>
      <c r="Y1209" s="2650"/>
      <c r="Z1209" s="2650"/>
      <c r="AA1209" s="2650"/>
      <c r="AB1209" s="2646"/>
      <c r="AC1209" s="2656">
        <v>10</v>
      </c>
      <c r="AD1209" s="2653">
        <v>14.1</v>
      </c>
      <c r="AE1209" s="2658">
        <v>3.1364999999999997E-2</v>
      </c>
      <c r="AF1209" s="2657">
        <v>0.61499999999999999</v>
      </c>
      <c r="AG1209" s="2657">
        <v>0.255</v>
      </c>
      <c r="AH1209" s="2653">
        <v>0.2</v>
      </c>
      <c r="AI1209" s="2647">
        <v>4673739412640</v>
      </c>
      <c r="AJ1209" s="2648">
        <v>63.45</v>
      </c>
      <c r="AK1209" s="2651" t="s">
        <v>2154</v>
      </c>
      <c r="AL1209" s="2651" t="s">
        <v>2986</v>
      </c>
      <c r="AM1209" s="2664">
        <v>5209.5</v>
      </c>
      <c r="AN1209" s="2652">
        <v>64.72</v>
      </c>
    </row>
    <row r="1210" spans="1:40" ht="11.1" customHeight="1">
      <c r="A1210" s="2646" t="s">
        <v>4142</v>
      </c>
      <c r="B1210" s="2646" t="s">
        <v>4142</v>
      </c>
      <c r="C1210" s="2646" t="s">
        <v>4023</v>
      </c>
      <c r="D1210" s="2646" t="s">
        <v>4138</v>
      </c>
      <c r="E1210" s="2647">
        <v>7307291008</v>
      </c>
      <c r="F1210" s="2646" t="s">
        <v>2990</v>
      </c>
      <c r="G1210" s="2646" t="s">
        <v>1485</v>
      </c>
      <c r="H1210" s="2646" t="s">
        <v>2995</v>
      </c>
      <c r="I1210" s="2646" t="s">
        <v>6541</v>
      </c>
      <c r="J1210" s="2646" t="s">
        <v>6536</v>
      </c>
      <c r="K1210" s="2646"/>
      <c r="L1210" s="2648">
        <v>1.52</v>
      </c>
      <c r="M1210" s="2650"/>
      <c r="N1210" s="2648">
        <v>0.59</v>
      </c>
      <c r="O1210" s="2649">
        <v>7.9500000000000001E-2</v>
      </c>
      <c r="P1210" s="2649">
        <v>4.9500000000000002E-2</v>
      </c>
      <c r="Q1210" s="2656">
        <v>16</v>
      </c>
      <c r="R1210" s="2650"/>
      <c r="S1210" s="2650"/>
      <c r="T1210" s="2646" t="s">
        <v>2987</v>
      </c>
      <c r="U1210" s="2647">
        <v>4673739412527</v>
      </c>
      <c r="V1210" s="2656">
        <v>2</v>
      </c>
      <c r="W1210" s="2648">
        <v>3.24</v>
      </c>
      <c r="X1210" s="2650"/>
      <c r="Y1210" s="2650"/>
      <c r="Z1210" s="2650"/>
      <c r="AA1210" s="2650"/>
      <c r="AB1210" s="2646"/>
      <c r="AC1210" s="2656">
        <v>10</v>
      </c>
      <c r="AD1210" s="2653">
        <v>15.7</v>
      </c>
      <c r="AE1210" s="2649">
        <v>3.6900000000000002E-2</v>
      </c>
      <c r="AF1210" s="2657">
        <v>0.61499999999999999</v>
      </c>
      <c r="AG1210" s="2653">
        <v>0.3</v>
      </c>
      <c r="AH1210" s="2653">
        <v>0.2</v>
      </c>
      <c r="AI1210" s="2647">
        <v>4673739412657</v>
      </c>
      <c r="AJ1210" s="2653">
        <v>77.7</v>
      </c>
      <c r="AK1210" s="2651" t="s">
        <v>2154</v>
      </c>
      <c r="AL1210" s="2651" t="s">
        <v>2986</v>
      </c>
      <c r="AM1210" s="2660">
        <v>6371</v>
      </c>
      <c r="AN1210" s="2652">
        <v>79.25</v>
      </c>
    </row>
    <row r="1211" spans="1:40" ht="11.1" customHeight="1">
      <c r="A1211" s="2646" t="s">
        <v>4141</v>
      </c>
      <c r="B1211" s="2646" t="s">
        <v>4141</v>
      </c>
      <c r="C1211" s="2646" t="s">
        <v>4023</v>
      </c>
      <c r="D1211" s="2646" t="s">
        <v>4138</v>
      </c>
      <c r="E1211" s="2647">
        <v>7307291008</v>
      </c>
      <c r="F1211" s="2646" t="s">
        <v>2990</v>
      </c>
      <c r="G1211" s="2646" t="s">
        <v>1338</v>
      </c>
      <c r="H1211" s="2646" t="s">
        <v>2995</v>
      </c>
      <c r="I1211" s="2646" t="s">
        <v>6541</v>
      </c>
      <c r="J1211" s="2647">
        <v>1</v>
      </c>
      <c r="K1211" s="2646"/>
      <c r="L1211" s="2648">
        <v>1.56</v>
      </c>
      <c r="M1211" s="2650"/>
      <c r="N1211" s="2648">
        <v>0.68</v>
      </c>
      <c r="O1211" s="2649">
        <v>7.0499999999999993E-2</v>
      </c>
      <c r="P1211" s="2649">
        <v>3.95E-2</v>
      </c>
      <c r="Q1211" s="2656">
        <v>16</v>
      </c>
      <c r="R1211" s="2650"/>
      <c r="S1211" s="2650"/>
      <c r="T1211" s="2646" t="s">
        <v>2987</v>
      </c>
      <c r="U1211" s="2647">
        <v>4673739412534</v>
      </c>
      <c r="V1211" s="2656">
        <v>2</v>
      </c>
      <c r="W1211" s="2648">
        <v>3.32</v>
      </c>
      <c r="X1211" s="2650"/>
      <c r="Y1211" s="2650"/>
      <c r="Z1211" s="2650"/>
      <c r="AA1211" s="2650"/>
      <c r="AB1211" s="2646"/>
      <c r="AC1211" s="2656">
        <v>10</v>
      </c>
      <c r="AD1211" s="2653">
        <v>16.100000000000001</v>
      </c>
      <c r="AE1211" s="2658">
        <v>3.6464999999999997E-2</v>
      </c>
      <c r="AF1211" s="2657">
        <v>0.71499999999999997</v>
      </c>
      <c r="AG1211" s="2657">
        <v>0.255</v>
      </c>
      <c r="AH1211" s="2653">
        <v>0.2</v>
      </c>
      <c r="AI1211" s="2647">
        <v>4673739412664</v>
      </c>
      <c r="AJ1211" s="2648">
        <v>74.81</v>
      </c>
      <c r="AK1211" s="2651" t="s">
        <v>2154</v>
      </c>
      <c r="AL1211" s="2651" t="s">
        <v>2986</v>
      </c>
      <c r="AM1211" s="2660">
        <v>6141</v>
      </c>
      <c r="AN1211" s="2652">
        <v>76.31</v>
      </c>
    </row>
    <row r="1212" spans="1:40" ht="11.1" customHeight="1">
      <c r="A1212" s="2646" t="s">
        <v>4140</v>
      </c>
      <c r="B1212" s="2646" t="s">
        <v>4140</v>
      </c>
      <c r="C1212" s="2646" t="s">
        <v>4023</v>
      </c>
      <c r="D1212" s="2646" t="s">
        <v>4138</v>
      </c>
      <c r="E1212" s="2647">
        <v>7307291008</v>
      </c>
      <c r="F1212" s="2646" t="s">
        <v>2990</v>
      </c>
      <c r="G1212" s="2646" t="s">
        <v>1486</v>
      </c>
      <c r="H1212" s="2646" t="s">
        <v>2995</v>
      </c>
      <c r="I1212" s="2646" t="s">
        <v>6541</v>
      </c>
      <c r="J1212" s="2646" t="s">
        <v>6536</v>
      </c>
      <c r="K1212" s="2646"/>
      <c r="L1212" s="2648">
        <v>1.74</v>
      </c>
      <c r="M1212" s="2650"/>
      <c r="N1212" s="2648">
        <v>0.69</v>
      </c>
      <c r="O1212" s="2649">
        <v>7.9500000000000001E-2</v>
      </c>
      <c r="P1212" s="2649">
        <v>4.9500000000000002E-2</v>
      </c>
      <c r="Q1212" s="2656">
        <v>16</v>
      </c>
      <c r="R1212" s="2650"/>
      <c r="S1212" s="2650"/>
      <c r="T1212" s="2646" t="s">
        <v>2987</v>
      </c>
      <c r="U1212" s="2647">
        <v>4673739412541</v>
      </c>
      <c r="V1212" s="2656">
        <v>2</v>
      </c>
      <c r="W1212" s="2648">
        <v>3.68</v>
      </c>
      <c r="X1212" s="2650"/>
      <c r="Y1212" s="2650"/>
      <c r="Z1212" s="2650"/>
      <c r="AA1212" s="2650"/>
      <c r="AB1212" s="2646"/>
      <c r="AC1212" s="2656">
        <v>10</v>
      </c>
      <c r="AD1212" s="2653">
        <v>17.899999999999999</v>
      </c>
      <c r="AE1212" s="2649">
        <v>4.2900000000000001E-2</v>
      </c>
      <c r="AF1212" s="2657">
        <v>0.71499999999999997</v>
      </c>
      <c r="AG1212" s="2653">
        <v>0.3</v>
      </c>
      <c r="AH1212" s="2653">
        <v>0.2</v>
      </c>
      <c r="AI1212" s="2647">
        <v>4673739412671</v>
      </c>
      <c r="AJ1212" s="2648">
        <v>87.32</v>
      </c>
      <c r="AK1212" s="2651" t="s">
        <v>2154</v>
      </c>
      <c r="AL1212" s="2651" t="s">
        <v>2986</v>
      </c>
      <c r="AM1212" s="2664">
        <v>7164.5</v>
      </c>
      <c r="AN1212" s="2652">
        <v>89.07</v>
      </c>
    </row>
    <row r="1213" spans="1:40" ht="11.1" customHeight="1">
      <c r="A1213" s="2646" t="s">
        <v>4139</v>
      </c>
      <c r="B1213" s="2646" t="s">
        <v>4139</v>
      </c>
      <c r="C1213" s="2646" t="s">
        <v>4023</v>
      </c>
      <c r="D1213" s="2646" t="s">
        <v>4138</v>
      </c>
      <c r="E1213" s="2647">
        <v>7307291008</v>
      </c>
      <c r="F1213" s="2646" t="s">
        <v>2990</v>
      </c>
      <c r="G1213" s="2646" t="s">
        <v>1339</v>
      </c>
      <c r="H1213" s="2646" t="s">
        <v>2995</v>
      </c>
      <c r="I1213" s="2646" t="s">
        <v>6541</v>
      </c>
      <c r="J1213" s="2647">
        <v>1</v>
      </c>
      <c r="K1213" s="2646"/>
      <c r="L1213" s="2648">
        <v>1.77</v>
      </c>
      <c r="M1213" s="2650"/>
      <c r="N1213" s="2648">
        <v>0.78</v>
      </c>
      <c r="O1213" s="2649">
        <v>7.0499999999999993E-2</v>
      </c>
      <c r="P1213" s="2649">
        <v>3.95E-2</v>
      </c>
      <c r="Q1213" s="2656">
        <v>16</v>
      </c>
      <c r="R1213" s="2650"/>
      <c r="S1213" s="2650"/>
      <c r="T1213" s="2646" t="s">
        <v>2987</v>
      </c>
      <c r="U1213" s="2647">
        <v>4673739412558</v>
      </c>
      <c r="V1213" s="2656">
        <v>2</v>
      </c>
      <c r="W1213" s="2648">
        <v>3.74</v>
      </c>
      <c r="X1213" s="2650"/>
      <c r="Y1213" s="2650"/>
      <c r="Z1213" s="2650"/>
      <c r="AA1213" s="2650"/>
      <c r="AB1213" s="2646"/>
      <c r="AC1213" s="2656">
        <v>10</v>
      </c>
      <c r="AD1213" s="2653">
        <v>18.2</v>
      </c>
      <c r="AE1213" s="2658">
        <v>4.1564999999999998E-2</v>
      </c>
      <c r="AF1213" s="2657">
        <v>0.81499999999999995</v>
      </c>
      <c r="AG1213" s="2657">
        <v>0.255</v>
      </c>
      <c r="AH1213" s="2653">
        <v>0.2</v>
      </c>
      <c r="AI1213" s="2647">
        <v>4673739412688</v>
      </c>
      <c r="AJ1213" s="2648">
        <v>76.569999999999993</v>
      </c>
      <c r="AK1213" s="2651" t="s">
        <v>2154</v>
      </c>
      <c r="AL1213" s="2651" t="s">
        <v>2986</v>
      </c>
      <c r="AM1213" s="2660">
        <v>6279</v>
      </c>
      <c r="AN1213" s="2652">
        <v>78.099999999999994</v>
      </c>
    </row>
    <row r="1214" spans="1:40" ht="11.1" customHeight="1">
      <c r="A1214" s="2646" t="s">
        <v>4137</v>
      </c>
      <c r="B1214" s="2646" t="s">
        <v>4137</v>
      </c>
      <c r="C1214" s="2646"/>
      <c r="D1214" s="2646"/>
      <c r="E1214" s="2647">
        <v>9026108100</v>
      </c>
      <c r="F1214" s="2646" t="s">
        <v>2990</v>
      </c>
      <c r="G1214" s="2646" t="s">
        <v>4136</v>
      </c>
      <c r="H1214" s="2646" t="s">
        <v>3017</v>
      </c>
      <c r="I1214" s="2646"/>
      <c r="J1214" s="2646"/>
      <c r="K1214" s="2646"/>
      <c r="L1214" s="2650"/>
      <c r="M1214" s="2650"/>
      <c r="N1214" s="2650"/>
      <c r="O1214" s="2650"/>
      <c r="P1214" s="2650"/>
      <c r="Q1214" s="2650"/>
      <c r="R1214" s="2650"/>
      <c r="S1214" s="2650"/>
      <c r="T1214" s="2646" t="s">
        <v>2987</v>
      </c>
      <c r="U1214" s="2646"/>
      <c r="V1214" s="2646"/>
      <c r="W1214" s="2646"/>
      <c r="X1214" s="2646"/>
      <c r="Y1214" s="2646"/>
      <c r="Z1214" s="2646"/>
      <c r="AA1214" s="2646"/>
      <c r="AB1214" s="2646"/>
      <c r="AC1214" s="2646"/>
      <c r="AD1214" s="2646"/>
      <c r="AE1214" s="2646"/>
      <c r="AF1214" s="2646"/>
      <c r="AG1214" s="2646"/>
      <c r="AH1214" s="2646"/>
      <c r="AI1214" s="2646"/>
      <c r="AJ1214" s="2646"/>
      <c r="AK1214" s="2651"/>
      <c r="AL1214" s="2651" t="s">
        <v>2986</v>
      </c>
      <c r="AM1214" s="2651"/>
      <c r="AN1214" s="2651"/>
    </row>
    <row r="1215" spans="1:40" ht="11.1" customHeight="1">
      <c r="A1215" s="2646" t="s">
        <v>4135</v>
      </c>
      <c r="B1215" s="2646" t="s">
        <v>4135</v>
      </c>
      <c r="C1215" s="2646" t="s">
        <v>4023</v>
      </c>
      <c r="D1215" s="2646" t="s">
        <v>4126</v>
      </c>
      <c r="E1215" s="2647">
        <v>8481805990</v>
      </c>
      <c r="F1215" s="2646" t="s">
        <v>2990</v>
      </c>
      <c r="G1215" s="2646" t="s">
        <v>922</v>
      </c>
      <c r="H1215" s="2646" t="s">
        <v>2995</v>
      </c>
      <c r="I1215" s="2646" t="s">
        <v>6533</v>
      </c>
      <c r="J1215" s="2646"/>
      <c r="K1215" s="2646"/>
      <c r="L1215" s="2657">
        <v>0.36199999999999999</v>
      </c>
      <c r="M1215" s="2658">
        <v>3.3799999999999998E-4</v>
      </c>
      <c r="N1215" s="2649">
        <v>9.35E-2</v>
      </c>
      <c r="O1215" s="2657">
        <v>6.5000000000000002E-2</v>
      </c>
      <c r="P1215" s="2657">
        <v>6.7000000000000004E-2</v>
      </c>
      <c r="Q1215" s="2656">
        <v>10</v>
      </c>
      <c r="R1215" s="2650"/>
      <c r="S1215" s="2650"/>
      <c r="T1215" s="2646" t="s">
        <v>2987</v>
      </c>
      <c r="U1215" s="2647">
        <v>4603739363505</v>
      </c>
      <c r="V1215" s="2646"/>
      <c r="W1215" s="2646"/>
      <c r="X1215" s="2646"/>
      <c r="Y1215" s="2646"/>
      <c r="Z1215" s="2646"/>
      <c r="AA1215" s="2646"/>
      <c r="AB1215" s="2646"/>
      <c r="AC1215" s="2656">
        <v>40</v>
      </c>
      <c r="AD1215" s="2648">
        <v>14.48</v>
      </c>
      <c r="AE1215" s="2662">
        <v>1.3520000000000001E-2</v>
      </c>
      <c r="AF1215" s="2648">
        <v>0.36</v>
      </c>
      <c r="AG1215" s="2648">
        <v>0.15</v>
      </c>
      <c r="AH1215" s="2648">
        <v>0.25</v>
      </c>
      <c r="AI1215" s="2647">
        <v>4603739365042</v>
      </c>
      <c r="AJ1215" s="2648">
        <v>16.149999999999999</v>
      </c>
      <c r="AK1215" s="2651" t="s">
        <v>2154</v>
      </c>
      <c r="AL1215" s="2651" t="s">
        <v>2986</v>
      </c>
      <c r="AM1215" s="2660">
        <v>1334</v>
      </c>
      <c r="AN1215" s="2652">
        <v>16.47</v>
      </c>
    </row>
    <row r="1216" spans="1:40" ht="11.1" customHeight="1">
      <c r="A1216" s="2646" t="s">
        <v>4134</v>
      </c>
      <c r="B1216" s="2646" t="s">
        <v>4134</v>
      </c>
      <c r="C1216" s="2646" t="s">
        <v>4023</v>
      </c>
      <c r="D1216" s="2646" t="s">
        <v>4126</v>
      </c>
      <c r="E1216" s="2647">
        <v>8481805990</v>
      </c>
      <c r="F1216" s="2646" t="s">
        <v>2990</v>
      </c>
      <c r="G1216" s="2646" t="s">
        <v>916</v>
      </c>
      <c r="H1216" s="2646" t="s">
        <v>2995</v>
      </c>
      <c r="I1216" s="2646" t="s">
        <v>6533</v>
      </c>
      <c r="J1216" s="2646"/>
      <c r="K1216" s="2646"/>
      <c r="L1216" s="2657">
        <v>0.40699999999999997</v>
      </c>
      <c r="M1216" s="2662">
        <v>4.4999999999999999E-4</v>
      </c>
      <c r="N1216" s="2657">
        <v>9.8000000000000004E-2</v>
      </c>
      <c r="O1216" s="2649">
        <v>6.93E-2</v>
      </c>
      <c r="P1216" s="2657">
        <v>6.8000000000000005E-2</v>
      </c>
      <c r="Q1216" s="2656">
        <v>10</v>
      </c>
      <c r="R1216" s="2650"/>
      <c r="S1216" s="2650"/>
      <c r="T1216" s="2646" t="s">
        <v>2987</v>
      </c>
      <c r="U1216" s="2647">
        <v>4603739363536</v>
      </c>
      <c r="V1216" s="2646"/>
      <c r="W1216" s="2646"/>
      <c r="X1216" s="2646"/>
      <c r="Y1216" s="2646"/>
      <c r="Z1216" s="2646"/>
      <c r="AA1216" s="2646"/>
      <c r="AB1216" s="2646"/>
      <c r="AC1216" s="2656">
        <v>30</v>
      </c>
      <c r="AD1216" s="2648">
        <v>12.21</v>
      </c>
      <c r="AE1216" s="2649">
        <v>1.35E-2</v>
      </c>
      <c r="AF1216" s="2648">
        <v>0.36</v>
      </c>
      <c r="AG1216" s="2648">
        <v>0.15</v>
      </c>
      <c r="AH1216" s="2648">
        <v>0.25</v>
      </c>
      <c r="AI1216" s="2647">
        <v>4603739365073</v>
      </c>
      <c r="AJ1216" s="2653">
        <v>18.899999999999999</v>
      </c>
      <c r="AK1216" s="2651" t="s">
        <v>2154</v>
      </c>
      <c r="AL1216" s="2651" t="s">
        <v>2986</v>
      </c>
      <c r="AM1216" s="2664">
        <v>1552.5</v>
      </c>
      <c r="AN1216" s="2652">
        <v>19.28</v>
      </c>
    </row>
    <row r="1217" spans="1:40" ht="11.1" customHeight="1">
      <c r="A1217" s="2646" t="s">
        <v>4133</v>
      </c>
      <c r="B1217" s="2646" t="s">
        <v>4133</v>
      </c>
      <c r="C1217" s="2646" t="s">
        <v>4023</v>
      </c>
      <c r="D1217" s="2646" t="s">
        <v>4126</v>
      </c>
      <c r="E1217" s="2647">
        <v>8481805990</v>
      </c>
      <c r="F1217" s="2646" t="s">
        <v>2990</v>
      </c>
      <c r="G1217" s="2646" t="s">
        <v>919</v>
      </c>
      <c r="H1217" s="2646" t="s">
        <v>2995</v>
      </c>
      <c r="I1217" s="2646" t="s">
        <v>6533</v>
      </c>
      <c r="J1217" s="2646"/>
      <c r="K1217" s="2646"/>
      <c r="L1217" s="2657">
        <v>0.47099999999999997</v>
      </c>
      <c r="M1217" s="2662">
        <v>4.4999999999999999E-4</v>
      </c>
      <c r="N1217" s="2653">
        <v>0.1</v>
      </c>
      <c r="O1217" s="2649">
        <v>6.93E-2</v>
      </c>
      <c r="P1217" s="2657">
        <v>6.8000000000000005E-2</v>
      </c>
      <c r="Q1217" s="2656">
        <v>10</v>
      </c>
      <c r="R1217" s="2650"/>
      <c r="S1217" s="2650"/>
      <c r="T1217" s="2646" t="s">
        <v>2987</v>
      </c>
      <c r="U1217" s="2647">
        <v>4603739363567</v>
      </c>
      <c r="V1217" s="2646"/>
      <c r="W1217" s="2646"/>
      <c r="X1217" s="2646"/>
      <c r="Y1217" s="2646"/>
      <c r="Z1217" s="2646"/>
      <c r="AA1217" s="2646"/>
      <c r="AB1217" s="2646"/>
      <c r="AC1217" s="2656">
        <v>30</v>
      </c>
      <c r="AD1217" s="2648">
        <v>14.13</v>
      </c>
      <c r="AE1217" s="2649">
        <v>1.35E-2</v>
      </c>
      <c r="AF1217" s="2648">
        <v>0.36</v>
      </c>
      <c r="AG1217" s="2648">
        <v>0.15</v>
      </c>
      <c r="AH1217" s="2648">
        <v>0.25</v>
      </c>
      <c r="AI1217" s="2647">
        <v>4603739365103</v>
      </c>
      <c r="AJ1217" s="2656">
        <v>21</v>
      </c>
      <c r="AK1217" s="2651" t="s">
        <v>2154</v>
      </c>
      <c r="AL1217" s="2651" t="s">
        <v>2986</v>
      </c>
      <c r="AM1217" s="2660">
        <v>1725</v>
      </c>
      <c r="AN1217" s="2652">
        <v>21.42</v>
      </c>
    </row>
    <row r="1218" spans="1:40" ht="11.1" customHeight="1">
      <c r="A1218" s="2646" t="s">
        <v>4132</v>
      </c>
      <c r="B1218" s="2646" t="s">
        <v>4132</v>
      </c>
      <c r="C1218" s="2646" t="s">
        <v>4023</v>
      </c>
      <c r="D1218" s="2646" t="s">
        <v>4126</v>
      </c>
      <c r="E1218" s="2647">
        <v>8481805990</v>
      </c>
      <c r="F1218" s="2646" t="s">
        <v>2990</v>
      </c>
      <c r="G1218" s="2646" t="s">
        <v>923</v>
      </c>
      <c r="H1218" s="2646" t="s">
        <v>2995</v>
      </c>
      <c r="I1218" s="2646" t="s">
        <v>6533</v>
      </c>
      <c r="J1218" s="2646"/>
      <c r="K1218" s="2646"/>
      <c r="L1218" s="2657">
        <v>0.52800000000000002</v>
      </c>
      <c r="M1218" s="2662">
        <v>4.4999999999999999E-4</v>
      </c>
      <c r="N1218" s="2649">
        <v>0.13350000000000001</v>
      </c>
      <c r="O1218" s="2657">
        <v>6.5000000000000002E-2</v>
      </c>
      <c r="P1218" s="2657">
        <v>6.7000000000000004E-2</v>
      </c>
      <c r="Q1218" s="2656">
        <v>10</v>
      </c>
      <c r="R1218" s="2650"/>
      <c r="S1218" s="2650"/>
      <c r="T1218" s="2646" t="s">
        <v>2987</v>
      </c>
      <c r="U1218" s="2647">
        <v>4603739363512</v>
      </c>
      <c r="V1218" s="2646"/>
      <c r="W1218" s="2646"/>
      <c r="X1218" s="2646"/>
      <c r="Y1218" s="2646"/>
      <c r="Z1218" s="2646"/>
      <c r="AA1218" s="2646"/>
      <c r="AB1218" s="2646"/>
      <c r="AC1218" s="2656">
        <v>30</v>
      </c>
      <c r="AD1218" s="2648">
        <v>15.84</v>
      </c>
      <c r="AE1218" s="2649">
        <v>1.35E-2</v>
      </c>
      <c r="AF1218" s="2648">
        <v>0.36</v>
      </c>
      <c r="AG1218" s="2648">
        <v>0.15</v>
      </c>
      <c r="AH1218" s="2648">
        <v>0.25</v>
      </c>
      <c r="AI1218" s="2647">
        <v>4603739365059</v>
      </c>
      <c r="AJ1218" s="2648">
        <v>21.82</v>
      </c>
      <c r="AK1218" s="2651" t="s">
        <v>2154</v>
      </c>
      <c r="AL1218" s="2651" t="s">
        <v>2986</v>
      </c>
      <c r="AM1218" s="2660">
        <v>1794</v>
      </c>
      <c r="AN1218" s="2652">
        <v>22.26</v>
      </c>
    </row>
    <row r="1219" spans="1:40" ht="11.1" customHeight="1">
      <c r="A1219" s="2646" t="s">
        <v>4131</v>
      </c>
      <c r="B1219" s="2646" t="s">
        <v>4131</v>
      </c>
      <c r="C1219" s="2646" t="s">
        <v>4023</v>
      </c>
      <c r="D1219" s="2646" t="s">
        <v>4126</v>
      </c>
      <c r="E1219" s="2647">
        <v>8481805990</v>
      </c>
      <c r="F1219" s="2646" t="s">
        <v>2990</v>
      </c>
      <c r="G1219" s="2646" t="s">
        <v>917</v>
      </c>
      <c r="H1219" s="2646" t="s">
        <v>2995</v>
      </c>
      <c r="I1219" s="2646" t="s">
        <v>6533</v>
      </c>
      <c r="J1219" s="2646"/>
      <c r="K1219" s="2646"/>
      <c r="L1219" s="2648">
        <v>0.57999999999999996</v>
      </c>
      <c r="M1219" s="2658">
        <v>6.7500000000000004E-4</v>
      </c>
      <c r="N1219" s="2657">
        <v>0.13800000000000001</v>
      </c>
      <c r="O1219" s="2649">
        <v>6.93E-2</v>
      </c>
      <c r="P1219" s="2657">
        <v>6.8000000000000005E-2</v>
      </c>
      <c r="Q1219" s="2656">
        <v>10</v>
      </c>
      <c r="R1219" s="2650"/>
      <c r="S1219" s="2650"/>
      <c r="T1219" s="2646" t="s">
        <v>2987</v>
      </c>
      <c r="U1219" s="2647">
        <v>4603739363543</v>
      </c>
      <c r="V1219" s="2646"/>
      <c r="W1219" s="2646"/>
      <c r="X1219" s="2646"/>
      <c r="Y1219" s="2646"/>
      <c r="Z1219" s="2646"/>
      <c r="AA1219" s="2646"/>
      <c r="AB1219" s="2646"/>
      <c r="AC1219" s="2656">
        <v>20</v>
      </c>
      <c r="AD1219" s="2653">
        <v>11.6</v>
      </c>
      <c r="AE1219" s="2649">
        <v>1.35E-2</v>
      </c>
      <c r="AF1219" s="2648">
        <v>0.36</v>
      </c>
      <c r="AG1219" s="2648">
        <v>0.15</v>
      </c>
      <c r="AH1219" s="2648">
        <v>0.25</v>
      </c>
      <c r="AI1219" s="2647">
        <v>4603739365080</v>
      </c>
      <c r="AJ1219" s="2648">
        <v>27.96</v>
      </c>
      <c r="AK1219" s="2651" t="s">
        <v>2154</v>
      </c>
      <c r="AL1219" s="2651" t="s">
        <v>2986</v>
      </c>
      <c r="AM1219" s="2660">
        <v>2300</v>
      </c>
      <c r="AN1219" s="2652">
        <v>28.52</v>
      </c>
    </row>
    <row r="1220" spans="1:40" ht="11.1" customHeight="1">
      <c r="A1220" s="2646" t="s">
        <v>4130</v>
      </c>
      <c r="B1220" s="2646" t="s">
        <v>4130</v>
      </c>
      <c r="C1220" s="2646" t="s">
        <v>4023</v>
      </c>
      <c r="D1220" s="2646" t="s">
        <v>4126</v>
      </c>
      <c r="E1220" s="2647">
        <v>8481805990</v>
      </c>
      <c r="F1220" s="2646" t="s">
        <v>2990</v>
      </c>
      <c r="G1220" s="2646" t="s">
        <v>920</v>
      </c>
      <c r="H1220" s="2646" t="s">
        <v>2995</v>
      </c>
      <c r="I1220" s="2646" t="s">
        <v>6533</v>
      </c>
      <c r="J1220" s="2646"/>
      <c r="K1220" s="2646"/>
      <c r="L1220" s="2657">
        <v>0.67200000000000004</v>
      </c>
      <c r="M1220" s="2658">
        <v>6.7500000000000004E-4</v>
      </c>
      <c r="N1220" s="2648">
        <v>0.14000000000000001</v>
      </c>
      <c r="O1220" s="2649">
        <v>6.93E-2</v>
      </c>
      <c r="P1220" s="2657">
        <v>6.8000000000000005E-2</v>
      </c>
      <c r="Q1220" s="2656">
        <v>10</v>
      </c>
      <c r="R1220" s="2650"/>
      <c r="S1220" s="2650"/>
      <c r="T1220" s="2646" t="s">
        <v>2987</v>
      </c>
      <c r="U1220" s="2647">
        <v>4603739363574</v>
      </c>
      <c r="V1220" s="2646"/>
      <c r="W1220" s="2646"/>
      <c r="X1220" s="2646"/>
      <c r="Y1220" s="2646"/>
      <c r="Z1220" s="2646"/>
      <c r="AA1220" s="2646"/>
      <c r="AB1220" s="2646"/>
      <c r="AC1220" s="2656">
        <v>20</v>
      </c>
      <c r="AD1220" s="2648">
        <v>13.44</v>
      </c>
      <c r="AE1220" s="2649">
        <v>1.35E-2</v>
      </c>
      <c r="AF1220" s="2648">
        <v>0.36</v>
      </c>
      <c r="AG1220" s="2648">
        <v>0.15</v>
      </c>
      <c r="AH1220" s="2648">
        <v>0.25</v>
      </c>
      <c r="AI1220" s="2647">
        <v>4603739365110</v>
      </c>
      <c r="AJ1220" s="2648">
        <v>30.42</v>
      </c>
      <c r="AK1220" s="2651" t="s">
        <v>2154</v>
      </c>
      <c r="AL1220" s="2651" t="s">
        <v>2986</v>
      </c>
      <c r="AM1220" s="2664">
        <v>2495.5</v>
      </c>
      <c r="AN1220" s="2652">
        <v>31.03</v>
      </c>
    </row>
    <row r="1221" spans="1:40" ht="11.1" customHeight="1">
      <c r="A1221" s="2646" t="s">
        <v>4129</v>
      </c>
      <c r="B1221" s="2646" t="s">
        <v>4129</v>
      </c>
      <c r="C1221" s="2646" t="s">
        <v>4023</v>
      </c>
      <c r="D1221" s="2646" t="s">
        <v>4126</v>
      </c>
      <c r="E1221" s="2647">
        <v>8481805990</v>
      </c>
      <c r="F1221" s="2646" t="s">
        <v>2990</v>
      </c>
      <c r="G1221" s="2646" t="s">
        <v>924</v>
      </c>
      <c r="H1221" s="2646" t="s">
        <v>2995</v>
      </c>
      <c r="I1221" s="2646" t="s">
        <v>6533</v>
      </c>
      <c r="J1221" s="2646"/>
      <c r="K1221" s="2646"/>
      <c r="L1221" s="2657">
        <v>0.69299999999999995</v>
      </c>
      <c r="M1221" s="2658">
        <v>6.7500000000000004E-4</v>
      </c>
      <c r="N1221" s="2649">
        <v>0.17349999999999999</v>
      </c>
      <c r="O1221" s="2657">
        <v>6.5000000000000002E-2</v>
      </c>
      <c r="P1221" s="2657">
        <v>6.7000000000000004E-2</v>
      </c>
      <c r="Q1221" s="2656">
        <v>10</v>
      </c>
      <c r="R1221" s="2650"/>
      <c r="S1221" s="2650"/>
      <c r="T1221" s="2646" t="s">
        <v>2987</v>
      </c>
      <c r="U1221" s="2647">
        <v>4603739363529</v>
      </c>
      <c r="V1221" s="2646"/>
      <c r="W1221" s="2646"/>
      <c r="X1221" s="2646"/>
      <c r="Y1221" s="2646"/>
      <c r="Z1221" s="2646"/>
      <c r="AA1221" s="2646"/>
      <c r="AB1221" s="2646"/>
      <c r="AC1221" s="2656">
        <v>20</v>
      </c>
      <c r="AD1221" s="2648">
        <v>13.86</v>
      </c>
      <c r="AE1221" s="2649">
        <v>1.35E-2</v>
      </c>
      <c r="AF1221" s="2648">
        <v>0.36</v>
      </c>
      <c r="AG1221" s="2648">
        <v>0.15</v>
      </c>
      <c r="AH1221" s="2648">
        <v>0.25</v>
      </c>
      <c r="AI1221" s="2647">
        <v>4603739365066</v>
      </c>
      <c r="AJ1221" s="2648">
        <v>28.78</v>
      </c>
      <c r="AK1221" s="2651" t="s">
        <v>2154</v>
      </c>
      <c r="AL1221" s="2651" t="s">
        <v>2986</v>
      </c>
      <c r="AM1221" s="2660">
        <v>2369</v>
      </c>
      <c r="AN1221" s="2652">
        <v>29.36</v>
      </c>
    </row>
    <row r="1222" spans="1:40" ht="11.1" customHeight="1">
      <c r="A1222" s="2646" t="s">
        <v>4128</v>
      </c>
      <c r="B1222" s="2646" t="s">
        <v>4128</v>
      </c>
      <c r="C1222" s="2646" t="s">
        <v>4023</v>
      </c>
      <c r="D1222" s="2646" t="s">
        <v>4126</v>
      </c>
      <c r="E1222" s="2647">
        <v>8481805990</v>
      </c>
      <c r="F1222" s="2646" t="s">
        <v>2990</v>
      </c>
      <c r="G1222" s="2646" t="s">
        <v>918</v>
      </c>
      <c r="H1222" s="2646" t="s">
        <v>2995</v>
      </c>
      <c r="I1222" s="2646" t="s">
        <v>6533</v>
      </c>
      <c r="J1222" s="2646"/>
      <c r="K1222" s="2646"/>
      <c r="L1222" s="2657">
        <v>0.753</v>
      </c>
      <c r="M1222" s="2662">
        <v>7.5000000000000002E-4</v>
      </c>
      <c r="N1222" s="2657">
        <v>0.17799999999999999</v>
      </c>
      <c r="O1222" s="2649">
        <v>6.93E-2</v>
      </c>
      <c r="P1222" s="2657">
        <v>6.8000000000000005E-2</v>
      </c>
      <c r="Q1222" s="2656">
        <v>10</v>
      </c>
      <c r="R1222" s="2650"/>
      <c r="S1222" s="2650"/>
      <c r="T1222" s="2646" t="s">
        <v>2987</v>
      </c>
      <c r="U1222" s="2647">
        <v>4603739363550</v>
      </c>
      <c r="V1222" s="2646"/>
      <c r="W1222" s="2646"/>
      <c r="X1222" s="2646"/>
      <c r="Y1222" s="2646"/>
      <c r="Z1222" s="2646"/>
      <c r="AA1222" s="2646"/>
      <c r="AB1222" s="2646"/>
      <c r="AC1222" s="2656">
        <v>18</v>
      </c>
      <c r="AD1222" s="2657">
        <v>13.554</v>
      </c>
      <c r="AE1222" s="2649">
        <v>1.35E-2</v>
      </c>
      <c r="AF1222" s="2648">
        <v>0.36</v>
      </c>
      <c r="AG1222" s="2648">
        <v>0.15</v>
      </c>
      <c r="AH1222" s="2648">
        <v>0.25</v>
      </c>
      <c r="AI1222" s="2647">
        <v>4603739365097</v>
      </c>
      <c r="AJ1222" s="2648">
        <v>34.14</v>
      </c>
      <c r="AK1222" s="2651" t="s">
        <v>2154</v>
      </c>
      <c r="AL1222" s="2651" t="s">
        <v>2986</v>
      </c>
      <c r="AM1222" s="2660">
        <v>2806</v>
      </c>
      <c r="AN1222" s="2652">
        <v>34.82</v>
      </c>
    </row>
    <row r="1223" spans="1:40" ht="11.1" customHeight="1">
      <c r="A1223" s="2646" t="s">
        <v>4127</v>
      </c>
      <c r="B1223" s="2646" t="s">
        <v>4127</v>
      </c>
      <c r="C1223" s="2646" t="s">
        <v>4023</v>
      </c>
      <c r="D1223" s="2646" t="s">
        <v>4126</v>
      </c>
      <c r="E1223" s="2647">
        <v>8481805990</v>
      </c>
      <c r="F1223" s="2646" t="s">
        <v>2990</v>
      </c>
      <c r="G1223" s="2646" t="s">
        <v>921</v>
      </c>
      <c r="H1223" s="2646" t="s">
        <v>2995</v>
      </c>
      <c r="I1223" s="2646" t="s">
        <v>6533</v>
      </c>
      <c r="J1223" s="2646"/>
      <c r="K1223" s="2646"/>
      <c r="L1223" s="2657">
        <v>0.873</v>
      </c>
      <c r="M1223" s="2662">
        <v>7.5000000000000002E-4</v>
      </c>
      <c r="N1223" s="2648">
        <v>0.18</v>
      </c>
      <c r="O1223" s="2649">
        <v>6.93E-2</v>
      </c>
      <c r="P1223" s="2657">
        <v>6.8000000000000005E-2</v>
      </c>
      <c r="Q1223" s="2656">
        <v>10</v>
      </c>
      <c r="R1223" s="2650"/>
      <c r="S1223" s="2650"/>
      <c r="T1223" s="2646" t="s">
        <v>2987</v>
      </c>
      <c r="U1223" s="2647">
        <v>4603739363581</v>
      </c>
      <c r="V1223" s="2646"/>
      <c r="W1223" s="2646"/>
      <c r="X1223" s="2646"/>
      <c r="Y1223" s="2646"/>
      <c r="Z1223" s="2646"/>
      <c r="AA1223" s="2646"/>
      <c r="AB1223" s="2646"/>
      <c r="AC1223" s="2656">
        <v>18</v>
      </c>
      <c r="AD1223" s="2657">
        <v>15.714</v>
      </c>
      <c r="AE1223" s="2649">
        <v>1.35E-2</v>
      </c>
      <c r="AF1223" s="2648">
        <v>0.36</v>
      </c>
      <c r="AG1223" s="2648">
        <v>0.15</v>
      </c>
      <c r="AH1223" s="2648">
        <v>0.25</v>
      </c>
      <c r="AI1223" s="2647">
        <v>4603739365127</v>
      </c>
      <c r="AJ1223" s="2648">
        <v>40.58</v>
      </c>
      <c r="AK1223" s="2651" t="s">
        <v>2154</v>
      </c>
      <c r="AL1223" s="2651" t="s">
        <v>2986</v>
      </c>
      <c r="AM1223" s="2660">
        <v>3335</v>
      </c>
      <c r="AN1223" s="2652">
        <v>41.39</v>
      </c>
    </row>
    <row r="1224" spans="1:40" ht="11.1" customHeight="1">
      <c r="A1224" s="2646" t="s">
        <v>6557</v>
      </c>
      <c r="B1224" s="2646" t="s">
        <v>6557</v>
      </c>
      <c r="C1224" s="2646" t="s">
        <v>4023</v>
      </c>
      <c r="D1224" s="2646" t="s">
        <v>4126</v>
      </c>
      <c r="E1224" s="2647">
        <v>8481805990</v>
      </c>
      <c r="F1224" s="2646" t="s">
        <v>2990</v>
      </c>
      <c r="G1224" s="2646" t="s">
        <v>6558</v>
      </c>
      <c r="H1224" s="2646" t="s">
        <v>3017</v>
      </c>
      <c r="I1224" s="2646" t="s">
        <v>6533</v>
      </c>
      <c r="J1224" s="2646"/>
      <c r="K1224" s="2646"/>
      <c r="L1224" s="2650"/>
      <c r="M1224" s="2650"/>
      <c r="N1224" s="2650"/>
      <c r="O1224" s="2650"/>
      <c r="P1224" s="2650"/>
      <c r="Q1224" s="2656">
        <v>10</v>
      </c>
      <c r="R1224" s="2650"/>
      <c r="S1224" s="2650"/>
      <c r="T1224" s="2646" t="s">
        <v>2987</v>
      </c>
      <c r="U1224" s="2647">
        <v>4673739436554</v>
      </c>
      <c r="V1224" s="2656">
        <v>1</v>
      </c>
      <c r="W1224" s="2650"/>
      <c r="X1224" s="2650"/>
      <c r="Y1224" s="2650"/>
      <c r="Z1224" s="2650"/>
      <c r="AA1224" s="2650"/>
      <c r="AB1224" s="2647">
        <v>4673739436561</v>
      </c>
      <c r="AC1224" s="2656">
        <v>1</v>
      </c>
      <c r="AD1224" s="2650"/>
      <c r="AE1224" s="2650"/>
      <c r="AF1224" s="2650"/>
      <c r="AG1224" s="2650"/>
      <c r="AH1224" s="2650"/>
      <c r="AI1224" s="2647">
        <v>4673739436578</v>
      </c>
      <c r="AJ1224" s="2646"/>
      <c r="AK1224" s="2651"/>
      <c r="AL1224" s="2651" t="s">
        <v>2986</v>
      </c>
      <c r="AM1224" s="2651"/>
      <c r="AN1224" s="2651"/>
    </row>
    <row r="1225" spans="1:40" ht="11.1" customHeight="1">
      <c r="A1225" s="2646" t="s">
        <v>6559</v>
      </c>
      <c r="B1225" s="2646" t="s">
        <v>6559</v>
      </c>
      <c r="C1225" s="2646" t="s">
        <v>4023</v>
      </c>
      <c r="D1225" s="2646" t="s">
        <v>4126</v>
      </c>
      <c r="E1225" s="2647">
        <v>8481805990</v>
      </c>
      <c r="F1225" s="2646" t="s">
        <v>2990</v>
      </c>
      <c r="G1225" s="2646" t="s">
        <v>6560</v>
      </c>
      <c r="H1225" s="2646" t="s">
        <v>3017</v>
      </c>
      <c r="I1225" s="2646" t="s">
        <v>6533</v>
      </c>
      <c r="J1225" s="2646"/>
      <c r="K1225" s="2646"/>
      <c r="L1225" s="2650"/>
      <c r="M1225" s="2650"/>
      <c r="N1225" s="2650"/>
      <c r="O1225" s="2650"/>
      <c r="P1225" s="2650"/>
      <c r="Q1225" s="2656">
        <v>10</v>
      </c>
      <c r="R1225" s="2650"/>
      <c r="S1225" s="2650"/>
      <c r="T1225" s="2646" t="s">
        <v>2987</v>
      </c>
      <c r="U1225" s="2647">
        <v>4673739436585</v>
      </c>
      <c r="V1225" s="2656">
        <v>1</v>
      </c>
      <c r="W1225" s="2650"/>
      <c r="X1225" s="2650"/>
      <c r="Y1225" s="2650"/>
      <c r="Z1225" s="2650"/>
      <c r="AA1225" s="2650"/>
      <c r="AB1225" s="2647">
        <v>4673739436592</v>
      </c>
      <c r="AC1225" s="2656">
        <v>1</v>
      </c>
      <c r="AD1225" s="2650"/>
      <c r="AE1225" s="2650"/>
      <c r="AF1225" s="2650"/>
      <c r="AG1225" s="2650"/>
      <c r="AH1225" s="2650"/>
      <c r="AI1225" s="2647">
        <v>4673739436608</v>
      </c>
      <c r="AJ1225" s="2646"/>
      <c r="AK1225" s="2651"/>
      <c r="AL1225" s="2651" t="s">
        <v>2986</v>
      </c>
      <c r="AM1225" s="2651"/>
      <c r="AN1225" s="2651"/>
    </row>
    <row r="1226" spans="1:40" ht="11.1" customHeight="1">
      <c r="A1226" s="2646" t="s">
        <v>6561</v>
      </c>
      <c r="B1226" s="2646" t="s">
        <v>6561</v>
      </c>
      <c r="C1226" s="2646" t="s">
        <v>4023</v>
      </c>
      <c r="D1226" s="2646" t="s">
        <v>4126</v>
      </c>
      <c r="E1226" s="2647">
        <v>8481805990</v>
      </c>
      <c r="F1226" s="2646" t="s">
        <v>2990</v>
      </c>
      <c r="G1226" s="2646" t="s">
        <v>6562</v>
      </c>
      <c r="H1226" s="2646" t="s">
        <v>3017</v>
      </c>
      <c r="I1226" s="2646" t="s">
        <v>6533</v>
      </c>
      <c r="J1226" s="2646"/>
      <c r="K1226" s="2646"/>
      <c r="L1226" s="2650"/>
      <c r="M1226" s="2650"/>
      <c r="N1226" s="2650"/>
      <c r="O1226" s="2650"/>
      <c r="P1226" s="2650"/>
      <c r="Q1226" s="2656">
        <v>10</v>
      </c>
      <c r="R1226" s="2650"/>
      <c r="S1226" s="2650"/>
      <c r="T1226" s="2646" t="s">
        <v>2987</v>
      </c>
      <c r="U1226" s="2647">
        <v>4673739436615</v>
      </c>
      <c r="V1226" s="2656">
        <v>1</v>
      </c>
      <c r="W1226" s="2650"/>
      <c r="X1226" s="2650"/>
      <c r="Y1226" s="2650"/>
      <c r="Z1226" s="2650"/>
      <c r="AA1226" s="2650"/>
      <c r="AB1226" s="2647">
        <v>4673739436622</v>
      </c>
      <c r="AC1226" s="2656">
        <v>1</v>
      </c>
      <c r="AD1226" s="2650"/>
      <c r="AE1226" s="2650"/>
      <c r="AF1226" s="2650"/>
      <c r="AG1226" s="2650"/>
      <c r="AH1226" s="2650"/>
      <c r="AI1226" s="2647">
        <v>4673739436639</v>
      </c>
      <c r="AJ1226" s="2646"/>
      <c r="AK1226" s="2651"/>
      <c r="AL1226" s="2651" t="s">
        <v>2986</v>
      </c>
      <c r="AM1226" s="2651"/>
      <c r="AN1226" s="2651"/>
    </row>
    <row r="1227" spans="1:40" ht="11.1" customHeight="1">
      <c r="A1227" s="2646" t="s">
        <v>4125</v>
      </c>
      <c r="B1227" s="2646" t="s">
        <v>4124</v>
      </c>
      <c r="C1227" s="2646" t="s">
        <v>4023</v>
      </c>
      <c r="D1227" s="2646" t="s">
        <v>4103</v>
      </c>
      <c r="E1227" s="2647">
        <v>8481803900</v>
      </c>
      <c r="F1227" s="2646" t="s">
        <v>2990</v>
      </c>
      <c r="G1227" s="2646" t="s">
        <v>253</v>
      </c>
      <c r="H1227" s="2646" t="s">
        <v>2995</v>
      </c>
      <c r="I1227" s="2646" t="s">
        <v>6541</v>
      </c>
      <c r="J1227" s="2647">
        <v>1</v>
      </c>
      <c r="K1227" s="2646"/>
      <c r="L1227" s="2657">
        <v>1.415</v>
      </c>
      <c r="M1227" s="2658">
        <v>1.0348E-2</v>
      </c>
      <c r="N1227" s="2648">
        <v>0.13</v>
      </c>
      <c r="O1227" s="2649">
        <v>0.10349999999999999</v>
      </c>
      <c r="P1227" s="2649">
        <v>4.0500000000000001E-2</v>
      </c>
      <c r="Q1227" s="2656">
        <v>10</v>
      </c>
      <c r="R1227" s="2650"/>
      <c r="S1227" s="2650"/>
      <c r="T1227" s="2646" t="s">
        <v>2987</v>
      </c>
      <c r="U1227" s="2647">
        <v>4673739412695</v>
      </c>
      <c r="V1227" s="2646"/>
      <c r="W1227" s="2646"/>
      <c r="X1227" s="2646"/>
      <c r="Y1227" s="2646"/>
      <c r="Z1227" s="2646"/>
      <c r="AA1227" s="2646"/>
      <c r="AB1227" s="2646"/>
      <c r="AC1227" s="2656">
        <v>5</v>
      </c>
      <c r="AD1227" s="2648">
        <v>8.2799999999999994</v>
      </c>
      <c r="AE1227" s="2658">
        <v>4.8174000000000002E-2</v>
      </c>
      <c r="AF1227" s="2648">
        <v>0.37</v>
      </c>
      <c r="AG1227" s="2657">
        <v>0.46500000000000002</v>
      </c>
      <c r="AH1227" s="2648">
        <v>0.28000000000000003</v>
      </c>
      <c r="AI1227" s="2647">
        <v>4603726342049</v>
      </c>
      <c r="AJ1227" s="2648">
        <v>45.98</v>
      </c>
      <c r="AK1227" s="2651" t="s">
        <v>2154</v>
      </c>
      <c r="AL1227" s="2651" t="s">
        <v>2986</v>
      </c>
      <c r="AM1227" s="2660">
        <v>3772</v>
      </c>
      <c r="AN1227" s="2652">
        <v>46.9</v>
      </c>
    </row>
    <row r="1228" spans="1:40" ht="11.1" customHeight="1">
      <c r="A1228" s="2646" t="s">
        <v>4123</v>
      </c>
      <c r="B1228" s="2646" t="s">
        <v>4122</v>
      </c>
      <c r="C1228" s="2646" t="s">
        <v>4023</v>
      </c>
      <c r="D1228" s="2646" t="s">
        <v>4103</v>
      </c>
      <c r="E1228" s="2647">
        <v>8481803900</v>
      </c>
      <c r="F1228" s="2646" t="s">
        <v>2990</v>
      </c>
      <c r="G1228" s="2646" t="s">
        <v>254</v>
      </c>
      <c r="H1228" s="2646" t="s">
        <v>2995</v>
      </c>
      <c r="I1228" s="2646" t="s">
        <v>6541</v>
      </c>
      <c r="J1228" s="2647">
        <v>1</v>
      </c>
      <c r="K1228" s="2646"/>
      <c r="L1228" s="2657">
        <v>1.845</v>
      </c>
      <c r="M1228" s="2658">
        <v>1.2690999999999999E-2</v>
      </c>
      <c r="N1228" s="2648">
        <v>0.18</v>
      </c>
      <c r="O1228" s="2649">
        <v>0.10349999999999999</v>
      </c>
      <c r="P1228" s="2649">
        <v>4.0500000000000001E-2</v>
      </c>
      <c r="Q1228" s="2656">
        <v>10</v>
      </c>
      <c r="R1228" s="2650"/>
      <c r="S1228" s="2650"/>
      <c r="T1228" s="2646" t="s">
        <v>2987</v>
      </c>
      <c r="U1228" s="2647">
        <v>4673739412701</v>
      </c>
      <c r="V1228" s="2646"/>
      <c r="W1228" s="2646"/>
      <c r="X1228" s="2646"/>
      <c r="Y1228" s="2646"/>
      <c r="Z1228" s="2646"/>
      <c r="AA1228" s="2646"/>
      <c r="AB1228" s="2646"/>
      <c r="AC1228" s="2656">
        <v>5</v>
      </c>
      <c r="AD1228" s="2648">
        <v>10.58</v>
      </c>
      <c r="AE1228" s="2658">
        <v>5.8497E-2</v>
      </c>
      <c r="AF1228" s="2648">
        <v>0.37</v>
      </c>
      <c r="AG1228" s="2657">
        <v>0.46500000000000002</v>
      </c>
      <c r="AH1228" s="2648">
        <v>0.34</v>
      </c>
      <c r="AI1228" s="2647">
        <v>4603726342056</v>
      </c>
      <c r="AJ1228" s="2648">
        <v>62.21</v>
      </c>
      <c r="AK1228" s="2651" t="s">
        <v>2154</v>
      </c>
      <c r="AL1228" s="2651" t="s">
        <v>2986</v>
      </c>
      <c r="AM1228" s="2660">
        <v>5106</v>
      </c>
      <c r="AN1228" s="2652">
        <v>63.45</v>
      </c>
    </row>
    <row r="1229" spans="1:40" ht="11.1" customHeight="1">
      <c r="A1229" s="2646" t="s">
        <v>4121</v>
      </c>
      <c r="B1229" s="2646" t="s">
        <v>4120</v>
      </c>
      <c r="C1229" s="2646" t="s">
        <v>4023</v>
      </c>
      <c r="D1229" s="2646" t="s">
        <v>4103</v>
      </c>
      <c r="E1229" s="2647">
        <v>8481803900</v>
      </c>
      <c r="F1229" s="2646" t="s">
        <v>2990</v>
      </c>
      <c r="G1229" s="2646" t="s">
        <v>255</v>
      </c>
      <c r="H1229" s="2646" t="s">
        <v>2995</v>
      </c>
      <c r="I1229" s="2646" t="s">
        <v>6541</v>
      </c>
      <c r="J1229" s="2647">
        <v>1</v>
      </c>
      <c r="K1229" s="2646"/>
      <c r="L1229" s="2657">
        <v>2.2829999999999999</v>
      </c>
      <c r="M1229" s="2658">
        <v>1.0348E-2</v>
      </c>
      <c r="N1229" s="2648">
        <v>0.23</v>
      </c>
      <c r="O1229" s="2649">
        <v>0.10349999999999999</v>
      </c>
      <c r="P1229" s="2649">
        <v>4.0500000000000001E-2</v>
      </c>
      <c r="Q1229" s="2656">
        <v>10</v>
      </c>
      <c r="R1229" s="2650"/>
      <c r="S1229" s="2650"/>
      <c r="T1229" s="2646" t="s">
        <v>2987</v>
      </c>
      <c r="U1229" s="2647">
        <v>4673739412718</v>
      </c>
      <c r="V1229" s="2646"/>
      <c r="W1229" s="2646"/>
      <c r="X1229" s="2646"/>
      <c r="Y1229" s="2646"/>
      <c r="Z1229" s="2646"/>
      <c r="AA1229" s="2646"/>
      <c r="AB1229" s="2646"/>
      <c r="AC1229" s="2656">
        <v>5</v>
      </c>
      <c r="AD1229" s="2648">
        <v>11.87</v>
      </c>
      <c r="AE1229" s="2658">
        <v>4.8174000000000002E-2</v>
      </c>
      <c r="AF1229" s="2648">
        <v>0.37</v>
      </c>
      <c r="AG1229" s="2657">
        <v>0.46500000000000002</v>
      </c>
      <c r="AH1229" s="2648">
        <v>0.28000000000000003</v>
      </c>
      <c r="AI1229" s="2647">
        <v>4603726342063</v>
      </c>
      <c r="AJ1229" s="2648">
        <v>76.98</v>
      </c>
      <c r="AK1229" s="2651" t="s">
        <v>2154</v>
      </c>
      <c r="AL1229" s="2651" t="s">
        <v>2986</v>
      </c>
      <c r="AM1229" s="2664">
        <v>6313.5</v>
      </c>
      <c r="AN1229" s="2652">
        <v>78.52</v>
      </c>
    </row>
    <row r="1230" spans="1:40" ht="11.1" customHeight="1">
      <c r="A1230" s="2646" t="s">
        <v>4119</v>
      </c>
      <c r="B1230" s="2646" t="s">
        <v>4118</v>
      </c>
      <c r="C1230" s="2646" t="s">
        <v>4023</v>
      </c>
      <c r="D1230" s="2646" t="s">
        <v>4103</v>
      </c>
      <c r="E1230" s="2647">
        <v>8481803900</v>
      </c>
      <c r="F1230" s="2646" t="s">
        <v>2990</v>
      </c>
      <c r="G1230" s="2646" t="s">
        <v>256</v>
      </c>
      <c r="H1230" s="2646" t="s">
        <v>2995</v>
      </c>
      <c r="I1230" s="2646" t="s">
        <v>6541</v>
      </c>
      <c r="J1230" s="2647">
        <v>1</v>
      </c>
      <c r="K1230" s="2646"/>
      <c r="L1230" s="2657">
        <v>2.7090000000000001</v>
      </c>
      <c r="M1230" s="2658">
        <v>1.2690999999999999E-2</v>
      </c>
      <c r="N1230" s="2648">
        <v>0.28000000000000003</v>
      </c>
      <c r="O1230" s="2649">
        <v>0.10349999999999999</v>
      </c>
      <c r="P1230" s="2649">
        <v>4.0500000000000001E-2</v>
      </c>
      <c r="Q1230" s="2656">
        <v>10</v>
      </c>
      <c r="R1230" s="2650"/>
      <c r="S1230" s="2650"/>
      <c r="T1230" s="2646" t="s">
        <v>2987</v>
      </c>
      <c r="U1230" s="2647">
        <v>4673739412725</v>
      </c>
      <c r="V1230" s="2646"/>
      <c r="W1230" s="2646"/>
      <c r="X1230" s="2646"/>
      <c r="Y1230" s="2646"/>
      <c r="Z1230" s="2646"/>
      <c r="AA1230" s="2646"/>
      <c r="AB1230" s="2646"/>
      <c r="AC1230" s="2656">
        <v>5</v>
      </c>
      <c r="AD1230" s="2653">
        <v>14.1</v>
      </c>
      <c r="AE1230" s="2658">
        <v>5.8497E-2</v>
      </c>
      <c r="AF1230" s="2648">
        <v>0.37</v>
      </c>
      <c r="AG1230" s="2657">
        <v>0.46500000000000002</v>
      </c>
      <c r="AH1230" s="2648">
        <v>0.34</v>
      </c>
      <c r="AI1230" s="2647">
        <v>4603726342070</v>
      </c>
      <c r="AJ1230" s="2648">
        <v>94.51</v>
      </c>
      <c r="AK1230" s="2651" t="s">
        <v>2154</v>
      </c>
      <c r="AL1230" s="2651" t="s">
        <v>2986</v>
      </c>
      <c r="AM1230" s="2660">
        <v>7751</v>
      </c>
      <c r="AN1230" s="2652">
        <v>96.4</v>
      </c>
    </row>
    <row r="1231" spans="1:40" ht="11.1" customHeight="1">
      <c r="A1231" s="2646" t="s">
        <v>4117</v>
      </c>
      <c r="B1231" s="2646" t="s">
        <v>4116</v>
      </c>
      <c r="C1231" s="2646" t="s">
        <v>4023</v>
      </c>
      <c r="D1231" s="2646" t="s">
        <v>4103</v>
      </c>
      <c r="E1231" s="2647">
        <v>8481803900</v>
      </c>
      <c r="F1231" s="2646" t="s">
        <v>2990</v>
      </c>
      <c r="G1231" s="2646" t="s">
        <v>257</v>
      </c>
      <c r="H1231" s="2646" t="s">
        <v>2995</v>
      </c>
      <c r="I1231" s="2646" t="s">
        <v>6541</v>
      </c>
      <c r="J1231" s="2647">
        <v>1</v>
      </c>
      <c r="K1231" s="2646"/>
      <c r="L1231" s="2657">
        <v>3.1509999999999998</v>
      </c>
      <c r="M1231" s="2658">
        <v>1.6206000000000002E-2</v>
      </c>
      <c r="N1231" s="2648">
        <v>0.33</v>
      </c>
      <c r="O1231" s="2649">
        <v>0.10349999999999999</v>
      </c>
      <c r="P1231" s="2649">
        <v>4.0500000000000001E-2</v>
      </c>
      <c r="Q1231" s="2656">
        <v>10</v>
      </c>
      <c r="R1231" s="2650"/>
      <c r="S1231" s="2650"/>
      <c r="T1231" s="2646" t="s">
        <v>2987</v>
      </c>
      <c r="U1231" s="2647">
        <v>4673739412732</v>
      </c>
      <c r="V1231" s="2646"/>
      <c r="W1231" s="2646"/>
      <c r="X1231" s="2646"/>
      <c r="Y1231" s="2646"/>
      <c r="Z1231" s="2646"/>
      <c r="AA1231" s="2646"/>
      <c r="AB1231" s="2646"/>
      <c r="AC1231" s="2656">
        <v>5</v>
      </c>
      <c r="AD1231" s="2653">
        <v>16.3</v>
      </c>
      <c r="AE1231" s="2658">
        <v>7.3982000000000006E-2</v>
      </c>
      <c r="AF1231" s="2648">
        <v>0.43</v>
      </c>
      <c r="AG1231" s="2657">
        <v>0.46500000000000002</v>
      </c>
      <c r="AH1231" s="2648">
        <v>0.37</v>
      </c>
      <c r="AI1231" s="2647">
        <v>4603726342087</v>
      </c>
      <c r="AJ1231" s="2648">
        <v>107.14</v>
      </c>
      <c r="AK1231" s="2651" t="s">
        <v>2154</v>
      </c>
      <c r="AL1231" s="2651" t="s">
        <v>2986</v>
      </c>
      <c r="AM1231" s="2660">
        <v>8786</v>
      </c>
      <c r="AN1231" s="2652">
        <v>109.28</v>
      </c>
    </row>
    <row r="1232" spans="1:40" ht="11.1" customHeight="1">
      <c r="A1232" s="2646" t="s">
        <v>4115</v>
      </c>
      <c r="B1232" s="2646" t="s">
        <v>4114</v>
      </c>
      <c r="C1232" s="2646" t="s">
        <v>4023</v>
      </c>
      <c r="D1232" s="2646" t="s">
        <v>4103</v>
      </c>
      <c r="E1232" s="2647">
        <v>8481803900</v>
      </c>
      <c r="F1232" s="2646" t="s">
        <v>2990</v>
      </c>
      <c r="G1232" s="2646" t="s">
        <v>258</v>
      </c>
      <c r="H1232" s="2646" t="s">
        <v>2995</v>
      </c>
      <c r="I1232" s="2646" t="s">
        <v>6541</v>
      </c>
      <c r="J1232" s="2647">
        <v>1</v>
      </c>
      <c r="K1232" s="2646"/>
      <c r="L1232" s="2657">
        <v>3.581</v>
      </c>
      <c r="M1232" s="2658">
        <v>1.6206000000000002E-2</v>
      </c>
      <c r="N1232" s="2648">
        <v>0.38</v>
      </c>
      <c r="O1232" s="2649">
        <v>0.10349999999999999</v>
      </c>
      <c r="P1232" s="2649">
        <v>4.0500000000000001E-2</v>
      </c>
      <c r="Q1232" s="2656">
        <v>10</v>
      </c>
      <c r="R1232" s="2650"/>
      <c r="S1232" s="2650"/>
      <c r="T1232" s="2646" t="s">
        <v>2987</v>
      </c>
      <c r="U1232" s="2647">
        <v>4673739412749</v>
      </c>
      <c r="V1232" s="2646"/>
      <c r="W1232" s="2646"/>
      <c r="X1232" s="2646"/>
      <c r="Y1232" s="2646"/>
      <c r="Z1232" s="2646"/>
      <c r="AA1232" s="2646"/>
      <c r="AB1232" s="2646"/>
      <c r="AC1232" s="2656">
        <v>5</v>
      </c>
      <c r="AD1232" s="2648">
        <v>18.04</v>
      </c>
      <c r="AE1232" s="2658">
        <v>7.3982000000000006E-2</v>
      </c>
      <c r="AF1232" s="2648">
        <v>0.43</v>
      </c>
      <c r="AG1232" s="2657">
        <v>0.46500000000000002</v>
      </c>
      <c r="AH1232" s="2648">
        <v>0.37</v>
      </c>
      <c r="AI1232" s="2647">
        <v>4603726342094</v>
      </c>
      <c r="AJ1232" s="2648">
        <v>121.55</v>
      </c>
      <c r="AK1232" s="2651" t="s">
        <v>2154</v>
      </c>
      <c r="AL1232" s="2651" t="s">
        <v>2986</v>
      </c>
      <c r="AM1232" s="2664">
        <v>9970.5</v>
      </c>
      <c r="AN1232" s="2652">
        <v>123.98</v>
      </c>
    </row>
    <row r="1233" spans="1:40" ht="11.1" customHeight="1">
      <c r="A1233" s="2646" t="s">
        <v>4113</v>
      </c>
      <c r="B1233" s="2646" t="s">
        <v>4112</v>
      </c>
      <c r="C1233" s="2646" t="s">
        <v>4023</v>
      </c>
      <c r="D1233" s="2646" t="s">
        <v>4103</v>
      </c>
      <c r="E1233" s="2647">
        <v>8481803900</v>
      </c>
      <c r="F1233" s="2646" t="s">
        <v>2990</v>
      </c>
      <c r="G1233" s="2646" t="s">
        <v>259</v>
      </c>
      <c r="H1233" s="2646" t="s">
        <v>2995</v>
      </c>
      <c r="I1233" s="2646" t="s">
        <v>6541</v>
      </c>
      <c r="J1233" s="2647">
        <v>1</v>
      </c>
      <c r="K1233" s="2646"/>
      <c r="L1233" s="2657">
        <v>4.0149999999999997</v>
      </c>
      <c r="M1233" s="2658">
        <v>1.9569E-2</v>
      </c>
      <c r="N1233" s="2648">
        <v>0.43</v>
      </c>
      <c r="O1233" s="2649">
        <v>0.10349999999999999</v>
      </c>
      <c r="P1233" s="2649">
        <v>4.0500000000000001E-2</v>
      </c>
      <c r="Q1233" s="2656">
        <v>10</v>
      </c>
      <c r="R1233" s="2650"/>
      <c r="S1233" s="2650"/>
      <c r="T1233" s="2646" t="s">
        <v>2987</v>
      </c>
      <c r="U1233" s="2647">
        <v>4673739412756</v>
      </c>
      <c r="V1233" s="2646"/>
      <c r="W1233" s="2646"/>
      <c r="X1233" s="2646"/>
      <c r="Y1233" s="2646"/>
      <c r="Z1233" s="2646"/>
      <c r="AA1233" s="2646"/>
      <c r="AB1233" s="2646"/>
      <c r="AC1233" s="2656">
        <v>5</v>
      </c>
      <c r="AD1233" s="2653">
        <v>15.5</v>
      </c>
      <c r="AE1233" s="2658">
        <v>6.7932000000000006E-2</v>
      </c>
      <c r="AF1233" s="2648">
        <v>0.54</v>
      </c>
      <c r="AG1233" s="2648">
        <v>0.34</v>
      </c>
      <c r="AH1233" s="2648">
        <v>0.37</v>
      </c>
      <c r="AI1233" s="2647">
        <v>4603726342100</v>
      </c>
      <c r="AJ1233" s="2648">
        <v>139.49</v>
      </c>
      <c r="AK1233" s="2651" t="s">
        <v>2154</v>
      </c>
      <c r="AL1233" s="2651" t="s">
        <v>2986</v>
      </c>
      <c r="AM1233" s="2660">
        <v>11431</v>
      </c>
      <c r="AN1233" s="2652">
        <v>142.28</v>
      </c>
    </row>
    <row r="1234" spans="1:40" ht="11.1" customHeight="1">
      <c r="A1234" s="2646" t="s">
        <v>4111</v>
      </c>
      <c r="B1234" s="2646" t="s">
        <v>4110</v>
      </c>
      <c r="C1234" s="2646" t="s">
        <v>4023</v>
      </c>
      <c r="D1234" s="2646" t="s">
        <v>4103</v>
      </c>
      <c r="E1234" s="2647">
        <v>8481803900</v>
      </c>
      <c r="F1234" s="2646" t="s">
        <v>2990</v>
      </c>
      <c r="G1234" s="2646" t="s">
        <v>260</v>
      </c>
      <c r="H1234" s="2646" t="s">
        <v>2995</v>
      </c>
      <c r="I1234" s="2646" t="s">
        <v>6541</v>
      </c>
      <c r="J1234" s="2647">
        <v>1</v>
      </c>
      <c r="K1234" s="2646"/>
      <c r="L1234" s="2657">
        <v>4.4429999999999996</v>
      </c>
      <c r="M1234" s="2658">
        <v>1.9569E-2</v>
      </c>
      <c r="N1234" s="2648">
        <v>0.48</v>
      </c>
      <c r="O1234" s="2649">
        <v>0.10349999999999999</v>
      </c>
      <c r="P1234" s="2649">
        <v>4.0500000000000001E-2</v>
      </c>
      <c r="Q1234" s="2656">
        <v>10</v>
      </c>
      <c r="R1234" s="2650"/>
      <c r="S1234" s="2650"/>
      <c r="T1234" s="2646" t="s">
        <v>2987</v>
      </c>
      <c r="U1234" s="2647">
        <v>4673739412763</v>
      </c>
      <c r="V1234" s="2646"/>
      <c r="W1234" s="2646"/>
      <c r="X1234" s="2646"/>
      <c r="Y1234" s="2646"/>
      <c r="Z1234" s="2646"/>
      <c r="AA1234" s="2646"/>
      <c r="AB1234" s="2646"/>
      <c r="AC1234" s="2656">
        <v>3</v>
      </c>
      <c r="AD1234" s="2648">
        <v>16.59</v>
      </c>
      <c r="AE1234" s="2658">
        <v>6.7932000000000006E-2</v>
      </c>
      <c r="AF1234" s="2648">
        <v>0.54</v>
      </c>
      <c r="AG1234" s="2648">
        <v>0.34</v>
      </c>
      <c r="AH1234" s="2648">
        <v>0.37</v>
      </c>
      <c r="AI1234" s="2647">
        <v>4603726342117</v>
      </c>
      <c r="AJ1234" s="2653">
        <v>157.80000000000001</v>
      </c>
      <c r="AK1234" s="2651" t="s">
        <v>2154</v>
      </c>
      <c r="AL1234" s="2651" t="s">
        <v>2986</v>
      </c>
      <c r="AM1234" s="2660">
        <v>12995</v>
      </c>
      <c r="AN1234" s="2652">
        <v>160.96</v>
      </c>
    </row>
    <row r="1235" spans="1:40" ht="11.1" customHeight="1">
      <c r="A1235" s="2646" t="s">
        <v>4109</v>
      </c>
      <c r="B1235" s="2646" t="s">
        <v>4108</v>
      </c>
      <c r="C1235" s="2646" t="s">
        <v>4023</v>
      </c>
      <c r="D1235" s="2646" t="s">
        <v>4103</v>
      </c>
      <c r="E1235" s="2647">
        <v>8481803900</v>
      </c>
      <c r="F1235" s="2646" t="s">
        <v>2990</v>
      </c>
      <c r="G1235" s="2646" t="s">
        <v>261</v>
      </c>
      <c r="H1235" s="2646" t="s">
        <v>2995</v>
      </c>
      <c r="I1235" s="2646" t="s">
        <v>6541</v>
      </c>
      <c r="J1235" s="2647">
        <v>1</v>
      </c>
      <c r="K1235" s="2646"/>
      <c r="L1235" s="2657">
        <v>4.8890000000000002</v>
      </c>
      <c r="M1235" s="2658">
        <v>2.3296999999999998E-2</v>
      </c>
      <c r="N1235" s="2648">
        <v>0.53</v>
      </c>
      <c r="O1235" s="2649">
        <v>0.10349999999999999</v>
      </c>
      <c r="P1235" s="2649">
        <v>4.0500000000000001E-2</v>
      </c>
      <c r="Q1235" s="2656">
        <v>10</v>
      </c>
      <c r="R1235" s="2650"/>
      <c r="S1235" s="2650"/>
      <c r="T1235" s="2646" t="s">
        <v>2987</v>
      </c>
      <c r="U1235" s="2647">
        <v>4673739412770</v>
      </c>
      <c r="V1235" s="2646"/>
      <c r="W1235" s="2646"/>
      <c r="X1235" s="2646"/>
      <c r="Y1235" s="2646"/>
      <c r="Z1235" s="2646"/>
      <c r="AA1235" s="2646"/>
      <c r="AB1235" s="2646"/>
      <c r="AC1235" s="2656">
        <v>3</v>
      </c>
      <c r="AD1235" s="2648">
        <v>18.53</v>
      </c>
      <c r="AE1235" s="2658">
        <v>8.0512E-2</v>
      </c>
      <c r="AF1235" s="2648">
        <v>0.64</v>
      </c>
      <c r="AG1235" s="2648">
        <v>0.34</v>
      </c>
      <c r="AH1235" s="2648">
        <v>0.37</v>
      </c>
      <c r="AI1235" s="2647">
        <v>4603726342124</v>
      </c>
      <c r="AJ1235" s="2653">
        <v>171.7</v>
      </c>
      <c r="AK1235" s="2651" t="s">
        <v>2154</v>
      </c>
      <c r="AL1235" s="2651" t="s">
        <v>2986</v>
      </c>
      <c r="AM1235" s="2660">
        <v>14145</v>
      </c>
      <c r="AN1235" s="2652">
        <v>175.13</v>
      </c>
    </row>
    <row r="1236" spans="1:40" ht="11.1" customHeight="1">
      <c r="A1236" s="2646" t="s">
        <v>4107</v>
      </c>
      <c r="B1236" s="2646" t="s">
        <v>4106</v>
      </c>
      <c r="C1236" s="2646" t="s">
        <v>4023</v>
      </c>
      <c r="D1236" s="2646" t="s">
        <v>4103</v>
      </c>
      <c r="E1236" s="2647">
        <v>8481803900</v>
      </c>
      <c r="F1236" s="2646" t="s">
        <v>2990</v>
      </c>
      <c r="G1236" s="2646" t="s">
        <v>262</v>
      </c>
      <c r="H1236" s="2646" t="s">
        <v>2995</v>
      </c>
      <c r="I1236" s="2646" t="s">
        <v>6541</v>
      </c>
      <c r="J1236" s="2647">
        <v>1</v>
      </c>
      <c r="K1236" s="2646"/>
      <c r="L1236" s="2657">
        <v>5.3209999999999997</v>
      </c>
      <c r="M1236" s="2658">
        <v>2.3296999999999998E-2</v>
      </c>
      <c r="N1236" s="2648">
        <v>0.57999999999999996</v>
      </c>
      <c r="O1236" s="2649">
        <v>0.10349999999999999</v>
      </c>
      <c r="P1236" s="2649">
        <v>4.0500000000000001E-2</v>
      </c>
      <c r="Q1236" s="2656">
        <v>10</v>
      </c>
      <c r="R1236" s="2650"/>
      <c r="S1236" s="2650"/>
      <c r="T1236" s="2646" t="s">
        <v>2987</v>
      </c>
      <c r="U1236" s="2647">
        <v>4673739412787</v>
      </c>
      <c r="V1236" s="2646"/>
      <c r="W1236" s="2646"/>
      <c r="X1236" s="2646"/>
      <c r="Y1236" s="2646"/>
      <c r="Z1236" s="2646"/>
      <c r="AA1236" s="2646"/>
      <c r="AB1236" s="2646"/>
      <c r="AC1236" s="2656">
        <v>3</v>
      </c>
      <c r="AD1236" s="2648">
        <v>19.53</v>
      </c>
      <c r="AE1236" s="2658">
        <v>8.0512E-2</v>
      </c>
      <c r="AF1236" s="2648">
        <v>0.64</v>
      </c>
      <c r="AG1236" s="2648">
        <v>0.34</v>
      </c>
      <c r="AH1236" s="2648">
        <v>0.37</v>
      </c>
      <c r="AI1236" s="2647">
        <v>4603726342131</v>
      </c>
      <c r="AJ1236" s="2648">
        <v>189.57</v>
      </c>
      <c r="AK1236" s="2651" t="s">
        <v>2154</v>
      </c>
      <c r="AL1236" s="2651" t="s">
        <v>2986</v>
      </c>
      <c r="AM1236" s="2660">
        <v>15640</v>
      </c>
      <c r="AN1236" s="2652">
        <v>193.36</v>
      </c>
    </row>
    <row r="1237" spans="1:40" ht="11.1" customHeight="1">
      <c r="A1237" s="2646" t="s">
        <v>4105</v>
      </c>
      <c r="B1237" s="2646" t="s">
        <v>4104</v>
      </c>
      <c r="C1237" s="2646" t="s">
        <v>4023</v>
      </c>
      <c r="D1237" s="2646" t="s">
        <v>4103</v>
      </c>
      <c r="E1237" s="2647">
        <v>8481803900</v>
      </c>
      <c r="F1237" s="2646" t="s">
        <v>2990</v>
      </c>
      <c r="G1237" s="2646" t="s">
        <v>263</v>
      </c>
      <c r="H1237" s="2646" t="s">
        <v>2995</v>
      </c>
      <c r="I1237" s="2646" t="s">
        <v>6541</v>
      </c>
      <c r="J1237" s="2647">
        <v>1</v>
      </c>
      <c r="K1237" s="2646"/>
      <c r="L1237" s="2657">
        <v>5.7569999999999997</v>
      </c>
      <c r="M1237" s="2658">
        <v>2.5905999999999998E-2</v>
      </c>
      <c r="N1237" s="2648">
        <v>0.63</v>
      </c>
      <c r="O1237" s="2649">
        <v>0.10349999999999999</v>
      </c>
      <c r="P1237" s="2649">
        <v>4.0500000000000001E-2</v>
      </c>
      <c r="Q1237" s="2656">
        <v>10</v>
      </c>
      <c r="R1237" s="2650"/>
      <c r="S1237" s="2650"/>
      <c r="T1237" s="2646" t="s">
        <v>2987</v>
      </c>
      <c r="U1237" s="2647">
        <v>4673739412794</v>
      </c>
      <c r="V1237" s="2646"/>
      <c r="W1237" s="2646"/>
      <c r="X1237" s="2646"/>
      <c r="Y1237" s="2646"/>
      <c r="Z1237" s="2646"/>
      <c r="AA1237" s="2646"/>
      <c r="AB1237" s="2646"/>
      <c r="AC1237" s="2656">
        <v>3</v>
      </c>
      <c r="AD1237" s="2648">
        <v>21.07</v>
      </c>
      <c r="AE1237" s="2658">
        <v>8.9317999999999995E-2</v>
      </c>
      <c r="AF1237" s="2648">
        <v>0.71</v>
      </c>
      <c r="AG1237" s="2648">
        <v>0.34</v>
      </c>
      <c r="AH1237" s="2648">
        <v>0.37</v>
      </c>
      <c r="AI1237" s="2647">
        <v>4603726342148</v>
      </c>
      <c r="AJ1237" s="2648">
        <v>209.47</v>
      </c>
      <c r="AK1237" s="2651" t="s">
        <v>2154</v>
      </c>
      <c r="AL1237" s="2651" t="s">
        <v>2986</v>
      </c>
      <c r="AM1237" s="2660">
        <v>17250</v>
      </c>
      <c r="AN1237" s="2652">
        <v>213.66</v>
      </c>
    </row>
    <row r="1238" spans="1:40" ht="11.1" customHeight="1">
      <c r="A1238" s="2646" t="s">
        <v>4102</v>
      </c>
      <c r="B1238" s="2646" t="s">
        <v>4101</v>
      </c>
      <c r="C1238" s="2646" t="s">
        <v>4023</v>
      </c>
      <c r="D1238" s="2646" t="s">
        <v>4080</v>
      </c>
      <c r="E1238" s="2647">
        <v>8481805990</v>
      </c>
      <c r="F1238" s="2646" t="s">
        <v>2990</v>
      </c>
      <c r="G1238" s="2646" t="s">
        <v>264</v>
      </c>
      <c r="H1238" s="2646" t="s">
        <v>2995</v>
      </c>
      <c r="I1238" s="2646" t="s">
        <v>6541</v>
      </c>
      <c r="J1238" s="2647">
        <v>1</v>
      </c>
      <c r="K1238" s="2646"/>
      <c r="L1238" s="2657">
        <v>1.419</v>
      </c>
      <c r="M1238" s="2658">
        <v>1.0348E-2</v>
      </c>
      <c r="N1238" s="2648">
        <v>0.13</v>
      </c>
      <c r="O1238" s="2657">
        <v>0.113</v>
      </c>
      <c r="P1238" s="2649">
        <v>4.0500000000000001E-2</v>
      </c>
      <c r="Q1238" s="2656">
        <v>10</v>
      </c>
      <c r="R1238" s="2650"/>
      <c r="S1238" s="2650"/>
      <c r="T1238" s="2646" t="s">
        <v>2987</v>
      </c>
      <c r="U1238" s="2647">
        <v>4673739412800</v>
      </c>
      <c r="V1238" s="2646"/>
      <c r="W1238" s="2646"/>
      <c r="X1238" s="2646"/>
      <c r="Y1238" s="2646"/>
      <c r="Z1238" s="2646"/>
      <c r="AA1238" s="2646"/>
      <c r="AB1238" s="2646"/>
      <c r="AC1238" s="2656">
        <v>5</v>
      </c>
      <c r="AD1238" s="2653">
        <v>7.8</v>
      </c>
      <c r="AE1238" s="2658">
        <v>4.8174000000000002E-2</v>
      </c>
      <c r="AF1238" s="2648">
        <v>0.37</v>
      </c>
      <c r="AG1238" s="2657">
        <v>0.46500000000000002</v>
      </c>
      <c r="AH1238" s="2648">
        <v>0.28000000000000003</v>
      </c>
      <c r="AI1238" s="2647">
        <v>4603726342155</v>
      </c>
      <c r="AJ1238" s="2648">
        <v>55.03</v>
      </c>
      <c r="AK1238" s="2651" t="s">
        <v>2154</v>
      </c>
      <c r="AL1238" s="2651" t="s">
        <v>2986</v>
      </c>
      <c r="AM1238" s="2664">
        <v>4519.5</v>
      </c>
      <c r="AN1238" s="2652">
        <v>56.13</v>
      </c>
    </row>
    <row r="1239" spans="1:40" ht="11.1" customHeight="1">
      <c r="A1239" s="2646" t="s">
        <v>4100</v>
      </c>
      <c r="B1239" s="2646" t="s">
        <v>4099</v>
      </c>
      <c r="C1239" s="2646" t="s">
        <v>4023</v>
      </c>
      <c r="D1239" s="2646" t="s">
        <v>4080</v>
      </c>
      <c r="E1239" s="2647">
        <v>8481805990</v>
      </c>
      <c r="F1239" s="2646" t="s">
        <v>2990</v>
      </c>
      <c r="G1239" s="2646" t="s">
        <v>265</v>
      </c>
      <c r="H1239" s="2646" t="s">
        <v>2995</v>
      </c>
      <c r="I1239" s="2646" t="s">
        <v>6541</v>
      </c>
      <c r="J1239" s="2647">
        <v>1</v>
      </c>
      <c r="K1239" s="2646"/>
      <c r="L1239" s="2657">
        <v>1.851</v>
      </c>
      <c r="M1239" s="2658">
        <v>1.2690999999999999E-2</v>
      </c>
      <c r="N1239" s="2648">
        <v>0.18</v>
      </c>
      <c r="O1239" s="2657">
        <v>0.113</v>
      </c>
      <c r="P1239" s="2649">
        <v>4.0500000000000001E-2</v>
      </c>
      <c r="Q1239" s="2656">
        <v>10</v>
      </c>
      <c r="R1239" s="2650"/>
      <c r="S1239" s="2650"/>
      <c r="T1239" s="2646" t="s">
        <v>2987</v>
      </c>
      <c r="U1239" s="2647">
        <v>4673739412817</v>
      </c>
      <c r="V1239" s="2646"/>
      <c r="W1239" s="2646"/>
      <c r="X1239" s="2646"/>
      <c r="Y1239" s="2646"/>
      <c r="Z1239" s="2646"/>
      <c r="AA1239" s="2646"/>
      <c r="AB1239" s="2646"/>
      <c r="AC1239" s="2656">
        <v>5</v>
      </c>
      <c r="AD1239" s="2648">
        <v>9.51</v>
      </c>
      <c r="AE1239" s="2658">
        <v>5.8497E-2</v>
      </c>
      <c r="AF1239" s="2648">
        <v>0.37</v>
      </c>
      <c r="AG1239" s="2657">
        <v>0.46500000000000002</v>
      </c>
      <c r="AH1239" s="2648">
        <v>0.34</v>
      </c>
      <c r="AI1239" s="2647">
        <v>4603726342162</v>
      </c>
      <c r="AJ1239" s="2653">
        <v>72.599999999999994</v>
      </c>
      <c r="AK1239" s="2651" t="s">
        <v>2154</v>
      </c>
      <c r="AL1239" s="2651" t="s">
        <v>2986</v>
      </c>
      <c r="AM1239" s="2660">
        <v>5957</v>
      </c>
      <c r="AN1239" s="2652">
        <v>74.05</v>
      </c>
    </row>
    <row r="1240" spans="1:40" ht="11.1" customHeight="1">
      <c r="A1240" s="2646" t="s">
        <v>4098</v>
      </c>
      <c r="B1240" s="2646" t="s">
        <v>4097</v>
      </c>
      <c r="C1240" s="2646" t="s">
        <v>4023</v>
      </c>
      <c r="D1240" s="2646" t="s">
        <v>4080</v>
      </c>
      <c r="E1240" s="2647">
        <v>8481805990</v>
      </c>
      <c r="F1240" s="2646" t="s">
        <v>2990</v>
      </c>
      <c r="G1240" s="2646" t="s">
        <v>266</v>
      </c>
      <c r="H1240" s="2646" t="s">
        <v>2995</v>
      </c>
      <c r="I1240" s="2646" t="s">
        <v>6541</v>
      </c>
      <c r="J1240" s="2647">
        <v>1</v>
      </c>
      <c r="K1240" s="2646"/>
      <c r="L1240" s="2657">
        <v>2.2909999999999999</v>
      </c>
      <c r="M1240" s="2658">
        <v>1.0348E-2</v>
      </c>
      <c r="N1240" s="2648">
        <v>0.23</v>
      </c>
      <c r="O1240" s="2657">
        <v>0.113</v>
      </c>
      <c r="P1240" s="2649">
        <v>4.0500000000000001E-2</v>
      </c>
      <c r="Q1240" s="2656">
        <v>10</v>
      </c>
      <c r="R1240" s="2650"/>
      <c r="S1240" s="2650"/>
      <c r="T1240" s="2646" t="s">
        <v>2987</v>
      </c>
      <c r="U1240" s="2647">
        <v>4673739412824</v>
      </c>
      <c r="V1240" s="2646"/>
      <c r="W1240" s="2646"/>
      <c r="X1240" s="2646"/>
      <c r="Y1240" s="2646"/>
      <c r="Z1240" s="2646"/>
      <c r="AA1240" s="2646"/>
      <c r="AB1240" s="2646"/>
      <c r="AC1240" s="2656">
        <v>5</v>
      </c>
      <c r="AD1240" s="2648">
        <v>11.95</v>
      </c>
      <c r="AE1240" s="2658">
        <v>4.8174000000000002E-2</v>
      </c>
      <c r="AF1240" s="2648">
        <v>0.37</v>
      </c>
      <c r="AG1240" s="2657">
        <v>0.46500000000000002</v>
      </c>
      <c r="AH1240" s="2648">
        <v>0.28000000000000003</v>
      </c>
      <c r="AI1240" s="2647">
        <v>4603726342179</v>
      </c>
      <c r="AJ1240" s="2648">
        <v>91.58</v>
      </c>
      <c r="AK1240" s="2651" t="s">
        <v>2154</v>
      </c>
      <c r="AL1240" s="2651" t="s">
        <v>2986</v>
      </c>
      <c r="AM1240" s="2664">
        <v>7509.5</v>
      </c>
      <c r="AN1240" s="2652">
        <v>93.41</v>
      </c>
    </row>
    <row r="1241" spans="1:40" ht="11.1" customHeight="1">
      <c r="A1241" s="2646" t="s">
        <v>4096</v>
      </c>
      <c r="B1241" s="2646" t="s">
        <v>4095</v>
      </c>
      <c r="C1241" s="2646" t="s">
        <v>4023</v>
      </c>
      <c r="D1241" s="2646" t="s">
        <v>4080</v>
      </c>
      <c r="E1241" s="2647">
        <v>8481805990</v>
      </c>
      <c r="F1241" s="2646" t="s">
        <v>2990</v>
      </c>
      <c r="G1241" s="2646" t="s">
        <v>267</v>
      </c>
      <c r="H1241" s="2646" t="s">
        <v>2995</v>
      </c>
      <c r="I1241" s="2646" t="s">
        <v>6541</v>
      </c>
      <c r="J1241" s="2647">
        <v>1</v>
      </c>
      <c r="K1241" s="2646"/>
      <c r="L1241" s="2657">
        <v>2.7189999999999999</v>
      </c>
      <c r="M1241" s="2658">
        <v>1.2690999999999999E-2</v>
      </c>
      <c r="N1241" s="2648">
        <v>0.28000000000000003</v>
      </c>
      <c r="O1241" s="2657">
        <v>0.113</v>
      </c>
      <c r="P1241" s="2649">
        <v>4.0500000000000001E-2</v>
      </c>
      <c r="Q1241" s="2656">
        <v>10</v>
      </c>
      <c r="R1241" s="2650"/>
      <c r="S1241" s="2650"/>
      <c r="T1241" s="2646" t="s">
        <v>2987</v>
      </c>
      <c r="U1241" s="2647">
        <v>4673739412831</v>
      </c>
      <c r="V1241" s="2646"/>
      <c r="W1241" s="2646"/>
      <c r="X1241" s="2646"/>
      <c r="Y1241" s="2646"/>
      <c r="Z1241" s="2646"/>
      <c r="AA1241" s="2646"/>
      <c r="AB1241" s="2646"/>
      <c r="AC1241" s="2656">
        <v>5</v>
      </c>
      <c r="AD1241" s="2648">
        <v>14.09</v>
      </c>
      <c r="AE1241" s="2658">
        <v>5.8497E-2</v>
      </c>
      <c r="AF1241" s="2648">
        <v>0.37</v>
      </c>
      <c r="AG1241" s="2657">
        <v>0.46500000000000002</v>
      </c>
      <c r="AH1241" s="2648">
        <v>0.34</v>
      </c>
      <c r="AI1241" s="2647">
        <v>4603726342186</v>
      </c>
      <c r="AJ1241" s="2648">
        <v>109.67</v>
      </c>
      <c r="AK1241" s="2651" t="s">
        <v>2154</v>
      </c>
      <c r="AL1241" s="2651" t="s">
        <v>2986</v>
      </c>
      <c r="AM1241" s="2660">
        <v>8993</v>
      </c>
      <c r="AN1241" s="2652">
        <v>111.86</v>
      </c>
    </row>
    <row r="1242" spans="1:40" ht="11.1" customHeight="1">
      <c r="A1242" s="2646" t="s">
        <v>4094</v>
      </c>
      <c r="B1242" s="2646" t="s">
        <v>4093</v>
      </c>
      <c r="C1242" s="2646" t="s">
        <v>4023</v>
      </c>
      <c r="D1242" s="2646" t="s">
        <v>4080</v>
      </c>
      <c r="E1242" s="2647">
        <v>8481805990</v>
      </c>
      <c r="F1242" s="2646" t="s">
        <v>2990</v>
      </c>
      <c r="G1242" s="2646" t="s">
        <v>268</v>
      </c>
      <c r="H1242" s="2646" t="s">
        <v>2995</v>
      </c>
      <c r="I1242" s="2646" t="s">
        <v>6541</v>
      </c>
      <c r="J1242" s="2647">
        <v>1</v>
      </c>
      <c r="K1242" s="2646"/>
      <c r="L1242" s="2657">
        <v>3.1629999999999998</v>
      </c>
      <c r="M1242" s="2658">
        <v>1.6206000000000002E-2</v>
      </c>
      <c r="N1242" s="2648">
        <v>0.33</v>
      </c>
      <c r="O1242" s="2657">
        <v>0.113</v>
      </c>
      <c r="P1242" s="2649">
        <v>4.0500000000000001E-2</v>
      </c>
      <c r="Q1242" s="2656">
        <v>10</v>
      </c>
      <c r="R1242" s="2650"/>
      <c r="S1242" s="2650"/>
      <c r="T1242" s="2646" t="s">
        <v>2987</v>
      </c>
      <c r="U1242" s="2647">
        <v>4673739412848</v>
      </c>
      <c r="V1242" s="2646"/>
      <c r="W1242" s="2646"/>
      <c r="X1242" s="2646"/>
      <c r="Y1242" s="2646"/>
      <c r="Z1242" s="2646"/>
      <c r="AA1242" s="2646"/>
      <c r="AB1242" s="2646"/>
      <c r="AC1242" s="2656">
        <v>5</v>
      </c>
      <c r="AD1242" s="2648">
        <v>16.309999999999999</v>
      </c>
      <c r="AE1242" s="2658">
        <v>7.3982000000000006E-2</v>
      </c>
      <c r="AF1242" s="2648">
        <v>0.43</v>
      </c>
      <c r="AG1242" s="2657">
        <v>0.46500000000000002</v>
      </c>
      <c r="AH1242" s="2648">
        <v>0.37</v>
      </c>
      <c r="AI1242" s="2647">
        <v>4603726342193</v>
      </c>
      <c r="AJ1242" s="2653">
        <v>132.9</v>
      </c>
      <c r="AK1242" s="2651" t="s">
        <v>2154</v>
      </c>
      <c r="AL1242" s="2651" t="s">
        <v>2986</v>
      </c>
      <c r="AM1242" s="2664">
        <v>10890.5</v>
      </c>
      <c r="AN1242" s="2652">
        <v>135.56</v>
      </c>
    </row>
    <row r="1243" spans="1:40" ht="11.1" customHeight="1">
      <c r="A1243" s="2646" t="s">
        <v>4092</v>
      </c>
      <c r="B1243" s="2646" t="s">
        <v>4091</v>
      </c>
      <c r="C1243" s="2646" t="s">
        <v>4023</v>
      </c>
      <c r="D1243" s="2646" t="s">
        <v>4080</v>
      </c>
      <c r="E1243" s="2647">
        <v>8481805990</v>
      </c>
      <c r="F1243" s="2646" t="s">
        <v>2990</v>
      </c>
      <c r="G1243" s="2646" t="s">
        <v>269</v>
      </c>
      <c r="H1243" s="2646" t="s">
        <v>2995</v>
      </c>
      <c r="I1243" s="2646" t="s">
        <v>6541</v>
      </c>
      <c r="J1243" s="2647">
        <v>1</v>
      </c>
      <c r="K1243" s="2646"/>
      <c r="L1243" s="2657">
        <v>3.5950000000000002</v>
      </c>
      <c r="M1243" s="2658">
        <v>1.6206000000000002E-2</v>
      </c>
      <c r="N1243" s="2648">
        <v>0.38</v>
      </c>
      <c r="O1243" s="2657">
        <v>0.113</v>
      </c>
      <c r="P1243" s="2649">
        <v>4.0500000000000001E-2</v>
      </c>
      <c r="Q1243" s="2656">
        <v>10</v>
      </c>
      <c r="R1243" s="2650"/>
      <c r="S1243" s="2650"/>
      <c r="T1243" s="2646" t="s">
        <v>2987</v>
      </c>
      <c r="U1243" s="2647">
        <v>4673739412855</v>
      </c>
      <c r="V1243" s="2646"/>
      <c r="W1243" s="2646"/>
      <c r="X1243" s="2646"/>
      <c r="Y1243" s="2646"/>
      <c r="Z1243" s="2646"/>
      <c r="AA1243" s="2646"/>
      <c r="AB1243" s="2646"/>
      <c r="AC1243" s="2656">
        <v>5</v>
      </c>
      <c r="AD1243" s="2648">
        <v>18.47</v>
      </c>
      <c r="AE1243" s="2658">
        <v>7.3982000000000006E-2</v>
      </c>
      <c r="AF1243" s="2648">
        <v>0.43</v>
      </c>
      <c r="AG1243" s="2657">
        <v>0.46500000000000002</v>
      </c>
      <c r="AH1243" s="2648">
        <v>0.37</v>
      </c>
      <c r="AI1243" s="2647">
        <v>4603726342209</v>
      </c>
      <c r="AJ1243" s="2648">
        <v>152.29</v>
      </c>
      <c r="AK1243" s="2651" t="s">
        <v>2154</v>
      </c>
      <c r="AL1243" s="2651" t="s">
        <v>2986</v>
      </c>
      <c r="AM1243" s="2660">
        <v>12535</v>
      </c>
      <c r="AN1243" s="2652">
        <v>155.34</v>
      </c>
    </row>
    <row r="1244" spans="1:40" ht="11.1" customHeight="1">
      <c r="A1244" s="2646" t="s">
        <v>4090</v>
      </c>
      <c r="B1244" s="2646" t="s">
        <v>4089</v>
      </c>
      <c r="C1244" s="2646" t="s">
        <v>4023</v>
      </c>
      <c r="D1244" s="2646" t="s">
        <v>4080</v>
      </c>
      <c r="E1244" s="2647">
        <v>8481805990</v>
      </c>
      <c r="F1244" s="2646" t="s">
        <v>2990</v>
      </c>
      <c r="G1244" s="2646" t="s">
        <v>270</v>
      </c>
      <c r="H1244" s="2646" t="s">
        <v>2995</v>
      </c>
      <c r="I1244" s="2646" t="s">
        <v>6541</v>
      </c>
      <c r="J1244" s="2647">
        <v>1</v>
      </c>
      <c r="K1244" s="2646"/>
      <c r="L1244" s="2657">
        <v>4.0309999999999997</v>
      </c>
      <c r="M1244" s="2658">
        <v>1.9569E-2</v>
      </c>
      <c r="N1244" s="2648">
        <v>0.43</v>
      </c>
      <c r="O1244" s="2657">
        <v>0.113</v>
      </c>
      <c r="P1244" s="2649">
        <v>4.0500000000000001E-2</v>
      </c>
      <c r="Q1244" s="2656">
        <v>10</v>
      </c>
      <c r="R1244" s="2650"/>
      <c r="S1244" s="2650"/>
      <c r="T1244" s="2646" t="s">
        <v>2987</v>
      </c>
      <c r="U1244" s="2647">
        <v>4673739412862</v>
      </c>
      <c r="V1244" s="2646"/>
      <c r="W1244" s="2646"/>
      <c r="X1244" s="2646"/>
      <c r="Y1244" s="2646"/>
      <c r="Z1244" s="2646"/>
      <c r="AA1244" s="2646"/>
      <c r="AB1244" s="2646"/>
      <c r="AC1244" s="2656">
        <v>5</v>
      </c>
      <c r="AD1244" s="2648">
        <v>20.65</v>
      </c>
      <c r="AE1244" s="2658">
        <v>6.7932000000000006E-2</v>
      </c>
      <c r="AF1244" s="2648">
        <v>0.54</v>
      </c>
      <c r="AG1244" s="2648">
        <v>0.34</v>
      </c>
      <c r="AH1244" s="2648">
        <v>0.37</v>
      </c>
      <c r="AI1244" s="2647">
        <v>4603726342216</v>
      </c>
      <c r="AJ1244" s="2648">
        <v>169.59</v>
      </c>
      <c r="AK1244" s="2651" t="s">
        <v>2154</v>
      </c>
      <c r="AL1244" s="2651" t="s">
        <v>2986</v>
      </c>
      <c r="AM1244" s="2660">
        <v>13915</v>
      </c>
      <c r="AN1244" s="2652">
        <v>172.98</v>
      </c>
    </row>
    <row r="1245" spans="1:40" ht="11.1" customHeight="1">
      <c r="A1245" s="2646" t="s">
        <v>4088</v>
      </c>
      <c r="B1245" s="2646" t="s">
        <v>4087</v>
      </c>
      <c r="C1245" s="2646" t="s">
        <v>4023</v>
      </c>
      <c r="D1245" s="2646" t="s">
        <v>4080</v>
      </c>
      <c r="E1245" s="2647">
        <v>8481805990</v>
      </c>
      <c r="F1245" s="2646" t="s">
        <v>2990</v>
      </c>
      <c r="G1245" s="2646" t="s">
        <v>271</v>
      </c>
      <c r="H1245" s="2646" t="s">
        <v>2995</v>
      </c>
      <c r="I1245" s="2646" t="s">
        <v>6541</v>
      </c>
      <c r="J1245" s="2647">
        <v>1</v>
      </c>
      <c r="K1245" s="2646"/>
      <c r="L1245" s="2657">
        <v>4.4610000000000003</v>
      </c>
      <c r="M1245" s="2658">
        <v>1.9569E-2</v>
      </c>
      <c r="N1245" s="2648">
        <v>0.48</v>
      </c>
      <c r="O1245" s="2657">
        <v>0.113</v>
      </c>
      <c r="P1245" s="2649">
        <v>4.0500000000000001E-2</v>
      </c>
      <c r="Q1245" s="2656">
        <v>10</v>
      </c>
      <c r="R1245" s="2650"/>
      <c r="S1245" s="2650"/>
      <c r="T1245" s="2646" t="s">
        <v>2987</v>
      </c>
      <c r="U1245" s="2647">
        <v>4673739412879</v>
      </c>
      <c r="V1245" s="2646"/>
      <c r="W1245" s="2646"/>
      <c r="X1245" s="2646"/>
      <c r="Y1245" s="2646"/>
      <c r="Z1245" s="2646"/>
      <c r="AA1245" s="2646"/>
      <c r="AB1245" s="2646"/>
      <c r="AC1245" s="2656">
        <v>3</v>
      </c>
      <c r="AD1245" s="2648">
        <v>16.440000000000001</v>
      </c>
      <c r="AE1245" s="2658">
        <v>6.7932000000000006E-2</v>
      </c>
      <c r="AF1245" s="2648">
        <v>0.54</v>
      </c>
      <c r="AG1245" s="2648">
        <v>0.34</v>
      </c>
      <c r="AH1245" s="2648">
        <v>0.37</v>
      </c>
      <c r="AI1245" s="2647">
        <v>4603726342223</v>
      </c>
      <c r="AJ1245" s="2648">
        <v>190.36</v>
      </c>
      <c r="AK1245" s="2651" t="s">
        <v>2154</v>
      </c>
      <c r="AL1245" s="2651" t="s">
        <v>2986</v>
      </c>
      <c r="AM1245" s="2660">
        <v>15640</v>
      </c>
      <c r="AN1245" s="2652">
        <v>194.17</v>
      </c>
    </row>
    <row r="1246" spans="1:40" ht="11.1" customHeight="1">
      <c r="A1246" s="2646" t="s">
        <v>4086</v>
      </c>
      <c r="B1246" s="2646" t="s">
        <v>4085</v>
      </c>
      <c r="C1246" s="2646" t="s">
        <v>4023</v>
      </c>
      <c r="D1246" s="2646" t="s">
        <v>4080</v>
      </c>
      <c r="E1246" s="2647">
        <v>8481805990</v>
      </c>
      <c r="F1246" s="2646" t="s">
        <v>2990</v>
      </c>
      <c r="G1246" s="2646" t="s">
        <v>272</v>
      </c>
      <c r="H1246" s="2646" t="s">
        <v>2995</v>
      </c>
      <c r="I1246" s="2646" t="s">
        <v>6541</v>
      </c>
      <c r="J1246" s="2647">
        <v>1</v>
      </c>
      <c r="K1246" s="2646"/>
      <c r="L1246" s="2657">
        <v>4.9089999999999998</v>
      </c>
      <c r="M1246" s="2658">
        <v>2.3296999999999998E-2</v>
      </c>
      <c r="N1246" s="2648">
        <v>0.53</v>
      </c>
      <c r="O1246" s="2657">
        <v>0.113</v>
      </c>
      <c r="P1246" s="2649">
        <v>4.0500000000000001E-2</v>
      </c>
      <c r="Q1246" s="2656">
        <v>10</v>
      </c>
      <c r="R1246" s="2650"/>
      <c r="S1246" s="2650"/>
      <c r="T1246" s="2646" t="s">
        <v>2987</v>
      </c>
      <c r="U1246" s="2647">
        <v>4673739412886</v>
      </c>
      <c r="V1246" s="2646"/>
      <c r="W1246" s="2646"/>
      <c r="X1246" s="2646"/>
      <c r="Y1246" s="2646"/>
      <c r="Z1246" s="2646"/>
      <c r="AA1246" s="2646"/>
      <c r="AB1246" s="2646"/>
      <c r="AC1246" s="2656">
        <v>3</v>
      </c>
      <c r="AD1246" s="2648">
        <v>17.98</v>
      </c>
      <c r="AE1246" s="2658">
        <v>8.0512E-2</v>
      </c>
      <c r="AF1246" s="2648">
        <v>0.64</v>
      </c>
      <c r="AG1246" s="2648">
        <v>0.34</v>
      </c>
      <c r="AH1246" s="2648">
        <v>0.37</v>
      </c>
      <c r="AI1246" s="2647">
        <v>4603726342230</v>
      </c>
      <c r="AJ1246" s="2648">
        <v>212.76</v>
      </c>
      <c r="AK1246" s="2651" t="s">
        <v>2154</v>
      </c>
      <c r="AL1246" s="2651" t="s">
        <v>2986</v>
      </c>
      <c r="AM1246" s="2660">
        <v>17480</v>
      </c>
      <c r="AN1246" s="2652">
        <v>217.02</v>
      </c>
    </row>
    <row r="1247" spans="1:40" ht="11.1" customHeight="1">
      <c r="A1247" s="2646" t="s">
        <v>4084</v>
      </c>
      <c r="B1247" s="2646" t="s">
        <v>4083</v>
      </c>
      <c r="C1247" s="2646" t="s">
        <v>4023</v>
      </c>
      <c r="D1247" s="2646" t="s">
        <v>4080</v>
      </c>
      <c r="E1247" s="2647">
        <v>8481805990</v>
      </c>
      <c r="F1247" s="2646" t="s">
        <v>2990</v>
      </c>
      <c r="G1247" s="2646" t="s">
        <v>273</v>
      </c>
      <c r="H1247" s="2646" t="s">
        <v>2995</v>
      </c>
      <c r="I1247" s="2646" t="s">
        <v>6541</v>
      </c>
      <c r="J1247" s="2647">
        <v>1</v>
      </c>
      <c r="K1247" s="2646"/>
      <c r="L1247" s="2657">
        <v>5.343</v>
      </c>
      <c r="M1247" s="2658">
        <v>2.3296999999999998E-2</v>
      </c>
      <c r="N1247" s="2648">
        <v>0.57999999999999996</v>
      </c>
      <c r="O1247" s="2657">
        <v>0.113</v>
      </c>
      <c r="P1247" s="2649">
        <v>4.0500000000000001E-2</v>
      </c>
      <c r="Q1247" s="2656">
        <v>10</v>
      </c>
      <c r="R1247" s="2650"/>
      <c r="S1247" s="2650"/>
      <c r="T1247" s="2646" t="s">
        <v>2987</v>
      </c>
      <c r="U1247" s="2647">
        <v>4673739412893</v>
      </c>
      <c r="V1247" s="2646"/>
      <c r="W1247" s="2646"/>
      <c r="X1247" s="2646"/>
      <c r="Y1247" s="2646"/>
      <c r="Z1247" s="2646"/>
      <c r="AA1247" s="2646"/>
      <c r="AB1247" s="2646"/>
      <c r="AC1247" s="2656">
        <v>3</v>
      </c>
      <c r="AD1247" s="2648">
        <v>19.07</v>
      </c>
      <c r="AE1247" s="2658">
        <v>8.0512E-2</v>
      </c>
      <c r="AF1247" s="2648">
        <v>0.64</v>
      </c>
      <c r="AG1247" s="2648">
        <v>0.34</v>
      </c>
      <c r="AH1247" s="2648">
        <v>0.37</v>
      </c>
      <c r="AI1247" s="2647">
        <v>4603726342247</v>
      </c>
      <c r="AJ1247" s="2648">
        <v>229.94</v>
      </c>
      <c r="AK1247" s="2651" t="s">
        <v>2154</v>
      </c>
      <c r="AL1247" s="2651" t="s">
        <v>2986</v>
      </c>
      <c r="AM1247" s="2660">
        <v>18860</v>
      </c>
      <c r="AN1247" s="2652">
        <v>234.54</v>
      </c>
    </row>
    <row r="1248" spans="1:40" ht="11.1" customHeight="1">
      <c r="A1248" s="2646" t="s">
        <v>4082</v>
      </c>
      <c r="B1248" s="2646" t="s">
        <v>4081</v>
      </c>
      <c r="C1248" s="2646" t="s">
        <v>4023</v>
      </c>
      <c r="D1248" s="2646" t="s">
        <v>4080</v>
      </c>
      <c r="E1248" s="2647">
        <v>8481805990</v>
      </c>
      <c r="F1248" s="2646" t="s">
        <v>2990</v>
      </c>
      <c r="G1248" s="2646" t="s">
        <v>274</v>
      </c>
      <c r="H1248" s="2646" t="s">
        <v>2995</v>
      </c>
      <c r="I1248" s="2646" t="s">
        <v>6541</v>
      </c>
      <c r="J1248" s="2647">
        <v>1</v>
      </c>
      <c r="K1248" s="2646"/>
      <c r="L1248" s="2657">
        <v>5.7809999999999997</v>
      </c>
      <c r="M1248" s="2658">
        <v>2.5905999999999998E-2</v>
      </c>
      <c r="N1248" s="2648">
        <v>0.63</v>
      </c>
      <c r="O1248" s="2657">
        <v>0.113</v>
      </c>
      <c r="P1248" s="2649">
        <v>4.0500000000000001E-2</v>
      </c>
      <c r="Q1248" s="2656">
        <v>10</v>
      </c>
      <c r="R1248" s="2650"/>
      <c r="S1248" s="2650"/>
      <c r="T1248" s="2646" t="s">
        <v>2987</v>
      </c>
      <c r="U1248" s="2647">
        <v>4673739412909</v>
      </c>
      <c r="V1248" s="2646"/>
      <c r="W1248" s="2646"/>
      <c r="X1248" s="2646"/>
      <c r="Y1248" s="2646"/>
      <c r="Z1248" s="2646"/>
      <c r="AA1248" s="2646"/>
      <c r="AB1248" s="2646"/>
      <c r="AC1248" s="2656">
        <v>3</v>
      </c>
      <c r="AD1248" s="2648">
        <v>20.95</v>
      </c>
      <c r="AE1248" s="2658">
        <v>8.9317999999999995E-2</v>
      </c>
      <c r="AF1248" s="2648">
        <v>0.71</v>
      </c>
      <c r="AG1248" s="2648">
        <v>0.34</v>
      </c>
      <c r="AH1248" s="2648">
        <v>0.37</v>
      </c>
      <c r="AI1248" s="2647">
        <v>4603726342254</v>
      </c>
      <c r="AJ1248" s="2648">
        <v>255.48</v>
      </c>
      <c r="AK1248" s="2651" t="s">
        <v>2154</v>
      </c>
      <c r="AL1248" s="2651" t="s">
        <v>2986</v>
      </c>
      <c r="AM1248" s="2660">
        <v>21045</v>
      </c>
      <c r="AN1248" s="2652">
        <v>260.58999999999997</v>
      </c>
    </row>
    <row r="1249" spans="1:40" ht="11.1" customHeight="1">
      <c r="A1249" s="2646" t="s">
        <v>4079</v>
      </c>
      <c r="B1249" s="2646" t="s">
        <v>4078</v>
      </c>
      <c r="C1249" s="2646" t="s">
        <v>4023</v>
      </c>
      <c r="D1249" s="2646" t="s">
        <v>4057</v>
      </c>
      <c r="E1249" s="2647">
        <v>8481803900</v>
      </c>
      <c r="F1249" s="2646" t="s">
        <v>2990</v>
      </c>
      <c r="G1249" s="2646" t="s">
        <v>838</v>
      </c>
      <c r="H1249" s="2646" t="s">
        <v>2995</v>
      </c>
      <c r="I1249" s="2646" t="s">
        <v>6541</v>
      </c>
      <c r="J1249" s="2647">
        <v>1</v>
      </c>
      <c r="K1249" s="2646"/>
      <c r="L1249" s="2648">
        <v>1.95</v>
      </c>
      <c r="M1249" s="2658">
        <v>9.5289999999999993E-3</v>
      </c>
      <c r="N1249" s="2648">
        <v>0.13</v>
      </c>
      <c r="O1249" s="2649">
        <v>0.10349999999999999</v>
      </c>
      <c r="P1249" s="2649">
        <v>4.0500000000000001E-2</v>
      </c>
      <c r="Q1249" s="2656">
        <v>10</v>
      </c>
      <c r="R1249" s="2650"/>
      <c r="S1249" s="2650"/>
      <c r="T1249" s="2646" t="s">
        <v>2987</v>
      </c>
      <c r="U1249" s="2647">
        <v>4673739418666</v>
      </c>
      <c r="V1249" s="2646"/>
      <c r="W1249" s="2646"/>
      <c r="X1249" s="2646"/>
      <c r="Y1249" s="2646"/>
      <c r="Z1249" s="2646"/>
      <c r="AA1249" s="2646"/>
      <c r="AB1249" s="2646"/>
      <c r="AC1249" s="2656">
        <v>5</v>
      </c>
      <c r="AD1249" s="2648">
        <v>10.06</v>
      </c>
      <c r="AE1249" s="2658">
        <v>4.8174000000000002E-2</v>
      </c>
      <c r="AF1249" s="2648">
        <v>0.37</v>
      </c>
      <c r="AG1249" s="2657">
        <v>0.46500000000000002</v>
      </c>
      <c r="AH1249" s="2648">
        <v>0.28000000000000003</v>
      </c>
      <c r="AI1249" s="2647">
        <v>4603739361112</v>
      </c>
      <c r="AJ1249" s="2648">
        <v>66.650000000000006</v>
      </c>
      <c r="AK1249" s="2651" t="s">
        <v>2154</v>
      </c>
      <c r="AL1249" s="2651" t="s">
        <v>2986</v>
      </c>
      <c r="AM1249" s="2664">
        <v>5462.5</v>
      </c>
      <c r="AN1249" s="2652">
        <v>67.98</v>
      </c>
    </row>
    <row r="1250" spans="1:40" ht="11.1" customHeight="1">
      <c r="A1250" s="2646" t="s">
        <v>4077</v>
      </c>
      <c r="B1250" s="2646" t="s">
        <v>4076</v>
      </c>
      <c r="C1250" s="2646" t="s">
        <v>4023</v>
      </c>
      <c r="D1250" s="2646" t="s">
        <v>4057</v>
      </c>
      <c r="E1250" s="2647">
        <v>8481803900</v>
      </c>
      <c r="F1250" s="2646" t="s">
        <v>2990</v>
      </c>
      <c r="G1250" s="2646" t="s">
        <v>839</v>
      </c>
      <c r="H1250" s="2646" t="s">
        <v>2995</v>
      </c>
      <c r="I1250" s="2646" t="s">
        <v>6541</v>
      </c>
      <c r="J1250" s="2647">
        <v>1</v>
      </c>
      <c r="K1250" s="2646"/>
      <c r="L1250" s="2657">
        <v>2.3719999999999999</v>
      </c>
      <c r="M1250" s="2658">
        <v>1.3764E-2</v>
      </c>
      <c r="N1250" s="2648">
        <v>0.18</v>
      </c>
      <c r="O1250" s="2649">
        <v>0.10349999999999999</v>
      </c>
      <c r="P1250" s="2649">
        <v>4.0500000000000001E-2</v>
      </c>
      <c r="Q1250" s="2656">
        <v>10</v>
      </c>
      <c r="R1250" s="2650"/>
      <c r="S1250" s="2650"/>
      <c r="T1250" s="2646" t="s">
        <v>2987</v>
      </c>
      <c r="U1250" s="2647">
        <v>4673739418673</v>
      </c>
      <c r="V1250" s="2646"/>
      <c r="W1250" s="2646"/>
      <c r="X1250" s="2646"/>
      <c r="Y1250" s="2646"/>
      <c r="Z1250" s="2646"/>
      <c r="AA1250" s="2646"/>
      <c r="AB1250" s="2646"/>
      <c r="AC1250" s="2656">
        <v>5</v>
      </c>
      <c r="AD1250" s="2648">
        <v>12.59</v>
      </c>
      <c r="AE1250" s="2658">
        <v>5.8497E-2</v>
      </c>
      <c r="AF1250" s="2648">
        <v>0.37</v>
      </c>
      <c r="AG1250" s="2657">
        <v>0.46500000000000002</v>
      </c>
      <c r="AH1250" s="2648">
        <v>0.34</v>
      </c>
      <c r="AI1250" s="2647">
        <v>4603739361129</v>
      </c>
      <c r="AJ1250" s="2648">
        <v>99.44</v>
      </c>
      <c r="AK1250" s="2651" t="s">
        <v>2154</v>
      </c>
      <c r="AL1250" s="2651" t="s">
        <v>2986</v>
      </c>
      <c r="AM1250" s="2664">
        <v>8153.5</v>
      </c>
      <c r="AN1250" s="2652">
        <v>101.43</v>
      </c>
    </row>
    <row r="1251" spans="1:40" ht="11.1" customHeight="1">
      <c r="A1251" s="2646" t="s">
        <v>4075</v>
      </c>
      <c r="B1251" s="2646" t="s">
        <v>4074</v>
      </c>
      <c r="C1251" s="2646" t="s">
        <v>4023</v>
      </c>
      <c r="D1251" s="2646" t="s">
        <v>4057</v>
      </c>
      <c r="E1251" s="2647">
        <v>8481803900</v>
      </c>
      <c r="F1251" s="2646" t="s">
        <v>2990</v>
      </c>
      <c r="G1251" s="2646" t="s">
        <v>840</v>
      </c>
      <c r="H1251" s="2646" t="s">
        <v>2995</v>
      </c>
      <c r="I1251" s="2646" t="s">
        <v>6541</v>
      </c>
      <c r="J1251" s="2647">
        <v>1</v>
      </c>
      <c r="K1251" s="2646"/>
      <c r="L1251" s="2657">
        <v>2.8050000000000002</v>
      </c>
      <c r="M1251" s="2658">
        <v>1.3764E-2</v>
      </c>
      <c r="N1251" s="2648">
        <v>0.23</v>
      </c>
      <c r="O1251" s="2649">
        <v>0.10349999999999999</v>
      </c>
      <c r="P1251" s="2649">
        <v>4.0500000000000001E-2</v>
      </c>
      <c r="Q1251" s="2656">
        <v>10</v>
      </c>
      <c r="R1251" s="2650"/>
      <c r="S1251" s="2650"/>
      <c r="T1251" s="2646" t="s">
        <v>2987</v>
      </c>
      <c r="U1251" s="2647">
        <v>4673739418680</v>
      </c>
      <c r="V1251" s="2646"/>
      <c r="W1251" s="2646"/>
      <c r="X1251" s="2646"/>
      <c r="Y1251" s="2646"/>
      <c r="Z1251" s="2646"/>
      <c r="AA1251" s="2646"/>
      <c r="AB1251" s="2646"/>
      <c r="AC1251" s="2656">
        <v>5</v>
      </c>
      <c r="AD1251" s="2648">
        <v>14.21</v>
      </c>
      <c r="AE1251" s="2658">
        <v>4.8174000000000002E-2</v>
      </c>
      <c r="AF1251" s="2648">
        <v>0.37</v>
      </c>
      <c r="AG1251" s="2657">
        <v>0.46500000000000002</v>
      </c>
      <c r="AH1251" s="2648">
        <v>0.28000000000000003</v>
      </c>
      <c r="AI1251" s="2647">
        <v>4603739361136</v>
      </c>
      <c r="AJ1251" s="2648">
        <v>117.85</v>
      </c>
      <c r="AK1251" s="2651" t="s">
        <v>2154</v>
      </c>
      <c r="AL1251" s="2651" t="s">
        <v>2986</v>
      </c>
      <c r="AM1251" s="2660">
        <v>9660</v>
      </c>
      <c r="AN1251" s="2652">
        <v>120.21</v>
      </c>
    </row>
    <row r="1252" spans="1:40" ht="11.1" customHeight="1">
      <c r="A1252" s="2646" t="s">
        <v>4073</v>
      </c>
      <c r="B1252" s="2646" t="s">
        <v>4072</v>
      </c>
      <c r="C1252" s="2646" t="s">
        <v>4023</v>
      </c>
      <c r="D1252" s="2646" t="s">
        <v>4057</v>
      </c>
      <c r="E1252" s="2647">
        <v>8481803900</v>
      </c>
      <c r="F1252" s="2646" t="s">
        <v>2990</v>
      </c>
      <c r="G1252" s="2646" t="s">
        <v>841</v>
      </c>
      <c r="H1252" s="2646" t="s">
        <v>2995</v>
      </c>
      <c r="I1252" s="2646" t="s">
        <v>6541</v>
      </c>
      <c r="J1252" s="2647">
        <v>1</v>
      </c>
      <c r="K1252" s="2646"/>
      <c r="L1252" s="2657">
        <v>3.238</v>
      </c>
      <c r="M1252" s="2658">
        <v>1.7999000000000001E-2</v>
      </c>
      <c r="N1252" s="2648">
        <v>0.28000000000000003</v>
      </c>
      <c r="O1252" s="2649">
        <v>0.10349999999999999</v>
      </c>
      <c r="P1252" s="2649">
        <v>4.0500000000000001E-2</v>
      </c>
      <c r="Q1252" s="2656">
        <v>10</v>
      </c>
      <c r="R1252" s="2650"/>
      <c r="S1252" s="2650"/>
      <c r="T1252" s="2646" t="s">
        <v>2987</v>
      </c>
      <c r="U1252" s="2647">
        <v>4673739418697</v>
      </c>
      <c r="V1252" s="2646"/>
      <c r="W1252" s="2646"/>
      <c r="X1252" s="2646"/>
      <c r="Y1252" s="2646"/>
      <c r="Z1252" s="2646"/>
      <c r="AA1252" s="2646"/>
      <c r="AB1252" s="2646"/>
      <c r="AC1252" s="2656">
        <v>5</v>
      </c>
      <c r="AD1252" s="2648">
        <v>16.850000000000001</v>
      </c>
      <c r="AE1252" s="2658">
        <v>5.8497E-2</v>
      </c>
      <c r="AF1252" s="2648">
        <v>0.37</v>
      </c>
      <c r="AG1252" s="2657">
        <v>0.46500000000000002</v>
      </c>
      <c r="AH1252" s="2648">
        <v>0.34</v>
      </c>
      <c r="AI1252" s="2647">
        <v>4603739361143</v>
      </c>
      <c r="AJ1252" s="2648">
        <v>130.12</v>
      </c>
      <c r="AK1252" s="2651" t="s">
        <v>2154</v>
      </c>
      <c r="AL1252" s="2651" t="s">
        <v>2986</v>
      </c>
      <c r="AM1252" s="2660">
        <v>10672</v>
      </c>
      <c r="AN1252" s="2652">
        <v>132.72</v>
      </c>
    </row>
    <row r="1253" spans="1:40" ht="11.1" customHeight="1">
      <c r="A1253" s="2646" t="s">
        <v>4071</v>
      </c>
      <c r="B1253" s="2646" t="s">
        <v>4070</v>
      </c>
      <c r="C1253" s="2646" t="s">
        <v>4023</v>
      </c>
      <c r="D1253" s="2646" t="s">
        <v>4057</v>
      </c>
      <c r="E1253" s="2647">
        <v>8481803900</v>
      </c>
      <c r="F1253" s="2646" t="s">
        <v>2990</v>
      </c>
      <c r="G1253" s="2646" t="s">
        <v>842</v>
      </c>
      <c r="H1253" s="2646" t="s">
        <v>2995</v>
      </c>
      <c r="I1253" s="2646" t="s">
        <v>6541</v>
      </c>
      <c r="J1253" s="2647">
        <v>1</v>
      </c>
      <c r="K1253" s="2646"/>
      <c r="L1253" s="2657">
        <v>3.6709999999999998</v>
      </c>
      <c r="M1253" s="2658">
        <v>1.7999000000000001E-2</v>
      </c>
      <c r="N1253" s="2648">
        <v>0.33</v>
      </c>
      <c r="O1253" s="2649">
        <v>0.10349999999999999</v>
      </c>
      <c r="P1253" s="2649">
        <v>4.0500000000000001E-2</v>
      </c>
      <c r="Q1253" s="2656">
        <v>10</v>
      </c>
      <c r="R1253" s="2650"/>
      <c r="S1253" s="2650"/>
      <c r="T1253" s="2646" t="s">
        <v>2987</v>
      </c>
      <c r="U1253" s="2647">
        <v>4673739418703</v>
      </c>
      <c r="V1253" s="2646"/>
      <c r="W1253" s="2646"/>
      <c r="X1253" s="2646"/>
      <c r="Y1253" s="2646"/>
      <c r="Z1253" s="2646"/>
      <c r="AA1253" s="2646"/>
      <c r="AB1253" s="2646"/>
      <c r="AC1253" s="2656">
        <v>5</v>
      </c>
      <c r="AD1253" s="2648">
        <v>18.36</v>
      </c>
      <c r="AE1253" s="2658">
        <v>7.3982000000000006E-2</v>
      </c>
      <c r="AF1253" s="2648">
        <v>0.43</v>
      </c>
      <c r="AG1253" s="2657">
        <v>0.46500000000000002</v>
      </c>
      <c r="AH1253" s="2648">
        <v>0.37</v>
      </c>
      <c r="AI1253" s="2647">
        <v>4603739361150</v>
      </c>
      <c r="AJ1253" s="2648">
        <v>161.75</v>
      </c>
      <c r="AK1253" s="2651" t="s">
        <v>2154</v>
      </c>
      <c r="AL1253" s="2651" t="s">
        <v>2986</v>
      </c>
      <c r="AM1253" s="2660">
        <v>13340</v>
      </c>
      <c r="AN1253" s="2652">
        <v>164.99</v>
      </c>
    </row>
    <row r="1254" spans="1:40" ht="11.1" customHeight="1">
      <c r="A1254" s="2646" t="s">
        <v>4069</v>
      </c>
      <c r="B1254" s="2646" t="s">
        <v>4068</v>
      </c>
      <c r="C1254" s="2646" t="s">
        <v>4023</v>
      </c>
      <c r="D1254" s="2646" t="s">
        <v>4057</v>
      </c>
      <c r="E1254" s="2647">
        <v>8481803900</v>
      </c>
      <c r="F1254" s="2646" t="s">
        <v>2990</v>
      </c>
      <c r="G1254" s="2646" t="s">
        <v>843</v>
      </c>
      <c r="H1254" s="2646" t="s">
        <v>2995</v>
      </c>
      <c r="I1254" s="2646" t="s">
        <v>6541</v>
      </c>
      <c r="J1254" s="2647">
        <v>1</v>
      </c>
      <c r="K1254" s="2646"/>
      <c r="L1254" s="2657">
        <v>4.1139999999999999</v>
      </c>
      <c r="M1254" s="2658">
        <v>2.2234E-2</v>
      </c>
      <c r="N1254" s="2648">
        <v>0.38</v>
      </c>
      <c r="O1254" s="2649">
        <v>0.10349999999999999</v>
      </c>
      <c r="P1254" s="2649">
        <v>4.0500000000000001E-2</v>
      </c>
      <c r="Q1254" s="2656">
        <v>10</v>
      </c>
      <c r="R1254" s="2650"/>
      <c r="S1254" s="2650"/>
      <c r="T1254" s="2646" t="s">
        <v>2987</v>
      </c>
      <c r="U1254" s="2647">
        <v>4673739418710</v>
      </c>
      <c r="V1254" s="2646"/>
      <c r="W1254" s="2646"/>
      <c r="X1254" s="2646"/>
      <c r="Y1254" s="2646"/>
      <c r="Z1254" s="2646"/>
      <c r="AA1254" s="2646"/>
      <c r="AB1254" s="2646"/>
      <c r="AC1254" s="2656">
        <v>5</v>
      </c>
      <c r="AD1254" s="2648">
        <v>21.07</v>
      </c>
      <c r="AE1254" s="2658">
        <v>7.3982000000000006E-2</v>
      </c>
      <c r="AF1254" s="2648">
        <v>0.43</v>
      </c>
      <c r="AG1254" s="2657">
        <v>0.46500000000000002</v>
      </c>
      <c r="AH1254" s="2648">
        <v>0.37</v>
      </c>
      <c r="AI1254" s="2647">
        <v>4603739361167</v>
      </c>
      <c r="AJ1254" s="2648">
        <v>176.17</v>
      </c>
      <c r="AK1254" s="2651" t="s">
        <v>2154</v>
      </c>
      <c r="AL1254" s="2651" t="s">
        <v>2986</v>
      </c>
      <c r="AM1254" s="2660">
        <v>14490</v>
      </c>
      <c r="AN1254" s="2652">
        <v>179.69</v>
      </c>
    </row>
    <row r="1255" spans="1:40" ht="11.1" customHeight="1">
      <c r="A1255" s="2646" t="s">
        <v>4067</v>
      </c>
      <c r="B1255" s="2646" t="s">
        <v>4066</v>
      </c>
      <c r="C1255" s="2646" t="s">
        <v>4023</v>
      </c>
      <c r="D1255" s="2646" t="s">
        <v>4057</v>
      </c>
      <c r="E1255" s="2647">
        <v>8481803900</v>
      </c>
      <c r="F1255" s="2646" t="s">
        <v>2990</v>
      </c>
      <c r="G1255" s="2646" t="s">
        <v>844</v>
      </c>
      <c r="H1255" s="2646" t="s">
        <v>2995</v>
      </c>
      <c r="I1255" s="2646" t="s">
        <v>6541</v>
      </c>
      <c r="J1255" s="2647">
        <v>1</v>
      </c>
      <c r="K1255" s="2646"/>
      <c r="L1255" s="2657">
        <v>4.5460000000000003</v>
      </c>
      <c r="M1255" s="2658">
        <v>2.2234E-2</v>
      </c>
      <c r="N1255" s="2648">
        <v>0.43</v>
      </c>
      <c r="O1255" s="2649">
        <v>0.10349999999999999</v>
      </c>
      <c r="P1255" s="2649">
        <v>4.0500000000000001E-2</v>
      </c>
      <c r="Q1255" s="2656">
        <v>10</v>
      </c>
      <c r="R1255" s="2650"/>
      <c r="S1255" s="2650"/>
      <c r="T1255" s="2646" t="s">
        <v>2987</v>
      </c>
      <c r="U1255" s="2647">
        <v>4673739418727</v>
      </c>
      <c r="V1255" s="2646"/>
      <c r="W1255" s="2646"/>
      <c r="X1255" s="2646"/>
      <c r="Y1255" s="2646"/>
      <c r="Z1255" s="2646"/>
      <c r="AA1255" s="2646"/>
      <c r="AB1255" s="2646"/>
      <c r="AC1255" s="2656">
        <v>3</v>
      </c>
      <c r="AD1255" s="2648">
        <v>17.04</v>
      </c>
      <c r="AE1255" s="2658">
        <v>6.7932000000000006E-2</v>
      </c>
      <c r="AF1255" s="2648">
        <v>0.54</v>
      </c>
      <c r="AG1255" s="2648">
        <v>0.34</v>
      </c>
      <c r="AH1255" s="2648">
        <v>0.37</v>
      </c>
      <c r="AI1255" s="2647">
        <v>4603739361174</v>
      </c>
      <c r="AJ1255" s="2653">
        <v>199.5</v>
      </c>
      <c r="AK1255" s="2651" t="s">
        <v>2154</v>
      </c>
      <c r="AL1255" s="2651" t="s">
        <v>2986</v>
      </c>
      <c r="AM1255" s="2660">
        <v>16445</v>
      </c>
      <c r="AN1255" s="2652">
        <v>203.49</v>
      </c>
    </row>
    <row r="1256" spans="1:40" ht="11.1" customHeight="1">
      <c r="A1256" s="2646" t="s">
        <v>4065</v>
      </c>
      <c r="B1256" s="2646" t="s">
        <v>4064</v>
      </c>
      <c r="C1256" s="2646" t="s">
        <v>4023</v>
      </c>
      <c r="D1256" s="2646" t="s">
        <v>4057</v>
      </c>
      <c r="E1256" s="2647">
        <v>8481803900</v>
      </c>
      <c r="F1256" s="2646" t="s">
        <v>2990</v>
      </c>
      <c r="G1256" s="2646" t="s">
        <v>845</v>
      </c>
      <c r="H1256" s="2646" t="s">
        <v>2995</v>
      </c>
      <c r="I1256" s="2646" t="s">
        <v>6541</v>
      </c>
      <c r="J1256" s="2647">
        <v>1</v>
      </c>
      <c r="K1256" s="2646"/>
      <c r="L1256" s="2648">
        <v>4.97</v>
      </c>
      <c r="M1256" s="2658">
        <v>2.6468999999999999E-2</v>
      </c>
      <c r="N1256" s="2648">
        <v>0.48</v>
      </c>
      <c r="O1256" s="2649">
        <v>0.10349999999999999</v>
      </c>
      <c r="P1256" s="2649">
        <v>4.0500000000000001E-2</v>
      </c>
      <c r="Q1256" s="2656">
        <v>10</v>
      </c>
      <c r="R1256" s="2650"/>
      <c r="S1256" s="2650"/>
      <c r="T1256" s="2646" t="s">
        <v>2987</v>
      </c>
      <c r="U1256" s="2647">
        <v>4673739418734</v>
      </c>
      <c r="V1256" s="2646"/>
      <c r="W1256" s="2646"/>
      <c r="X1256" s="2646"/>
      <c r="Y1256" s="2646"/>
      <c r="Z1256" s="2646"/>
      <c r="AA1256" s="2646"/>
      <c r="AB1256" s="2646"/>
      <c r="AC1256" s="2656">
        <v>3</v>
      </c>
      <c r="AD1256" s="2648">
        <v>18.64</v>
      </c>
      <c r="AE1256" s="2658">
        <v>6.7932000000000006E-2</v>
      </c>
      <c r="AF1256" s="2648">
        <v>0.54</v>
      </c>
      <c r="AG1256" s="2648">
        <v>0.34</v>
      </c>
      <c r="AH1256" s="2648">
        <v>0.37</v>
      </c>
      <c r="AI1256" s="2647">
        <v>4603739361181</v>
      </c>
      <c r="AJ1256" s="2648">
        <v>222.76</v>
      </c>
      <c r="AK1256" s="2651" t="s">
        <v>2154</v>
      </c>
      <c r="AL1256" s="2651" t="s">
        <v>2986</v>
      </c>
      <c r="AM1256" s="2660">
        <v>18285</v>
      </c>
      <c r="AN1256" s="2652">
        <v>227.22</v>
      </c>
    </row>
    <row r="1257" spans="1:40" ht="11.1" customHeight="1">
      <c r="A1257" s="2646" t="s">
        <v>4063</v>
      </c>
      <c r="B1257" s="2646" t="s">
        <v>4062</v>
      </c>
      <c r="C1257" s="2646" t="s">
        <v>4023</v>
      </c>
      <c r="D1257" s="2646" t="s">
        <v>4057</v>
      </c>
      <c r="E1257" s="2647">
        <v>8481803900</v>
      </c>
      <c r="F1257" s="2646" t="s">
        <v>2990</v>
      </c>
      <c r="G1257" s="2646" t="s">
        <v>846</v>
      </c>
      <c r="H1257" s="2646" t="s">
        <v>2995</v>
      </c>
      <c r="I1257" s="2646" t="s">
        <v>6541</v>
      </c>
      <c r="J1257" s="2647">
        <v>1</v>
      </c>
      <c r="K1257" s="2646"/>
      <c r="L1257" s="2657">
        <v>5.3630000000000004</v>
      </c>
      <c r="M1257" s="2658">
        <v>2.6468999999999999E-2</v>
      </c>
      <c r="N1257" s="2648">
        <v>0.53</v>
      </c>
      <c r="O1257" s="2649">
        <v>0.10349999999999999</v>
      </c>
      <c r="P1257" s="2649">
        <v>4.0500000000000001E-2</v>
      </c>
      <c r="Q1257" s="2656">
        <v>10</v>
      </c>
      <c r="R1257" s="2650"/>
      <c r="S1257" s="2650"/>
      <c r="T1257" s="2646" t="s">
        <v>2987</v>
      </c>
      <c r="U1257" s="2647">
        <v>4673739418741</v>
      </c>
      <c r="V1257" s="2646"/>
      <c r="W1257" s="2646"/>
      <c r="X1257" s="2646"/>
      <c r="Y1257" s="2646"/>
      <c r="Z1257" s="2646"/>
      <c r="AA1257" s="2646"/>
      <c r="AB1257" s="2646"/>
      <c r="AC1257" s="2656">
        <v>3</v>
      </c>
      <c r="AD1257" s="2648">
        <v>20.170000000000002</v>
      </c>
      <c r="AE1257" s="2658">
        <v>8.0512E-2</v>
      </c>
      <c r="AF1257" s="2648">
        <v>0.64</v>
      </c>
      <c r="AG1257" s="2648">
        <v>0.34</v>
      </c>
      <c r="AH1257" s="2648">
        <v>0.37</v>
      </c>
      <c r="AI1257" s="2647">
        <v>4603739361198</v>
      </c>
      <c r="AJ1257" s="2648">
        <v>245.57</v>
      </c>
      <c r="AK1257" s="2651" t="s">
        <v>2154</v>
      </c>
      <c r="AL1257" s="2651" t="s">
        <v>2986</v>
      </c>
      <c r="AM1257" s="2660">
        <v>20125</v>
      </c>
      <c r="AN1257" s="2652">
        <v>250.48</v>
      </c>
    </row>
    <row r="1258" spans="1:40" ht="11.1" customHeight="1">
      <c r="A1258" s="2646" t="s">
        <v>4061</v>
      </c>
      <c r="B1258" s="2646" t="s">
        <v>4060</v>
      </c>
      <c r="C1258" s="2646" t="s">
        <v>4023</v>
      </c>
      <c r="D1258" s="2646" t="s">
        <v>4057</v>
      </c>
      <c r="E1258" s="2647">
        <v>8481803900</v>
      </c>
      <c r="F1258" s="2646" t="s">
        <v>2990</v>
      </c>
      <c r="G1258" s="2646" t="s">
        <v>847</v>
      </c>
      <c r="H1258" s="2646" t="s">
        <v>2995</v>
      </c>
      <c r="I1258" s="2646" t="s">
        <v>6541</v>
      </c>
      <c r="J1258" s="2647">
        <v>1</v>
      </c>
      <c r="K1258" s="2646"/>
      <c r="L1258" s="2657">
        <v>5.7960000000000003</v>
      </c>
      <c r="M1258" s="2658">
        <v>3.0703999999999999E-2</v>
      </c>
      <c r="N1258" s="2648">
        <v>0.57999999999999996</v>
      </c>
      <c r="O1258" s="2649">
        <v>0.10349999999999999</v>
      </c>
      <c r="P1258" s="2649">
        <v>4.0500000000000001E-2</v>
      </c>
      <c r="Q1258" s="2656">
        <v>10</v>
      </c>
      <c r="R1258" s="2650"/>
      <c r="S1258" s="2650"/>
      <c r="T1258" s="2646" t="s">
        <v>2987</v>
      </c>
      <c r="U1258" s="2647">
        <v>4673739418758</v>
      </c>
      <c r="V1258" s="2646"/>
      <c r="W1258" s="2646"/>
      <c r="X1258" s="2646"/>
      <c r="Y1258" s="2646"/>
      <c r="Z1258" s="2646"/>
      <c r="AA1258" s="2646"/>
      <c r="AB1258" s="2646"/>
      <c r="AC1258" s="2656">
        <v>3</v>
      </c>
      <c r="AD1258" s="2648">
        <v>21.77</v>
      </c>
      <c r="AE1258" s="2658">
        <v>8.0512E-2</v>
      </c>
      <c r="AF1258" s="2648">
        <v>0.64</v>
      </c>
      <c r="AG1258" s="2648">
        <v>0.34</v>
      </c>
      <c r="AH1258" s="2648">
        <v>0.37</v>
      </c>
      <c r="AI1258" s="2647">
        <v>4603739361204</v>
      </c>
      <c r="AJ1258" s="2653">
        <v>273.8</v>
      </c>
      <c r="AK1258" s="2651" t="s">
        <v>2154</v>
      </c>
      <c r="AL1258" s="2651" t="s">
        <v>2986</v>
      </c>
      <c r="AM1258" s="2660">
        <v>22540</v>
      </c>
      <c r="AN1258" s="2652">
        <v>279.27999999999997</v>
      </c>
    </row>
    <row r="1259" spans="1:40" ht="11.1" customHeight="1">
      <c r="A1259" s="2646" t="s">
        <v>4059</v>
      </c>
      <c r="B1259" s="2646" t="s">
        <v>4058</v>
      </c>
      <c r="C1259" s="2646" t="s">
        <v>4023</v>
      </c>
      <c r="D1259" s="2646" t="s">
        <v>4057</v>
      </c>
      <c r="E1259" s="2647">
        <v>8481803900</v>
      </c>
      <c r="F1259" s="2646" t="s">
        <v>2990</v>
      </c>
      <c r="G1259" s="2646" t="s">
        <v>848</v>
      </c>
      <c r="H1259" s="2646" t="s">
        <v>2995</v>
      </c>
      <c r="I1259" s="2646" t="s">
        <v>6541</v>
      </c>
      <c r="J1259" s="2647">
        <v>1</v>
      </c>
      <c r="K1259" s="2646"/>
      <c r="L1259" s="2657">
        <v>6.2290000000000001</v>
      </c>
      <c r="M1259" s="2658">
        <v>3.0703999999999999E-2</v>
      </c>
      <c r="N1259" s="2648">
        <v>0.63</v>
      </c>
      <c r="O1259" s="2649">
        <v>0.10349999999999999</v>
      </c>
      <c r="P1259" s="2649">
        <v>4.0500000000000001E-2</v>
      </c>
      <c r="Q1259" s="2656">
        <v>10</v>
      </c>
      <c r="R1259" s="2650"/>
      <c r="S1259" s="2650"/>
      <c r="T1259" s="2646" t="s">
        <v>2987</v>
      </c>
      <c r="U1259" s="2647">
        <v>4673739418765</v>
      </c>
      <c r="V1259" s="2646"/>
      <c r="W1259" s="2646"/>
      <c r="X1259" s="2646"/>
      <c r="Y1259" s="2646"/>
      <c r="Z1259" s="2646"/>
      <c r="AA1259" s="2646"/>
      <c r="AB1259" s="2646"/>
      <c r="AC1259" s="2656">
        <v>3</v>
      </c>
      <c r="AD1259" s="2653">
        <v>23.1</v>
      </c>
      <c r="AE1259" s="2658">
        <v>8.9317999999999995E-2</v>
      </c>
      <c r="AF1259" s="2648">
        <v>0.71</v>
      </c>
      <c r="AG1259" s="2648">
        <v>0.34</v>
      </c>
      <c r="AH1259" s="2648">
        <v>0.37</v>
      </c>
      <c r="AI1259" s="2647">
        <v>4603739361211</v>
      </c>
      <c r="AJ1259" s="2648">
        <v>302.52999999999997</v>
      </c>
      <c r="AK1259" s="2651" t="s">
        <v>2154</v>
      </c>
      <c r="AL1259" s="2651" t="s">
        <v>2986</v>
      </c>
      <c r="AM1259" s="2660">
        <v>24840</v>
      </c>
      <c r="AN1259" s="2652">
        <v>308.58</v>
      </c>
    </row>
    <row r="1260" spans="1:40" ht="11.1" customHeight="1">
      <c r="A1260" s="2646" t="s">
        <v>4056</v>
      </c>
      <c r="B1260" s="2646" t="s">
        <v>4055</v>
      </c>
      <c r="C1260" s="2646" t="s">
        <v>4023</v>
      </c>
      <c r="D1260" s="2646" t="s">
        <v>4034</v>
      </c>
      <c r="E1260" s="2647">
        <v>8481803900</v>
      </c>
      <c r="F1260" s="2646" t="s">
        <v>2990</v>
      </c>
      <c r="G1260" s="2646" t="s">
        <v>849</v>
      </c>
      <c r="H1260" s="2646" t="s">
        <v>2995</v>
      </c>
      <c r="I1260" s="2646" t="s">
        <v>6541</v>
      </c>
      <c r="J1260" s="2647">
        <v>1</v>
      </c>
      <c r="K1260" s="2646"/>
      <c r="L1260" s="2657">
        <v>1.968</v>
      </c>
      <c r="M1260" s="2658">
        <v>9.5289999999999993E-3</v>
      </c>
      <c r="N1260" s="2648">
        <v>0.13</v>
      </c>
      <c r="O1260" s="2657">
        <v>0.113</v>
      </c>
      <c r="P1260" s="2649">
        <v>4.0500000000000001E-2</v>
      </c>
      <c r="Q1260" s="2656">
        <v>10</v>
      </c>
      <c r="R1260" s="2650"/>
      <c r="S1260" s="2650"/>
      <c r="T1260" s="2646" t="s">
        <v>2987</v>
      </c>
      <c r="U1260" s="2647">
        <v>4673739418772</v>
      </c>
      <c r="V1260" s="2646"/>
      <c r="W1260" s="2646"/>
      <c r="X1260" s="2646"/>
      <c r="Y1260" s="2646"/>
      <c r="Z1260" s="2646"/>
      <c r="AA1260" s="2646"/>
      <c r="AB1260" s="2646"/>
      <c r="AC1260" s="2656">
        <v>5</v>
      </c>
      <c r="AD1260" s="2648">
        <v>9.7799999999999994</v>
      </c>
      <c r="AE1260" s="2658">
        <v>4.8174000000000002E-2</v>
      </c>
      <c r="AF1260" s="2648">
        <v>0.37</v>
      </c>
      <c r="AG1260" s="2657">
        <v>0.46500000000000002</v>
      </c>
      <c r="AH1260" s="2648">
        <v>0.28000000000000003</v>
      </c>
      <c r="AI1260" s="2647">
        <v>4603739361006</v>
      </c>
      <c r="AJ1260" s="2648">
        <v>95.12</v>
      </c>
      <c r="AK1260" s="2651" t="s">
        <v>2154</v>
      </c>
      <c r="AL1260" s="2651" t="s">
        <v>2986</v>
      </c>
      <c r="AM1260" s="2660">
        <v>7797</v>
      </c>
      <c r="AN1260" s="2652">
        <v>97.02</v>
      </c>
    </row>
    <row r="1261" spans="1:40" ht="11.1" customHeight="1">
      <c r="A1261" s="2646" t="s">
        <v>4054</v>
      </c>
      <c r="B1261" s="2646" t="s">
        <v>4053</v>
      </c>
      <c r="C1261" s="2646" t="s">
        <v>4023</v>
      </c>
      <c r="D1261" s="2646" t="s">
        <v>4034</v>
      </c>
      <c r="E1261" s="2647">
        <v>8481803900</v>
      </c>
      <c r="F1261" s="2646" t="s">
        <v>2990</v>
      </c>
      <c r="G1261" s="2646" t="s">
        <v>850</v>
      </c>
      <c r="H1261" s="2646" t="s">
        <v>2995</v>
      </c>
      <c r="I1261" s="2646" t="s">
        <v>6541</v>
      </c>
      <c r="J1261" s="2647">
        <v>1</v>
      </c>
      <c r="K1261" s="2646"/>
      <c r="L1261" s="2657">
        <v>2.399</v>
      </c>
      <c r="M1261" s="2658">
        <v>1.3764E-2</v>
      </c>
      <c r="N1261" s="2648">
        <v>0.18</v>
      </c>
      <c r="O1261" s="2657">
        <v>0.113</v>
      </c>
      <c r="P1261" s="2649">
        <v>4.0500000000000001E-2</v>
      </c>
      <c r="Q1261" s="2656">
        <v>10</v>
      </c>
      <c r="R1261" s="2650"/>
      <c r="S1261" s="2650"/>
      <c r="T1261" s="2646" t="s">
        <v>2987</v>
      </c>
      <c r="U1261" s="2647">
        <v>4673739418789</v>
      </c>
      <c r="V1261" s="2646"/>
      <c r="W1261" s="2646"/>
      <c r="X1261" s="2646"/>
      <c r="Y1261" s="2646"/>
      <c r="Z1261" s="2646"/>
      <c r="AA1261" s="2646"/>
      <c r="AB1261" s="2646"/>
      <c r="AC1261" s="2656">
        <v>5</v>
      </c>
      <c r="AD1261" s="2648">
        <v>12.17</v>
      </c>
      <c r="AE1261" s="2658">
        <v>5.8497E-2</v>
      </c>
      <c r="AF1261" s="2648">
        <v>0.37</v>
      </c>
      <c r="AG1261" s="2657">
        <v>0.46500000000000002</v>
      </c>
      <c r="AH1261" s="2648">
        <v>0.34</v>
      </c>
      <c r="AI1261" s="2647">
        <v>4603739361013</v>
      </c>
      <c r="AJ1261" s="2648">
        <v>109.59</v>
      </c>
      <c r="AK1261" s="2651" t="s">
        <v>2154</v>
      </c>
      <c r="AL1261" s="2651" t="s">
        <v>2986</v>
      </c>
      <c r="AM1261" s="2664">
        <v>8981.5</v>
      </c>
      <c r="AN1261" s="2652">
        <v>111.78</v>
      </c>
    </row>
    <row r="1262" spans="1:40" ht="11.1" customHeight="1">
      <c r="A1262" s="2646" t="s">
        <v>4052</v>
      </c>
      <c r="B1262" s="2646" t="s">
        <v>4051</v>
      </c>
      <c r="C1262" s="2646" t="s">
        <v>4023</v>
      </c>
      <c r="D1262" s="2646" t="s">
        <v>4034</v>
      </c>
      <c r="E1262" s="2647">
        <v>8481803900</v>
      </c>
      <c r="F1262" s="2646" t="s">
        <v>2990</v>
      </c>
      <c r="G1262" s="2646" t="s">
        <v>851</v>
      </c>
      <c r="H1262" s="2646" t="s">
        <v>2995</v>
      </c>
      <c r="I1262" s="2646" t="s">
        <v>6541</v>
      </c>
      <c r="J1262" s="2647">
        <v>1</v>
      </c>
      <c r="K1262" s="2646"/>
      <c r="L1262" s="2657">
        <v>2.8410000000000002</v>
      </c>
      <c r="M1262" s="2658">
        <v>1.3764E-2</v>
      </c>
      <c r="N1262" s="2648">
        <v>0.23</v>
      </c>
      <c r="O1262" s="2657">
        <v>0.113</v>
      </c>
      <c r="P1262" s="2649">
        <v>4.0500000000000001E-2</v>
      </c>
      <c r="Q1262" s="2656">
        <v>10</v>
      </c>
      <c r="R1262" s="2650"/>
      <c r="S1262" s="2650"/>
      <c r="T1262" s="2646" t="s">
        <v>2987</v>
      </c>
      <c r="U1262" s="2647">
        <v>4673739418796</v>
      </c>
      <c r="V1262" s="2646"/>
      <c r="W1262" s="2646"/>
      <c r="X1262" s="2646"/>
      <c r="Y1262" s="2646"/>
      <c r="Z1262" s="2646"/>
      <c r="AA1262" s="2646"/>
      <c r="AB1262" s="2646"/>
      <c r="AC1262" s="2656">
        <v>5</v>
      </c>
      <c r="AD1262" s="2648">
        <v>13.89</v>
      </c>
      <c r="AE1262" s="2658">
        <v>4.8174000000000002E-2</v>
      </c>
      <c r="AF1262" s="2648">
        <v>0.37</v>
      </c>
      <c r="AG1262" s="2657">
        <v>0.46500000000000002</v>
      </c>
      <c r="AH1262" s="2648">
        <v>0.28000000000000003</v>
      </c>
      <c r="AI1262" s="2647">
        <v>4603739361020</v>
      </c>
      <c r="AJ1262" s="2648">
        <v>131.34</v>
      </c>
      <c r="AK1262" s="2651" t="s">
        <v>2154</v>
      </c>
      <c r="AL1262" s="2651" t="s">
        <v>2986</v>
      </c>
      <c r="AM1262" s="2660">
        <v>10764</v>
      </c>
      <c r="AN1262" s="2652">
        <v>133.97</v>
      </c>
    </row>
    <row r="1263" spans="1:40" ht="11.1" customHeight="1">
      <c r="A1263" s="2646" t="s">
        <v>4050</v>
      </c>
      <c r="B1263" s="2646" t="s">
        <v>4049</v>
      </c>
      <c r="C1263" s="2646" t="s">
        <v>4023</v>
      </c>
      <c r="D1263" s="2646" t="s">
        <v>4034</v>
      </c>
      <c r="E1263" s="2647">
        <v>8481803900</v>
      </c>
      <c r="F1263" s="2646" t="s">
        <v>2990</v>
      </c>
      <c r="G1263" s="2646" t="s">
        <v>852</v>
      </c>
      <c r="H1263" s="2646" t="s">
        <v>2995</v>
      </c>
      <c r="I1263" s="2646" t="s">
        <v>6541</v>
      </c>
      <c r="J1263" s="2647">
        <v>1</v>
      </c>
      <c r="K1263" s="2646"/>
      <c r="L1263" s="2657">
        <v>3.2829999999999999</v>
      </c>
      <c r="M1263" s="2658">
        <v>1.7999000000000001E-2</v>
      </c>
      <c r="N1263" s="2648">
        <v>0.28000000000000003</v>
      </c>
      <c r="O1263" s="2657">
        <v>0.113</v>
      </c>
      <c r="P1263" s="2649">
        <v>4.0500000000000001E-2</v>
      </c>
      <c r="Q1263" s="2656">
        <v>10</v>
      </c>
      <c r="R1263" s="2650"/>
      <c r="S1263" s="2650"/>
      <c r="T1263" s="2646" t="s">
        <v>2987</v>
      </c>
      <c r="U1263" s="2647">
        <v>4673739418802</v>
      </c>
      <c r="V1263" s="2646"/>
      <c r="W1263" s="2646"/>
      <c r="X1263" s="2646"/>
      <c r="Y1263" s="2646"/>
      <c r="Z1263" s="2646"/>
      <c r="AA1263" s="2646"/>
      <c r="AB1263" s="2646"/>
      <c r="AC1263" s="2656">
        <v>5</v>
      </c>
      <c r="AD1263" s="2648">
        <v>16.420000000000002</v>
      </c>
      <c r="AE1263" s="2658">
        <v>5.8497E-2</v>
      </c>
      <c r="AF1263" s="2648">
        <v>0.37</v>
      </c>
      <c r="AG1263" s="2657">
        <v>0.46500000000000002</v>
      </c>
      <c r="AH1263" s="2648">
        <v>0.34</v>
      </c>
      <c r="AI1263" s="2647">
        <v>4603739361037</v>
      </c>
      <c r="AJ1263" s="2653">
        <v>149.4</v>
      </c>
      <c r="AK1263" s="2651" t="s">
        <v>2154</v>
      </c>
      <c r="AL1263" s="2651" t="s">
        <v>2986</v>
      </c>
      <c r="AM1263" s="2660">
        <v>12305</v>
      </c>
      <c r="AN1263" s="2652">
        <v>152.38999999999999</v>
      </c>
    </row>
    <row r="1264" spans="1:40" ht="11.1" customHeight="1">
      <c r="A1264" s="2646" t="s">
        <v>4048</v>
      </c>
      <c r="B1264" s="2646" t="s">
        <v>4047</v>
      </c>
      <c r="C1264" s="2646" t="s">
        <v>4023</v>
      </c>
      <c r="D1264" s="2646" t="s">
        <v>4034</v>
      </c>
      <c r="E1264" s="2647">
        <v>8481803900</v>
      </c>
      <c r="F1264" s="2646" t="s">
        <v>2990</v>
      </c>
      <c r="G1264" s="2646" t="s">
        <v>853</v>
      </c>
      <c r="H1264" s="2646" t="s">
        <v>2995</v>
      </c>
      <c r="I1264" s="2646" t="s">
        <v>6541</v>
      </c>
      <c r="J1264" s="2647">
        <v>1</v>
      </c>
      <c r="K1264" s="2646"/>
      <c r="L1264" s="2657">
        <v>3.7250000000000001</v>
      </c>
      <c r="M1264" s="2658">
        <v>1.7999000000000001E-2</v>
      </c>
      <c r="N1264" s="2648">
        <v>0.33</v>
      </c>
      <c r="O1264" s="2657">
        <v>0.113</v>
      </c>
      <c r="P1264" s="2649">
        <v>4.0500000000000001E-2</v>
      </c>
      <c r="Q1264" s="2656">
        <v>10</v>
      </c>
      <c r="R1264" s="2650"/>
      <c r="S1264" s="2650"/>
      <c r="T1264" s="2646" t="s">
        <v>2987</v>
      </c>
      <c r="U1264" s="2647">
        <v>4673739418819</v>
      </c>
      <c r="V1264" s="2646"/>
      <c r="W1264" s="2646"/>
      <c r="X1264" s="2646"/>
      <c r="Y1264" s="2646"/>
      <c r="Z1264" s="2646"/>
      <c r="AA1264" s="2646"/>
      <c r="AB1264" s="2646"/>
      <c r="AC1264" s="2656">
        <v>5</v>
      </c>
      <c r="AD1264" s="2648">
        <v>18.03</v>
      </c>
      <c r="AE1264" s="2658">
        <v>7.3982000000000006E-2</v>
      </c>
      <c r="AF1264" s="2648">
        <v>0.43</v>
      </c>
      <c r="AG1264" s="2657">
        <v>0.46500000000000002</v>
      </c>
      <c r="AH1264" s="2648">
        <v>0.37</v>
      </c>
      <c r="AI1264" s="2647">
        <v>4603739361044</v>
      </c>
      <c r="AJ1264" s="2648">
        <v>175.16</v>
      </c>
      <c r="AK1264" s="2651" t="s">
        <v>2154</v>
      </c>
      <c r="AL1264" s="2651" t="s">
        <v>2986</v>
      </c>
      <c r="AM1264" s="2660">
        <v>14375</v>
      </c>
      <c r="AN1264" s="2652">
        <v>178.66</v>
      </c>
    </row>
    <row r="1265" spans="1:40" ht="11.1" customHeight="1">
      <c r="A1265" s="2646" t="s">
        <v>4046</v>
      </c>
      <c r="B1265" s="2646" t="s">
        <v>4045</v>
      </c>
      <c r="C1265" s="2646" t="s">
        <v>4023</v>
      </c>
      <c r="D1265" s="2646" t="s">
        <v>4034</v>
      </c>
      <c r="E1265" s="2647">
        <v>8481803900</v>
      </c>
      <c r="F1265" s="2646" t="s">
        <v>2990</v>
      </c>
      <c r="G1265" s="2646" t="s">
        <v>854</v>
      </c>
      <c r="H1265" s="2646" t="s">
        <v>2995</v>
      </c>
      <c r="I1265" s="2646" t="s">
        <v>6541</v>
      </c>
      <c r="J1265" s="2647">
        <v>1</v>
      </c>
      <c r="K1265" s="2646"/>
      <c r="L1265" s="2657">
        <v>4.1769999999999996</v>
      </c>
      <c r="M1265" s="2658">
        <v>2.2234E-2</v>
      </c>
      <c r="N1265" s="2648">
        <v>0.38</v>
      </c>
      <c r="O1265" s="2657">
        <v>0.113</v>
      </c>
      <c r="P1265" s="2649">
        <v>4.0500000000000001E-2</v>
      </c>
      <c r="Q1265" s="2656">
        <v>10</v>
      </c>
      <c r="R1265" s="2650"/>
      <c r="S1265" s="2650"/>
      <c r="T1265" s="2646" t="s">
        <v>2987</v>
      </c>
      <c r="U1265" s="2647">
        <v>4673739418826</v>
      </c>
      <c r="V1265" s="2646"/>
      <c r="W1265" s="2646"/>
      <c r="X1265" s="2646"/>
      <c r="Y1265" s="2646"/>
      <c r="Z1265" s="2646"/>
      <c r="AA1265" s="2646"/>
      <c r="AB1265" s="2646"/>
      <c r="AC1265" s="2656">
        <v>5</v>
      </c>
      <c r="AD1265" s="2657">
        <v>21.561</v>
      </c>
      <c r="AE1265" s="2658">
        <v>7.3982000000000006E-2</v>
      </c>
      <c r="AF1265" s="2648">
        <v>0.43</v>
      </c>
      <c r="AG1265" s="2657">
        <v>0.46500000000000002</v>
      </c>
      <c r="AH1265" s="2648">
        <v>0.37</v>
      </c>
      <c r="AI1265" s="2647">
        <v>4603739361051</v>
      </c>
      <c r="AJ1265" s="2653">
        <v>200.7</v>
      </c>
      <c r="AK1265" s="2651" t="s">
        <v>2154</v>
      </c>
      <c r="AL1265" s="2651" t="s">
        <v>2986</v>
      </c>
      <c r="AM1265" s="2660">
        <v>16560</v>
      </c>
      <c r="AN1265" s="2652">
        <v>204.71</v>
      </c>
    </row>
    <row r="1266" spans="1:40" ht="11.1" customHeight="1">
      <c r="A1266" s="2646" t="s">
        <v>4044</v>
      </c>
      <c r="B1266" s="2646" t="s">
        <v>4043</v>
      </c>
      <c r="C1266" s="2646" t="s">
        <v>4023</v>
      </c>
      <c r="D1266" s="2646" t="s">
        <v>4034</v>
      </c>
      <c r="E1266" s="2647">
        <v>8481803900</v>
      </c>
      <c r="F1266" s="2646" t="s">
        <v>2990</v>
      </c>
      <c r="G1266" s="2646" t="s">
        <v>855</v>
      </c>
      <c r="H1266" s="2646" t="s">
        <v>2995</v>
      </c>
      <c r="I1266" s="2646" t="s">
        <v>6541</v>
      </c>
      <c r="J1266" s="2647">
        <v>1</v>
      </c>
      <c r="K1266" s="2646"/>
      <c r="L1266" s="2657">
        <v>4.6180000000000003</v>
      </c>
      <c r="M1266" s="2658">
        <v>2.2234E-2</v>
      </c>
      <c r="N1266" s="2648">
        <v>0.43</v>
      </c>
      <c r="O1266" s="2657">
        <v>0.113</v>
      </c>
      <c r="P1266" s="2649">
        <v>4.0500000000000001E-2</v>
      </c>
      <c r="Q1266" s="2656">
        <v>10</v>
      </c>
      <c r="R1266" s="2650"/>
      <c r="S1266" s="2650"/>
      <c r="T1266" s="2646" t="s">
        <v>2987</v>
      </c>
      <c r="U1266" s="2647">
        <v>4673739418833</v>
      </c>
      <c r="V1266" s="2646"/>
      <c r="W1266" s="2646"/>
      <c r="X1266" s="2646"/>
      <c r="Y1266" s="2646"/>
      <c r="Z1266" s="2646"/>
      <c r="AA1266" s="2646"/>
      <c r="AB1266" s="2646"/>
      <c r="AC1266" s="2656">
        <v>3</v>
      </c>
      <c r="AD1266" s="2648">
        <v>16.66</v>
      </c>
      <c r="AE1266" s="2658">
        <v>6.7932000000000006E-2</v>
      </c>
      <c r="AF1266" s="2648">
        <v>0.54</v>
      </c>
      <c r="AG1266" s="2648">
        <v>0.34</v>
      </c>
      <c r="AH1266" s="2648">
        <v>0.37</v>
      </c>
      <c r="AI1266" s="2647">
        <v>4603739361068</v>
      </c>
      <c r="AJ1266" s="2648">
        <v>230.42</v>
      </c>
      <c r="AK1266" s="2651" t="s">
        <v>2154</v>
      </c>
      <c r="AL1266" s="2651" t="s">
        <v>2986</v>
      </c>
      <c r="AM1266" s="2660">
        <v>18975</v>
      </c>
      <c r="AN1266" s="2652">
        <v>235.03</v>
      </c>
    </row>
    <row r="1267" spans="1:40" ht="11.1" customHeight="1">
      <c r="A1267" s="2646" t="s">
        <v>4042</v>
      </c>
      <c r="B1267" s="2646" t="s">
        <v>4041</v>
      </c>
      <c r="C1267" s="2646" t="s">
        <v>4023</v>
      </c>
      <c r="D1267" s="2646" t="s">
        <v>4034</v>
      </c>
      <c r="E1267" s="2647">
        <v>8481803900</v>
      </c>
      <c r="F1267" s="2646" t="s">
        <v>2990</v>
      </c>
      <c r="G1267" s="2646" t="s">
        <v>856</v>
      </c>
      <c r="H1267" s="2646" t="s">
        <v>2995</v>
      </c>
      <c r="I1267" s="2646" t="s">
        <v>6541</v>
      </c>
      <c r="J1267" s="2647">
        <v>1</v>
      </c>
      <c r="K1267" s="2646"/>
      <c r="L1267" s="2657">
        <v>5.0510000000000002</v>
      </c>
      <c r="M1267" s="2658">
        <v>2.6468999999999999E-2</v>
      </c>
      <c r="N1267" s="2648">
        <v>0.48</v>
      </c>
      <c r="O1267" s="2657">
        <v>0.113</v>
      </c>
      <c r="P1267" s="2649">
        <v>4.0500000000000001E-2</v>
      </c>
      <c r="Q1267" s="2656">
        <v>10</v>
      </c>
      <c r="R1267" s="2650"/>
      <c r="S1267" s="2650"/>
      <c r="T1267" s="2646" t="s">
        <v>2987</v>
      </c>
      <c r="U1267" s="2647">
        <v>4673739418840</v>
      </c>
      <c r="V1267" s="2646"/>
      <c r="W1267" s="2646"/>
      <c r="X1267" s="2646"/>
      <c r="Y1267" s="2646"/>
      <c r="Z1267" s="2646"/>
      <c r="AA1267" s="2646"/>
      <c r="AB1267" s="2646"/>
      <c r="AC1267" s="2656">
        <v>3</v>
      </c>
      <c r="AD1267" s="2648">
        <v>18.37</v>
      </c>
      <c r="AE1267" s="2658">
        <v>6.7932000000000006E-2</v>
      </c>
      <c r="AF1267" s="2648">
        <v>0.54</v>
      </c>
      <c r="AG1267" s="2648">
        <v>0.34</v>
      </c>
      <c r="AH1267" s="2648">
        <v>0.37</v>
      </c>
      <c r="AI1267" s="2647">
        <v>4603739361075</v>
      </c>
      <c r="AJ1267" s="2648">
        <v>258.64</v>
      </c>
      <c r="AK1267" s="2651" t="s">
        <v>2154</v>
      </c>
      <c r="AL1267" s="2651" t="s">
        <v>2986</v>
      </c>
      <c r="AM1267" s="2660">
        <v>21275</v>
      </c>
      <c r="AN1267" s="2652">
        <v>263.81</v>
      </c>
    </row>
    <row r="1268" spans="1:40" ht="11.1" customHeight="1">
      <c r="A1268" s="2646" t="s">
        <v>4040</v>
      </c>
      <c r="B1268" s="2646" t="s">
        <v>4039</v>
      </c>
      <c r="C1268" s="2646" t="s">
        <v>4023</v>
      </c>
      <c r="D1268" s="2646" t="s">
        <v>4034</v>
      </c>
      <c r="E1268" s="2647">
        <v>8481803900</v>
      </c>
      <c r="F1268" s="2646" t="s">
        <v>2990</v>
      </c>
      <c r="G1268" s="2646" t="s">
        <v>857</v>
      </c>
      <c r="H1268" s="2646" t="s">
        <v>2995</v>
      </c>
      <c r="I1268" s="2646" t="s">
        <v>6541</v>
      </c>
      <c r="J1268" s="2647">
        <v>1</v>
      </c>
      <c r="K1268" s="2646"/>
      <c r="L1268" s="2657">
        <v>5.4530000000000003</v>
      </c>
      <c r="M1268" s="2658">
        <v>2.6468999999999999E-2</v>
      </c>
      <c r="N1268" s="2648">
        <v>0.53</v>
      </c>
      <c r="O1268" s="2657">
        <v>0.113</v>
      </c>
      <c r="P1268" s="2649">
        <v>4.0500000000000001E-2</v>
      </c>
      <c r="Q1268" s="2656">
        <v>10</v>
      </c>
      <c r="R1268" s="2650"/>
      <c r="S1268" s="2650"/>
      <c r="T1268" s="2646" t="s">
        <v>2987</v>
      </c>
      <c r="U1268" s="2647">
        <v>4673739418857</v>
      </c>
      <c r="V1268" s="2646"/>
      <c r="W1268" s="2646"/>
      <c r="X1268" s="2646"/>
      <c r="Y1268" s="2646"/>
      <c r="Z1268" s="2646"/>
      <c r="AA1268" s="2646"/>
      <c r="AB1268" s="2646"/>
      <c r="AC1268" s="2656">
        <v>3</v>
      </c>
      <c r="AD1268" s="2653">
        <v>19.600000000000001</v>
      </c>
      <c r="AE1268" s="2658">
        <v>8.0512E-2</v>
      </c>
      <c r="AF1268" s="2648">
        <v>0.64</v>
      </c>
      <c r="AG1268" s="2648">
        <v>0.34</v>
      </c>
      <c r="AH1268" s="2648">
        <v>0.37</v>
      </c>
      <c r="AI1268" s="2647">
        <v>4603739361082</v>
      </c>
      <c r="AJ1268" s="2648">
        <v>277.52</v>
      </c>
      <c r="AK1268" s="2651" t="s">
        <v>2154</v>
      </c>
      <c r="AL1268" s="2651" t="s">
        <v>2986</v>
      </c>
      <c r="AM1268" s="2660">
        <v>22770</v>
      </c>
      <c r="AN1268" s="2652">
        <v>283.07</v>
      </c>
    </row>
    <row r="1269" spans="1:40" ht="11.1" customHeight="1">
      <c r="A1269" s="2646" t="s">
        <v>4038</v>
      </c>
      <c r="B1269" s="2646" t="s">
        <v>4037</v>
      </c>
      <c r="C1269" s="2646" t="s">
        <v>4023</v>
      </c>
      <c r="D1269" s="2646" t="s">
        <v>4034</v>
      </c>
      <c r="E1269" s="2647">
        <v>8481803900</v>
      </c>
      <c r="F1269" s="2646" t="s">
        <v>2990</v>
      </c>
      <c r="G1269" s="2646" t="s">
        <v>858</v>
      </c>
      <c r="H1269" s="2646" t="s">
        <v>2995</v>
      </c>
      <c r="I1269" s="2646" t="s">
        <v>6541</v>
      </c>
      <c r="J1269" s="2647">
        <v>1</v>
      </c>
      <c r="K1269" s="2646"/>
      <c r="L1269" s="2657">
        <v>5.8949999999999996</v>
      </c>
      <c r="M1269" s="2658">
        <v>3.0703999999999999E-2</v>
      </c>
      <c r="N1269" s="2648">
        <v>0.57999999999999996</v>
      </c>
      <c r="O1269" s="2657">
        <v>0.113</v>
      </c>
      <c r="P1269" s="2649">
        <v>4.0500000000000001E-2</v>
      </c>
      <c r="Q1269" s="2656">
        <v>10</v>
      </c>
      <c r="R1269" s="2650"/>
      <c r="S1269" s="2650"/>
      <c r="T1269" s="2646" t="s">
        <v>2987</v>
      </c>
      <c r="U1269" s="2647">
        <v>4673739418864</v>
      </c>
      <c r="V1269" s="2646"/>
      <c r="W1269" s="2646"/>
      <c r="X1269" s="2646"/>
      <c r="Y1269" s="2646"/>
      <c r="Z1269" s="2646"/>
      <c r="AA1269" s="2646"/>
      <c r="AB1269" s="2646"/>
      <c r="AC1269" s="2656">
        <v>3</v>
      </c>
      <c r="AD1269" s="2648">
        <v>21.29</v>
      </c>
      <c r="AE1269" s="2658">
        <v>8.0512E-2</v>
      </c>
      <c r="AF1269" s="2648">
        <v>0.64</v>
      </c>
      <c r="AG1269" s="2648">
        <v>0.34</v>
      </c>
      <c r="AH1269" s="2648">
        <v>0.37</v>
      </c>
      <c r="AI1269" s="2647">
        <v>4603739361099</v>
      </c>
      <c r="AJ1269" s="2648">
        <v>299.91000000000003</v>
      </c>
      <c r="AK1269" s="2651" t="s">
        <v>2154</v>
      </c>
      <c r="AL1269" s="2651" t="s">
        <v>2986</v>
      </c>
      <c r="AM1269" s="2660">
        <v>24610</v>
      </c>
      <c r="AN1269" s="2652">
        <v>305.91000000000003</v>
      </c>
    </row>
    <row r="1270" spans="1:40" ht="11.1" customHeight="1">
      <c r="A1270" s="2646" t="s">
        <v>4036</v>
      </c>
      <c r="B1270" s="2646" t="s">
        <v>4035</v>
      </c>
      <c r="C1270" s="2646" t="s">
        <v>4023</v>
      </c>
      <c r="D1270" s="2646" t="s">
        <v>4034</v>
      </c>
      <c r="E1270" s="2647">
        <v>8481803900</v>
      </c>
      <c r="F1270" s="2646" t="s">
        <v>2990</v>
      </c>
      <c r="G1270" s="2646" t="s">
        <v>859</v>
      </c>
      <c r="H1270" s="2646" t="s">
        <v>2995</v>
      </c>
      <c r="I1270" s="2646" t="s">
        <v>6541</v>
      </c>
      <c r="J1270" s="2647">
        <v>1</v>
      </c>
      <c r="K1270" s="2646"/>
      <c r="L1270" s="2657">
        <v>6.3369999999999997</v>
      </c>
      <c r="M1270" s="2658">
        <v>3.0703999999999999E-2</v>
      </c>
      <c r="N1270" s="2648">
        <v>0.63</v>
      </c>
      <c r="O1270" s="2657">
        <v>0.113</v>
      </c>
      <c r="P1270" s="2649">
        <v>4.0500000000000001E-2</v>
      </c>
      <c r="Q1270" s="2656">
        <v>10</v>
      </c>
      <c r="R1270" s="2650"/>
      <c r="S1270" s="2650"/>
      <c r="T1270" s="2646" t="s">
        <v>2987</v>
      </c>
      <c r="U1270" s="2647">
        <v>4673739418871</v>
      </c>
      <c r="V1270" s="2646"/>
      <c r="W1270" s="2646"/>
      <c r="X1270" s="2646"/>
      <c r="Y1270" s="2646"/>
      <c r="Z1270" s="2646"/>
      <c r="AA1270" s="2646"/>
      <c r="AB1270" s="2646"/>
      <c r="AC1270" s="2656">
        <v>3</v>
      </c>
      <c r="AD1270" s="2648">
        <v>22.61</v>
      </c>
      <c r="AE1270" s="2658">
        <v>8.9317999999999995E-2</v>
      </c>
      <c r="AF1270" s="2648">
        <v>0.71</v>
      </c>
      <c r="AG1270" s="2648">
        <v>0.34</v>
      </c>
      <c r="AH1270" s="2648">
        <v>0.37</v>
      </c>
      <c r="AI1270" s="2647">
        <v>4603739361105</v>
      </c>
      <c r="AJ1270" s="2648">
        <v>333.23</v>
      </c>
      <c r="AK1270" s="2651" t="s">
        <v>2154</v>
      </c>
      <c r="AL1270" s="2651" t="s">
        <v>2986</v>
      </c>
      <c r="AM1270" s="2660">
        <v>27370</v>
      </c>
      <c r="AN1270" s="2652">
        <v>339.89</v>
      </c>
    </row>
    <row r="1271" spans="1:40" ht="11.1" customHeight="1">
      <c r="A1271" s="2646" t="s">
        <v>4033</v>
      </c>
      <c r="B1271" s="2646" t="s">
        <v>4032</v>
      </c>
      <c r="C1271" s="2646" t="s">
        <v>4023</v>
      </c>
      <c r="D1271" s="2646"/>
      <c r="E1271" s="2647">
        <v>8481803900</v>
      </c>
      <c r="F1271" s="2646" t="s">
        <v>2990</v>
      </c>
      <c r="G1271" s="2646" t="s">
        <v>4031</v>
      </c>
      <c r="H1271" s="2646" t="s">
        <v>2988</v>
      </c>
      <c r="I1271" s="2646" t="s">
        <v>6541</v>
      </c>
      <c r="J1271" s="2647">
        <v>1</v>
      </c>
      <c r="K1271" s="2646"/>
      <c r="L1271" s="2650"/>
      <c r="M1271" s="2650"/>
      <c r="N1271" s="2650"/>
      <c r="O1271" s="2650"/>
      <c r="P1271" s="2650"/>
      <c r="Q1271" s="2656">
        <v>10</v>
      </c>
      <c r="R1271" s="2650"/>
      <c r="S1271" s="2650"/>
      <c r="T1271" s="2646" t="s">
        <v>2987</v>
      </c>
      <c r="U1271" s="2646"/>
      <c r="V1271" s="2646"/>
      <c r="W1271" s="2646"/>
      <c r="X1271" s="2646"/>
      <c r="Y1271" s="2646"/>
      <c r="Z1271" s="2646"/>
      <c r="AA1271" s="2646"/>
      <c r="AB1271" s="2646"/>
      <c r="AC1271" s="2646"/>
      <c r="AD1271" s="2646"/>
      <c r="AE1271" s="2646"/>
      <c r="AF1271" s="2646"/>
      <c r="AG1271" s="2646"/>
      <c r="AH1271" s="2646"/>
      <c r="AI1271" s="2646"/>
      <c r="AJ1271" s="2646"/>
      <c r="AK1271" s="2651"/>
      <c r="AL1271" s="2651" t="s">
        <v>2986</v>
      </c>
      <c r="AM1271" s="2660">
        <v>15050</v>
      </c>
      <c r="AN1271" s="2651"/>
    </row>
    <row r="1272" spans="1:40" ht="11.1" customHeight="1">
      <c r="A1272" s="2646" t="s">
        <v>1869</v>
      </c>
      <c r="B1272" s="2646" t="s">
        <v>1869</v>
      </c>
      <c r="C1272" s="2646" t="s">
        <v>3809</v>
      </c>
      <c r="D1272" s="2646" t="s">
        <v>3961</v>
      </c>
      <c r="E1272" s="2647">
        <v>8203200009</v>
      </c>
      <c r="F1272" s="2646" t="s">
        <v>2990</v>
      </c>
      <c r="G1272" s="2646" t="s">
        <v>1868</v>
      </c>
      <c r="H1272" s="2646" t="s">
        <v>2995</v>
      </c>
      <c r="I1272" s="2646"/>
      <c r="J1272" s="2646"/>
      <c r="K1272" s="2646" t="s">
        <v>6626</v>
      </c>
      <c r="L1272" s="2656">
        <v>4</v>
      </c>
      <c r="M1272" s="2657">
        <v>4.0000000000000001E-3</v>
      </c>
      <c r="N1272" s="2653">
        <v>0.3</v>
      </c>
      <c r="O1272" s="2648">
        <v>0.09</v>
      </c>
      <c r="P1272" s="2648">
        <v>0.15</v>
      </c>
      <c r="Q1272" s="2650"/>
      <c r="R1272" s="2650"/>
      <c r="S1272" s="2650"/>
      <c r="T1272" s="2646" t="s">
        <v>2987</v>
      </c>
      <c r="U1272" s="2647">
        <v>4673739401774</v>
      </c>
      <c r="V1272" s="2646"/>
      <c r="W1272" s="2646"/>
      <c r="X1272" s="2646"/>
      <c r="Y1272" s="2646"/>
      <c r="Z1272" s="2646"/>
      <c r="AA1272" s="2646"/>
      <c r="AB1272" s="2646"/>
      <c r="AC1272" s="2656">
        <v>2</v>
      </c>
      <c r="AD1272" s="2656">
        <v>8</v>
      </c>
      <c r="AE1272" s="2649">
        <v>3.0099999999999998E-2</v>
      </c>
      <c r="AF1272" s="2648">
        <v>0.62</v>
      </c>
      <c r="AG1272" s="2648">
        <v>0.18</v>
      </c>
      <c r="AH1272" s="2648">
        <v>0.27</v>
      </c>
      <c r="AI1272" s="2647">
        <v>4673739401781</v>
      </c>
      <c r="AJ1272" s="2656">
        <v>215</v>
      </c>
      <c r="AK1272" s="2651" t="s">
        <v>2154</v>
      </c>
      <c r="AL1272" s="2651" t="s">
        <v>2986</v>
      </c>
      <c r="AM1272" s="2660">
        <v>17400</v>
      </c>
      <c r="AN1272" s="2652">
        <v>219.3</v>
      </c>
    </row>
    <row r="1273" spans="1:40" ht="11.1" customHeight="1">
      <c r="A1273" s="2646" t="s">
        <v>1878</v>
      </c>
      <c r="B1273" s="2646" t="s">
        <v>1878</v>
      </c>
      <c r="C1273" s="2646" t="s">
        <v>3621</v>
      </c>
      <c r="D1273" s="2646" t="s">
        <v>4030</v>
      </c>
      <c r="E1273" s="2647">
        <v>8206000000</v>
      </c>
      <c r="F1273" s="2646" t="s">
        <v>2990</v>
      </c>
      <c r="G1273" s="2646" t="s">
        <v>1879</v>
      </c>
      <c r="H1273" s="2646" t="s">
        <v>2995</v>
      </c>
      <c r="I1273" s="2646"/>
      <c r="J1273" s="2646"/>
      <c r="K1273" s="2646" t="s">
        <v>6633</v>
      </c>
      <c r="L1273" s="2653">
        <v>5.2</v>
      </c>
      <c r="M1273" s="2657">
        <v>3.0000000000000001E-3</v>
      </c>
      <c r="N1273" s="2648">
        <v>0.25</v>
      </c>
      <c r="O1273" s="2653">
        <v>0.1</v>
      </c>
      <c r="P1273" s="2648">
        <v>0.12</v>
      </c>
      <c r="Q1273" s="2650"/>
      <c r="R1273" s="2650"/>
      <c r="S1273" s="2650"/>
      <c r="T1273" s="2646" t="s">
        <v>2987</v>
      </c>
      <c r="U1273" s="2647">
        <v>4673739401750</v>
      </c>
      <c r="V1273" s="2646"/>
      <c r="W1273" s="2646"/>
      <c r="X1273" s="2646"/>
      <c r="Y1273" s="2646"/>
      <c r="Z1273" s="2646"/>
      <c r="AA1273" s="2646"/>
      <c r="AB1273" s="2646"/>
      <c r="AC1273" s="2656">
        <v>2</v>
      </c>
      <c r="AD1273" s="2653">
        <v>10.4</v>
      </c>
      <c r="AE1273" s="2649">
        <v>4.1200000000000001E-2</v>
      </c>
      <c r="AF1273" s="2648">
        <v>0.53</v>
      </c>
      <c r="AG1273" s="2648">
        <v>0.21</v>
      </c>
      <c r="AH1273" s="2648">
        <v>0.37</v>
      </c>
      <c r="AI1273" s="2647">
        <v>4673739401767</v>
      </c>
      <c r="AJ1273" s="2656">
        <v>460</v>
      </c>
      <c r="AK1273" s="2651" t="s">
        <v>2154</v>
      </c>
      <c r="AL1273" s="2651" t="s">
        <v>2986</v>
      </c>
      <c r="AM1273" s="2660">
        <v>40250</v>
      </c>
      <c r="AN1273" s="2652">
        <v>469.2</v>
      </c>
    </row>
    <row r="1274" spans="1:40" ht="11.1" customHeight="1">
      <c r="A1274" s="2646" t="s">
        <v>704</v>
      </c>
      <c r="B1274" s="2646" t="s">
        <v>704</v>
      </c>
      <c r="C1274" s="2646" t="s">
        <v>4023</v>
      </c>
      <c r="D1274" s="2646" t="s">
        <v>704</v>
      </c>
      <c r="E1274" s="2647">
        <v>8481805100</v>
      </c>
      <c r="F1274" s="2646" t="s">
        <v>2990</v>
      </c>
      <c r="G1274" s="2646" t="s">
        <v>705</v>
      </c>
      <c r="H1274" s="2646" t="s">
        <v>2995</v>
      </c>
      <c r="I1274" s="2646" t="s">
        <v>6533</v>
      </c>
      <c r="J1274" s="2647">
        <v>1</v>
      </c>
      <c r="K1274" s="2646"/>
      <c r="L1274" s="2653">
        <v>2.2999999999999998</v>
      </c>
      <c r="M1274" s="2657">
        <v>8.9999999999999993E-3</v>
      </c>
      <c r="N1274" s="2648">
        <v>0.35</v>
      </c>
      <c r="O1274" s="2657">
        <v>0.17199999999999999</v>
      </c>
      <c r="P1274" s="2653">
        <v>0.1</v>
      </c>
      <c r="Q1274" s="2656">
        <v>12</v>
      </c>
      <c r="R1274" s="2650"/>
      <c r="S1274" s="2650"/>
      <c r="T1274" s="2646" t="s">
        <v>2987</v>
      </c>
      <c r="U1274" s="2647">
        <v>4673739418499</v>
      </c>
      <c r="V1274" s="2646"/>
      <c r="W1274" s="2646"/>
      <c r="X1274" s="2646"/>
      <c r="Y1274" s="2646"/>
      <c r="Z1274" s="2646"/>
      <c r="AA1274" s="2646"/>
      <c r="AB1274" s="2646"/>
      <c r="AC1274" s="2656">
        <v>5</v>
      </c>
      <c r="AD1274" s="2648">
        <v>13.62</v>
      </c>
      <c r="AE1274" s="2662">
        <v>5.7750000000000003E-2</v>
      </c>
      <c r="AF1274" s="2653">
        <v>0.4</v>
      </c>
      <c r="AG1274" s="2657">
        <v>0.52500000000000002</v>
      </c>
      <c r="AH1274" s="2657">
        <v>0.27500000000000002</v>
      </c>
      <c r="AI1274" s="2647">
        <v>4673739418529</v>
      </c>
      <c r="AJ1274" s="2648">
        <v>128.85</v>
      </c>
      <c r="AK1274" s="2651" t="s">
        <v>2154</v>
      </c>
      <c r="AL1274" s="2651" t="s">
        <v>2986</v>
      </c>
      <c r="AM1274" s="2660">
        <v>11845</v>
      </c>
      <c r="AN1274" s="2652">
        <v>131.43</v>
      </c>
    </row>
    <row r="1275" spans="1:40" ht="11.1" customHeight="1">
      <c r="A1275" s="2646" t="s">
        <v>4029</v>
      </c>
      <c r="B1275" s="2646" t="s">
        <v>4029</v>
      </c>
      <c r="C1275" s="2646"/>
      <c r="D1275" s="2646"/>
      <c r="E1275" s="2647">
        <v>8481805100</v>
      </c>
      <c r="F1275" s="2646" t="s">
        <v>2990</v>
      </c>
      <c r="G1275" s="2646" t="s">
        <v>4028</v>
      </c>
      <c r="H1275" s="2646" t="s">
        <v>3017</v>
      </c>
      <c r="I1275" s="2646"/>
      <c r="J1275" s="2646"/>
      <c r="K1275" s="2646"/>
      <c r="L1275" s="2650"/>
      <c r="M1275" s="2650"/>
      <c r="N1275" s="2657">
        <v>3.2000000000000001E-2</v>
      </c>
      <c r="O1275" s="2657">
        <v>1.4999999999999999E-2</v>
      </c>
      <c r="P1275" s="2657">
        <v>1.4999999999999999E-2</v>
      </c>
      <c r="Q1275" s="2650"/>
      <c r="R1275" s="2650"/>
      <c r="S1275" s="2650"/>
      <c r="T1275" s="2646" t="s">
        <v>2987</v>
      </c>
      <c r="U1275" s="2646"/>
      <c r="V1275" s="2646"/>
      <c r="W1275" s="2646"/>
      <c r="X1275" s="2646"/>
      <c r="Y1275" s="2646"/>
      <c r="Z1275" s="2646"/>
      <c r="AA1275" s="2646"/>
      <c r="AB1275" s="2646"/>
      <c r="AC1275" s="2646"/>
      <c r="AD1275" s="2646"/>
      <c r="AE1275" s="2646"/>
      <c r="AF1275" s="2646"/>
      <c r="AG1275" s="2646"/>
      <c r="AH1275" s="2646"/>
      <c r="AI1275" s="2646"/>
      <c r="AJ1275" s="2656">
        <v>1</v>
      </c>
      <c r="AK1275" s="2651" t="s">
        <v>2154</v>
      </c>
      <c r="AL1275" s="2651" t="s">
        <v>2986</v>
      </c>
      <c r="AM1275" s="2651"/>
      <c r="AN1275" s="2652">
        <v>1.02</v>
      </c>
    </row>
    <row r="1276" spans="1:40" ht="11.1" customHeight="1">
      <c r="A1276" s="2646" t="s">
        <v>4027</v>
      </c>
      <c r="B1276" s="2646" t="s">
        <v>4027</v>
      </c>
      <c r="C1276" s="2646"/>
      <c r="D1276" s="2646"/>
      <c r="E1276" s="2647">
        <v>8481805100</v>
      </c>
      <c r="F1276" s="2646" t="s">
        <v>2990</v>
      </c>
      <c r="G1276" s="2646" t="s">
        <v>4026</v>
      </c>
      <c r="H1276" s="2646" t="s">
        <v>2995</v>
      </c>
      <c r="I1276" s="2646"/>
      <c r="J1276" s="2646"/>
      <c r="K1276" s="2646"/>
      <c r="L1276" s="2650"/>
      <c r="M1276" s="2650"/>
      <c r="N1276" s="2657">
        <v>4.2999999999999997E-2</v>
      </c>
      <c r="O1276" s="2657">
        <v>4.1000000000000002E-2</v>
      </c>
      <c r="P1276" s="2657">
        <v>4.1000000000000002E-2</v>
      </c>
      <c r="Q1276" s="2650"/>
      <c r="R1276" s="2650"/>
      <c r="S1276" s="2650"/>
      <c r="T1276" s="2646" t="s">
        <v>2987</v>
      </c>
      <c r="U1276" s="2646"/>
      <c r="V1276" s="2646"/>
      <c r="W1276" s="2646"/>
      <c r="X1276" s="2646"/>
      <c r="Y1276" s="2646"/>
      <c r="Z1276" s="2646"/>
      <c r="AA1276" s="2646"/>
      <c r="AB1276" s="2646"/>
      <c r="AC1276" s="2646"/>
      <c r="AD1276" s="2646"/>
      <c r="AE1276" s="2646"/>
      <c r="AF1276" s="2646"/>
      <c r="AG1276" s="2646"/>
      <c r="AH1276" s="2646"/>
      <c r="AI1276" s="2646"/>
      <c r="AJ1276" s="2653">
        <v>2.8</v>
      </c>
      <c r="AK1276" s="2651" t="s">
        <v>2154</v>
      </c>
      <c r="AL1276" s="2651" t="s">
        <v>2986</v>
      </c>
      <c r="AM1276" s="2651"/>
      <c r="AN1276" s="2652">
        <v>2.86</v>
      </c>
    </row>
    <row r="1277" spans="1:40" ht="11.1" customHeight="1">
      <c r="A1277" s="2646" t="s">
        <v>704</v>
      </c>
      <c r="B1277" s="2646" t="s">
        <v>704</v>
      </c>
      <c r="C1277" s="2646" t="s">
        <v>4023</v>
      </c>
      <c r="D1277" s="2646" t="s">
        <v>704</v>
      </c>
      <c r="E1277" s="2647">
        <v>8481805100</v>
      </c>
      <c r="F1277" s="2646" t="s">
        <v>2990</v>
      </c>
      <c r="G1277" s="2646" t="s">
        <v>4025</v>
      </c>
      <c r="H1277" s="2646" t="s">
        <v>2995</v>
      </c>
      <c r="I1277" s="2646" t="s">
        <v>6533</v>
      </c>
      <c r="J1277" s="2647">
        <v>1</v>
      </c>
      <c r="K1277" s="2646"/>
      <c r="L1277" s="2653">
        <v>2.2999999999999998</v>
      </c>
      <c r="M1277" s="2657">
        <v>8.9999999999999993E-3</v>
      </c>
      <c r="N1277" s="2648">
        <v>0.35</v>
      </c>
      <c r="O1277" s="2657">
        <v>0.17199999999999999</v>
      </c>
      <c r="P1277" s="2653">
        <v>0.1</v>
      </c>
      <c r="Q1277" s="2656">
        <v>12</v>
      </c>
      <c r="R1277" s="2650"/>
      <c r="S1277" s="2650"/>
      <c r="T1277" s="2646" t="s">
        <v>2987</v>
      </c>
      <c r="U1277" s="2647">
        <v>4673739434574</v>
      </c>
      <c r="V1277" s="2646"/>
      <c r="W1277" s="2646"/>
      <c r="X1277" s="2646"/>
      <c r="Y1277" s="2646"/>
      <c r="Z1277" s="2646"/>
      <c r="AA1277" s="2646"/>
      <c r="AB1277" s="2646"/>
      <c r="AC1277" s="2656">
        <v>5</v>
      </c>
      <c r="AD1277" s="2648">
        <v>13.62</v>
      </c>
      <c r="AE1277" s="2662">
        <v>5.7750000000000003E-2</v>
      </c>
      <c r="AF1277" s="2653">
        <v>0.4</v>
      </c>
      <c r="AG1277" s="2657">
        <v>0.52500000000000002</v>
      </c>
      <c r="AH1277" s="2657">
        <v>0.27500000000000002</v>
      </c>
      <c r="AI1277" s="2647">
        <v>4673739434581</v>
      </c>
      <c r="AJ1277" s="2648">
        <v>128.85</v>
      </c>
      <c r="AK1277" s="2651" t="s">
        <v>2154</v>
      </c>
      <c r="AL1277" s="2651" t="s">
        <v>2986</v>
      </c>
      <c r="AM1277" s="2651"/>
      <c r="AN1277" s="2652">
        <v>131.43</v>
      </c>
    </row>
    <row r="1278" spans="1:40" ht="11.1" customHeight="1">
      <c r="A1278" s="2646" t="s">
        <v>4024</v>
      </c>
      <c r="B1278" s="2646" t="s">
        <v>4024</v>
      </c>
      <c r="C1278" s="2646" t="s">
        <v>4023</v>
      </c>
      <c r="D1278" s="2646" t="s">
        <v>4022</v>
      </c>
      <c r="E1278" s="2647">
        <v>8481805100</v>
      </c>
      <c r="F1278" s="2646" t="s">
        <v>2990</v>
      </c>
      <c r="G1278" s="2646" t="s">
        <v>926</v>
      </c>
      <c r="H1278" s="2646" t="s">
        <v>2995</v>
      </c>
      <c r="I1278" s="2646" t="s">
        <v>6533</v>
      </c>
      <c r="J1278" s="2647">
        <v>1</v>
      </c>
      <c r="K1278" s="2646"/>
      <c r="L1278" s="2657">
        <v>1.825</v>
      </c>
      <c r="M1278" s="2658">
        <v>4.1330000000000004E-3</v>
      </c>
      <c r="N1278" s="2657">
        <v>0.28100000000000003</v>
      </c>
      <c r="O1278" s="2649">
        <v>7.5700000000000003E-2</v>
      </c>
      <c r="P1278" s="2657">
        <v>0.17799999999999999</v>
      </c>
      <c r="Q1278" s="2650"/>
      <c r="R1278" s="2650"/>
      <c r="S1278" s="2650"/>
      <c r="T1278" s="2646" t="s">
        <v>2987</v>
      </c>
      <c r="U1278" s="2647">
        <v>4603739361624</v>
      </c>
      <c r="V1278" s="2646"/>
      <c r="W1278" s="2646"/>
      <c r="X1278" s="2646"/>
      <c r="Y1278" s="2646"/>
      <c r="Z1278" s="2646"/>
      <c r="AA1278" s="2646"/>
      <c r="AB1278" s="2646"/>
      <c r="AC1278" s="2656">
        <v>4</v>
      </c>
      <c r="AD1278" s="2653">
        <v>7.3</v>
      </c>
      <c r="AE1278" s="2662">
        <v>1.9890000000000001E-2</v>
      </c>
      <c r="AF1278" s="2648">
        <v>0.39</v>
      </c>
      <c r="AG1278" s="2648">
        <v>0.17</v>
      </c>
      <c r="AH1278" s="2653">
        <v>0.3</v>
      </c>
      <c r="AI1278" s="2647">
        <v>4603739361693</v>
      </c>
      <c r="AJ1278" s="2648">
        <v>330.12</v>
      </c>
      <c r="AK1278" s="2651" t="s">
        <v>2154</v>
      </c>
      <c r="AL1278" s="2651" t="s">
        <v>2986</v>
      </c>
      <c r="AM1278" s="2660">
        <v>30130</v>
      </c>
      <c r="AN1278" s="2652">
        <v>336.72</v>
      </c>
    </row>
    <row r="1279" spans="1:40" ht="11.1" customHeight="1">
      <c r="A1279" s="2646" t="s">
        <v>6563</v>
      </c>
      <c r="B1279" s="2646" t="s">
        <v>6563</v>
      </c>
      <c r="C1279" s="2646" t="s">
        <v>4023</v>
      </c>
      <c r="D1279" s="2646" t="s">
        <v>4022</v>
      </c>
      <c r="E1279" s="2647">
        <v>8481805100</v>
      </c>
      <c r="F1279" s="2646" t="s">
        <v>2990</v>
      </c>
      <c r="G1279" s="2646" t="s">
        <v>6564</v>
      </c>
      <c r="H1279" s="2646" t="s">
        <v>3017</v>
      </c>
      <c r="I1279" s="2646" t="s">
        <v>6533</v>
      </c>
      <c r="J1279" s="2647">
        <v>1</v>
      </c>
      <c r="K1279" s="2646"/>
      <c r="L1279" s="2650"/>
      <c r="M1279" s="2650"/>
      <c r="N1279" s="2650"/>
      <c r="O1279" s="2650"/>
      <c r="P1279" s="2650"/>
      <c r="Q1279" s="2650"/>
      <c r="R1279" s="2650"/>
      <c r="S1279" s="2650"/>
      <c r="T1279" s="2646" t="s">
        <v>2987</v>
      </c>
      <c r="U1279" s="2647">
        <v>4673739435915</v>
      </c>
      <c r="V1279" s="2646"/>
      <c r="W1279" s="2646"/>
      <c r="X1279" s="2646"/>
      <c r="Y1279" s="2646"/>
      <c r="Z1279" s="2646"/>
      <c r="AA1279" s="2646"/>
      <c r="AB1279" s="2646"/>
      <c r="AC1279" s="2646"/>
      <c r="AD1279" s="2646"/>
      <c r="AE1279" s="2646"/>
      <c r="AF1279" s="2646"/>
      <c r="AG1279" s="2646"/>
      <c r="AH1279" s="2646"/>
      <c r="AI1279" s="2646"/>
      <c r="AJ1279" s="2646"/>
      <c r="AK1279" s="2651"/>
      <c r="AL1279" s="2651" t="s">
        <v>2986</v>
      </c>
      <c r="AM1279" s="2651"/>
      <c r="AN1279" s="2651"/>
    </row>
    <row r="1280" spans="1:40" ht="11.1" customHeight="1">
      <c r="A1280" s="2646" t="s">
        <v>5840</v>
      </c>
      <c r="B1280" s="2646" t="s">
        <v>5841</v>
      </c>
      <c r="C1280" s="2646" t="s">
        <v>1502</v>
      </c>
      <c r="D1280" s="2646" t="s">
        <v>3983</v>
      </c>
      <c r="E1280" s="2647">
        <v>8481805100</v>
      </c>
      <c r="F1280" s="2646" t="s">
        <v>2990</v>
      </c>
      <c r="G1280" s="2646" t="s">
        <v>5842</v>
      </c>
      <c r="H1280" s="2646" t="s">
        <v>3017</v>
      </c>
      <c r="I1280" s="2646"/>
      <c r="J1280" s="2646"/>
      <c r="K1280" s="2646"/>
      <c r="L1280" s="2650"/>
      <c r="M1280" s="2650"/>
      <c r="N1280" s="2650"/>
      <c r="O1280" s="2650"/>
      <c r="P1280" s="2650"/>
      <c r="Q1280" s="2650"/>
      <c r="R1280" s="2650"/>
      <c r="S1280" s="2650"/>
      <c r="T1280" s="2646" t="s">
        <v>3971</v>
      </c>
      <c r="U1280" s="2646"/>
      <c r="V1280" s="2646"/>
      <c r="W1280" s="2646"/>
      <c r="X1280" s="2646"/>
      <c r="Y1280" s="2646"/>
      <c r="Z1280" s="2646"/>
      <c r="AA1280" s="2646"/>
      <c r="AB1280" s="2646"/>
      <c r="AC1280" s="2646"/>
      <c r="AD1280" s="2646"/>
      <c r="AE1280" s="2646"/>
      <c r="AF1280" s="2646"/>
      <c r="AG1280" s="2646"/>
      <c r="AH1280" s="2646"/>
      <c r="AI1280" s="2646"/>
      <c r="AJ1280" s="2648">
        <v>189.81</v>
      </c>
      <c r="AK1280" s="2651" t="s">
        <v>2154</v>
      </c>
      <c r="AL1280" s="2651" t="s">
        <v>2993</v>
      </c>
      <c r="AM1280" s="2651"/>
      <c r="AN1280" s="2652">
        <v>193.61</v>
      </c>
    </row>
    <row r="1281" spans="1:40" ht="11.1" customHeight="1">
      <c r="A1281" s="2646" t="s">
        <v>5843</v>
      </c>
      <c r="B1281" s="2646" t="s">
        <v>5844</v>
      </c>
      <c r="C1281" s="2646" t="s">
        <v>1502</v>
      </c>
      <c r="D1281" s="2646" t="s">
        <v>3983</v>
      </c>
      <c r="E1281" s="2647">
        <v>8481805100</v>
      </c>
      <c r="F1281" s="2646" t="s">
        <v>2990</v>
      </c>
      <c r="G1281" s="2646" t="s">
        <v>5845</v>
      </c>
      <c r="H1281" s="2646" t="s">
        <v>3017</v>
      </c>
      <c r="I1281" s="2646"/>
      <c r="J1281" s="2646"/>
      <c r="K1281" s="2646"/>
      <c r="L1281" s="2650"/>
      <c r="M1281" s="2650"/>
      <c r="N1281" s="2650"/>
      <c r="O1281" s="2650"/>
      <c r="P1281" s="2650"/>
      <c r="Q1281" s="2650"/>
      <c r="R1281" s="2650"/>
      <c r="S1281" s="2650"/>
      <c r="T1281" s="2646" t="s">
        <v>3971</v>
      </c>
      <c r="U1281" s="2646"/>
      <c r="V1281" s="2646"/>
      <c r="W1281" s="2646"/>
      <c r="X1281" s="2646"/>
      <c r="Y1281" s="2646"/>
      <c r="Z1281" s="2646"/>
      <c r="AA1281" s="2646"/>
      <c r="AB1281" s="2646"/>
      <c r="AC1281" s="2646"/>
      <c r="AD1281" s="2646"/>
      <c r="AE1281" s="2646"/>
      <c r="AF1281" s="2646"/>
      <c r="AG1281" s="2646"/>
      <c r="AH1281" s="2646"/>
      <c r="AI1281" s="2646"/>
      <c r="AJ1281" s="2648">
        <v>221.09</v>
      </c>
      <c r="AK1281" s="2651" t="s">
        <v>2154</v>
      </c>
      <c r="AL1281" s="2651" t="s">
        <v>2993</v>
      </c>
      <c r="AM1281" s="2651"/>
      <c r="AN1281" s="2652">
        <v>225.51</v>
      </c>
    </row>
    <row r="1282" spans="1:40" ht="11.1" customHeight="1">
      <c r="A1282" s="2646" t="s">
        <v>5846</v>
      </c>
      <c r="B1282" s="2646" t="s">
        <v>5847</v>
      </c>
      <c r="C1282" s="2646" t="s">
        <v>1502</v>
      </c>
      <c r="D1282" s="2646" t="s">
        <v>3983</v>
      </c>
      <c r="E1282" s="2647">
        <v>8481805100</v>
      </c>
      <c r="F1282" s="2646" t="s">
        <v>2990</v>
      </c>
      <c r="G1282" s="2646" t="s">
        <v>5848</v>
      </c>
      <c r="H1282" s="2646" t="s">
        <v>3017</v>
      </c>
      <c r="I1282" s="2646"/>
      <c r="J1282" s="2646"/>
      <c r="K1282" s="2646"/>
      <c r="L1282" s="2650"/>
      <c r="M1282" s="2650"/>
      <c r="N1282" s="2650"/>
      <c r="O1282" s="2650"/>
      <c r="P1282" s="2650"/>
      <c r="Q1282" s="2650"/>
      <c r="R1282" s="2650"/>
      <c r="S1282" s="2650"/>
      <c r="T1282" s="2646" t="s">
        <v>3971</v>
      </c>
      <c r="U1282" s="2646"/>
      <c r="V1282" s="2646"/>
      <c r="W1282" s="2646"/>
      <c r="X1282" s="2646"/>
      <c r="Y1282" s="2646"/>
      <c r="Z1282" s="2646"/>
      <c r="AA1282" s="2646"/>
      <c r="AB1282" s="2646"/>
      <c r="AC1282" s="2646"/>
      <c r="AD1282" s="2646"/>
      <c r="AE1282" s="2646"/>
      <c r="AF1282" s="2646"/>
      <c r="AG1282" s="2646"/>
      <c r="AH1282" s="2646"/>
      <c r="AI1282" s="2646"/>
      <c r="AJ1282" s="2648">
        <v>253.64</v>
      </c>
      <c r="AK1282" s="2651" t="s">
        <v>2154</v>
      </c>
      <c r="AL1282" s="2651" t="s">
        <v>2993</v>
      </c>
      <c r="AM1282" s="2651"/>
      <c r="AN1282" s="2652">
        <v>258.70999999999998</v>
      </c>
    </row>
    <row r="1283" spans="1:40" ht="11.1" customHeight="1">
      <c r="A1283" s="2646" t="s">
        <v>5849</v>
      </c>
      <c r="B1283" s="2646" t="s">
        <v>5850</v>
      </c>
      <c r="C1283" s="2646" t="s">
        <v>1502</v>
      </c>
      <c r="D1283" s="2646" t="s">
        <v>3983</v>
      </c>
      <c r="E1283" s="2647">
        <v>8481805100</v>
      </c>
      <c r="F1283" s="2646" t="s">
        <v>2990</v>
      </c>
      <c r="G1283" s="2646" t="s">
        <v>5851</v>
      </c>
      <c r="H1283" s="2646" t="s">
        <v>3017</v>
      </c>
      <c r="I1283" s="2646"/>
      <c r="J1283" s="2646"/>
      <c r="K1283" s="2646"/>
      <c r="L1283" s="2650"/>
      <c r="M1283" s="2650"/>
      <c r="N1283" s="2650"/>
      <c r="O1283" s="2650"/>
      <c r="P1283" s="2650"/>
      <c r="Q1283" s="2650"/>
      <c r="R1283" s="2650"/>
      <c r="S1283" s="2650"/>
      <c r="T1283" s="2646" t="s">
        <v>3971</v>
      </c>
      <c r="U1283" s="2646"/>
      <c r="V1283" s="2646"/>
      <c r="W1283" s="2646"/>
      <c r="X1283" s="2646"/>
      <c r="Y1283" s="2646"/>
      <c r="Z1283" s="2646"/>
      <c r="AA1283" s="2646"/>
      <c r="AB1283" s="2646"/>
      <c r="AC1283" s="2646"/>
      <c r="AD1283" s="2646"/>
      <c r="AE1283" s="2646"/>
      <c r="AF1283" s="2646"/>
      <c r="AG1283" s="2646"/>
      <c r="AH1283" s="2646"/>
      <c r="AI1283" s="2646"/>
      <c r="AJ1283" s="2648">
        <v>285.87</v>
      </c>
      <c r="AK1283" s="2651" t="s">
        <v>2154</v>
      </c>
      <c r="AL1283" s="2651" t="s">
        <v>2993</v>
      </c>
      <c r="AM1283" s="2651"/>
      <c r="AN1283" s="2652">
        <v>291.58999999999997</v>
      </c>
    </row>
    <row r="1284" spans="1:40" ht="11.1" customHeight="1">
      <c r="A1284" s="2646" t="s">
        <v>5852</v>
      </c>
      <c r="B1284" s="2646" t="s">
        <v>5853</v>
      </c>
      <c r="C1284" s="2646" t="s">
        <v>1502</v>
      </c>
      <c r="D1284" s="2646" t="s">
        <v>3983</v>
      </c>
      <c r="E1284" s="2647">
        <v>8481805100</v>
      </c>
      <c r="F1284" s="2646" t="s">
        <v>2990</v>
      </c>
      <c r="G1284" s="2646" t="s">
        <v>5854</v>
      </c>
      <c r="H1284" s="2646" t="s">
        <v>3017</v>
      </c>
      <c r="I1284" s="2646"/>
      <c r="J1284" s="2646"/>
      <c r="K1284" s="2646"/>
      <c r="L1284" s="2657">
        <v>5.2770000000000001</v>
      </c>
      <c r="M1284" s="2650"/>
      <c r="N1284" s="2650"/>
      <c r="O1284" s="2650"/>
      <c r="P1284" s="2650"/>
      <c r="Q1284" s="2650"/>
      <c r="R1284" s="2650"/>
      <c r="S1284" s="2650"/>
      <c r="T1284" s="2646" t="s">
        <v>3971</v>
      </c>
      <c r="U1284" s="2646"/>
      <c r="V1284" s="2646"/>
      <c r="W1284" s="2646"/>
      <c r="X1284" s="2646"/>
      <c r="Y1284" s="2646"/>
      <c r="Z1284" s="2646"/>
      <c r="AA1284" s="2646"/>
      <c r="AB1284" s="2646"/>
      <c r="AC1284" s="2646"/>
      <c r="AD1284" s="2646"/>
      <c r="AE1284" s="2646"/>
      <c r="AF1284" s="2646"/>
      <c r="AG1284" s="2646"/>
      <c r="AH1284" s="2646"/>
      <c r="AI1284" s="2646"/>
      <c r="AJ1284" s="2648">
        <v>318.45999999999998</v>
      </c>
      <c r="AK1284" s="2651" t="s">
        <v>2154</v>
      </c>
      <c r="AL1284" s="2651" t="s">
        <v>2993</v>
      </c>
      <c r="AM1284" s="2651"/>
      <c r="AN1284" s="2652">
        <v>324.83</v>
      </c>
    </row>
    <row r="1285" spans="1:40" ht="11.1" customHeight="1">
      <c r="A1285" s="2646" t="s">
        <v>5855</v>
      </c>
      <c r="B1285" s="2646" t="s">
        <v>5856</v>
      </c>
      <c r="C1285" s="2646" t="s">
        <v>1502</v>
      </c>
      <c r="D1285" s="2646" t="s">
        <v>3983</v>
      </c>
      <c r="E1285" s="2647">
        <v>8481805100</v>
      </c>
      <c r="F1285" s="2646" t="s">
        <v>2990</v>
      </c>
      <c r="G1285" s="2646" t="s">
        <v>5857</v>
      </c>
      <c r="H1285" s="2646" t="s">
        <v>3017</v>
      </c>
      <c r="I1285" s="2646"/>
      <c r="J1285" s="2646"/>
      <c r="K1285" s="2646"/>
      <c r="L1285" s="2650"/>
      <c r="M1285" s="2650"/>
      <c r="N1285" s="2650"/>
      <c r="O1285" s="2650"/>
      <c r="P1285" s="2650"/>
      <c r="Q1285" s="2650"/>
      <c r="R1285" s="2650"/>
      <c r="S1285" s="2650"/>
      <c r="T1285" s="2646" t="s">
        <v>3971</v>
      </c>
      <c r="U1285" s="2646"/>
      <c r="V1285" s="2646"/>
      <c r="W1285" s="2646"/>
      <c r="X1285" s="2646"/>
      <c r="Y1285" s="2646"/>
      <c r="Z1285" s="2646"/>
      <c r="AA1285" s="2646"/>
      <c r="AB1285" s="2646"/>
      <c r="AC1285" s="2646"/>
      <c r="AD1285" s="2646"/>
      <c r="AE1285" s="2646"/>
      <c r="AF1285" s="2646"/>
      <c r="AG1285" s="2646"/>
      <c r="AH1285" s="2646"/>
      <c r="AI1285" s="2646"/>
      <c r="AJ1285" s="2648">
        <v>350.44</v>
      </c>
      <c r="AK1285" s="2651" t="s">
        <v>2154</v>
      </c>
      <c r="AL1285" s="2651" t="s">
        <v>2993</v>
      </c>
      <c r="AM1285" s="2651"/>
      <c r="AN1285" s="2652">
        <v>357.45</v>
      </c>
    </row>
    <row r="1286" spans="1:40" ht="11.1" customHeight="1">
      <c r="A1286" s="2646" t="s">
        <v>5858</v>
      </c>
      <c r="B1286" s="2646" t="s">
        <v>5859</v>
      </c>
      <c r="C1286" s="2646" t="s">
        <v>1502</v>
      </c>
      <c r="D1286" s="2646" t="s">
        <v>3983</v>
      </c>
      <c r="E1286" s="2647">
        <v>8481805100</v>
      </c>
      <c r="F1286" s="2646" t="s">
        <v>2990</v>
      </c>
      <c r="G1286" s="2646" t="s">
        <v>5860</v>
      </c>
      <c r="H1286" s="2646" t="s">
        <v>3017</v>
      </c>
      <c r="I1286" s="2646"/>
      <c r="J1286" s="2646"/>
      <c r="K1286" s="2646"/>
      <c r="L1286" s="2650"/>
      <c r="M1286" s="2650"/>
      <c r="N1286" s="2650"/>
      <c r="O1286" s="2650"/>
      <c r="P1286" s="2650"/>
      <c r="Q1286" s="2650"/>
      <c r="R1286" s="2650"/>
      <c r="S1286" s="2650"/>
      <c r="T1286" s="2646" t="s">
        <v>3971</v>
      </c>
      <c r="U1286" s="2646"/>
      <c r="V1286" s="2646"/>
      <c r="W1286" s="2646"/>
      <c r="X1286" s="2646"/>
      <c r="Y1286" s="2646"/>
      <c r="Z1286" s="2646"/>
      <c r="AA1286" s="2646"/>
      <c r="AB1286" s="2646"/>
      <c r="AC1286" s="2646"/>
      <c r="AD1286" s="2646"/>
      <c r="AE1286" s="2646"/>
      <c r="AF1286" s="2646"/>
      <c r="AG1286" s="2646"/>
      <c r="AH1286" s="2646"/>
      <c r="AI1286" s="2646"/>
      <c r="AJ1286" s="2648">
        <v>382.72</v>
      </c>
      <c r="AK1286" s="2651" t="s">
        <v>2154</v>
      </c>
      <c r="AL1286" s="2651" t="s">
        <v>2993</v>
      </c>
      <c r="AM1286" s="2651"/>
      <c r="AN1286" s="2652">
        <v>390.37</v>
      </c>
    </row>
    <row r="1287" spans="1:40" ht="11.1" customHeight="1">
      <c r="A1287" s="2646" t="s">
        <v>5861</v>
      </c>
      <c r="B1287" s="2646" t="s">
        <v>5862</v>
      </c>
      <c r="C1287" s="2646" t="s">
        <v>1502</v>
      </c>
      <c r="D1287" s="2646" t="s">
        <v>3983</v>
      </c>
      <c r="E1287" s="2647">
        <v>8481805100</v>
      </c>
      <c r="F1287" s="2646" t="s">
        <v>2990</v>
      </c>
      <c r="G1287" s="2646" t="s">
        <v>5863</v>
      </c>
      <c r="H1287" s="2646" t="s">
        <v>3017</v>
      </c>
      <c r="I1287" s="2646"/>
      <c r="J1287" s="2646"/>
      <c r="K1287" s="2646"/>
      <c r="L1287" s="2650"/>
      <c r="M1287" s="2650"/>
      <c r="N1287" s="2650"/>
      <c r="O1287" s="2650"/>
      <c r="P1287" s="2650"/>
      <c r="Q1287" s="2650"/>
      <c r="R1287" s="2650"/>
      <c r="S1287" s="2650"/>
      <c r="T1287" s="2646" t="s">
        <v>3971</v>
      </c>
      <c r="U1287" s="2646"/>
      <c r="V1287" s="2646"/>
      <c r="W1287" s="2646"/>
      <c r="X1287" s="2646"/>
      <c r="Y1287" s="2646"/>
      <c r="Z1287" s="2646"/>
      <c r="AA1287" s="2646"/>
      <c r="AB1287" s="2646"/>
      <c r="AC1287" s="2646"/>
      <c r="AD1287" s="2646"/>
      <c r="AE1287" s="2646"/>
      <c r="AF1287" s="2646"/>
      <c r="AG1287" s="2646"/>
      <c r="AH1287" s="2646"/>
      <c r="AI1287" s="2646"/>
      <c r="AJ1287" s="2648">
        <v>189.81</v>
      </c>
      <c r="AK1287" s="2651" t="s">
        <v>2154</v>
      </c>
      <c r="AL1287" s="2651" t="s">
        <v>2993</v>
      </c>
      <c r="AM1287" s="2651"/>
      <c r="AN1287" s="2652">
        <v>193.61</v>
      </c>
    </row>
    <row r="1288" spans="1:40" ht="11.1" customHeight="1">
      <c r="A1288" s="2646" t="s">
        <v>5864</v>
      </c>
      <c r="B1288" s="2646" t="s">
        <v>5865</v>
      </c>
      <c r="C1288" s="2646" t="s">
        <v>1502</v>
      </c>
      <c r="D1288" s="2646" t="s">
        <v>3983</v>
      </c>
      <c r="E1288" s="2647">
        <v>8481805100</v>
      </c>
      <c r="F1288" s="2646" t="s">
        <v>2990</v>
      </c>
      <c r="G1288" s="2646" t="s">
        <v>5866</v>
      </c>
      <c r="H1288" s="2646" t="s">
        <v>3017</v>
      </c>
      <c r="I1288" s="2646"/>
      <c r="J1288" s="2646"/>
      <c r="K1288" s="2646"/>
      <c r="L1288" s="2657">
        <v>3.1320000000000001</v>
      </c>
      <c r="M1288" s="2650"/>
      <c r="N1288" s="2650"/>
      <c r="O1288" s="2650"/>
      <c r="P1288" s="2650"/>
      <c r="Q1288" s="2650"/>
      <c r="R1288" s="2650"/>
      <c r="S1288" s="2650"/>
      <c r="T1288" s="2646" t="s">
        <v>3971</v>
      </c>
      <c r="U1288" s="2646"/>
      <c r="V1288" s="2646"/>
      <c r="W1288" s="2646"/>
      <c r="X1288" s="2646"/>
      <c r="Y1288" s="2646"/>
      <c r="Z1288" s="2646"/>
      <c r="AA1288" s="2646"/>
      <c r="AB1288" s="2646"/>
      <c r="AC1288" s="2646"/>
      <c r="AD1288" s="2646"/>
      <c r="AE1288" s="2646"/>
      <c r="AF1288" s="2646"/>
      <c r="AG1288" s="2646"/>
      <c r="AH1288" s="2646"/>
      <c r="AI1288" s="2646"/>
      <c r="AJ1288" s="2648">
        <v>221.09</v>
      </c>
      <c r="AK1288" s="2651" t="s">
        <v>2154</v>
      </c>
      <c r="AL1288" s="2651" t="s">
        <v>2993</v>
      </c>
      <c r="AM1288" s="2651"/>
      <c r="AN1288" s="2652">
        <v>225.51</v>
      </c>
    </row>
    <row r="1289" spans="1:40" ht="11.1" customHeight="1">
      <c r="A1289" s="2646" t="s">
        <v>5867</v>
      </c>
      <c r="B1289" s="2646" t="s">
        <v>5868</v>
      </c>
      <c r="C1289" s="2646" t="s">
        <v>1502</v>
      </c>
      <c r="D1289" s="2646" t="s">
        <v>3983</v>
      </c>
      <c r="E1289" s="2647">
        <v>8481805100</v>
      </c>
      <c r="F1289" s="2646" t="s">
        <v>2990</v>
      </c>
      <c r="G1289" s="2646" t="s">
        <v>5869</v>
      </c>
      <c r="H1289" s="2646" t="s">
        <v>3017</v>
      </c>
      <c r="I1289" s="2646"/>
      <c r="J1289" s="2646"/>
      <c r="K1289" s="2646"/>
      <c r="L1289" s="2657">
        <v>3.8519999999999999</v>
      </c>
      <c r="M1289" s="2650"/>
      <c r="N1289" s="2650"/>
      <c r="O1289" s="2650"/>
      <c r="P1289" s="2650"/>
      <c r="Q1289" s="2650"/>
      <c r="R1289" s="2650"/>
      <c r="S1289" s="2650"/>
      <c r="T1289" s="2646" t="s">
        <v>3971</v>
      </c>
      <c r="U1289" s="2646"/>
      <c r="V1289" s="2646"/>
      <c r="W1289" s="2646"/>
      <c r="X1289" s="2646"/>
      <c r="Y1289" s="2646"/>
      <c r="Z1289" s="2646"/>
      <c r="AA1289" s="2646"/>
      <c r="AB1289" s="2646"/>
      <c r="AC1289" s="2646"/>
      <c r="AD1289" s="2646"/>
      <c r="AE1289" s="2646"/>
      <c r="AF1289" s="2646"/>
      <c r="AG1289" s="2646"/>
      <c r="AH1289" s="2646"/>
      <c r="AI1289" s="2646"/>
      <c r="AJ1289" s="2648">
        <v>253.64</v>
      </c>
      <c r="AK1289" s="2651" t="s">
        <v>2154</v>
      </c>
      <c r="AL1289" s="2651" t="s">
        <v>2993</v>
      </c>
      <c r="AM1289" s="2651"/>
      <c r="AN1289" s="2652">
        <v>258.70999999999998</v>
      </c>
    </row>
    <row r="1290" spans="1:40" ht="11.1" customHeight="1">
      <c r="A1290" s="2646" t="s">
        <v>5870</v>
      </c>
      <c r="B1290" s="2646" t="s">
        <v>5871</v>
      </c>
      <c r="C1290" s="2646" t="s">
        <v>1502</v>
      </c>
      <c r="D1290" s="2646" t="s">
        <v>3983</v>
      </c>
      <c r="E1290" s="2647">
        <v>8481805100</v>
      </c>
      <c r="F1290" s="2646" t="s">
        <v>2990</v>
      </c>
      <c r="G1290" s="2646" t="s">
        <v>5872</v>
      </c>
      <c r="H1290" s="2646" t="s">
        <v>3017</v>
      </c>
      <c r="I1290" s="2646"/>
      <c r="J1290" s="2646"/>
      <c r="K1290" s="2646"/>
      <c r="L1290" s="2650"/>
      <c r="M1290" s="2650"/>
      <c r="N1290" s="2650"/>
      <c r="O1290" s="2650"/>
      <c r="P1290" s="2650"/>
      <c r="Q1290" s="2650"/>
      <c r="R1290" s="2650"/>
      <c r="S1290" s="2650"/>
      <c r="T1290" s="2646" t="s">
        <v>3971</v>
      </c>
      <c r="U1290" s="2646"/>
      <c r="V1290" s="2646"/>
      <c r="W1290" s="2646"/>
      <c r="X1290" s="2646"/>
      <c r="Y1290" s="2646"/>
      <c r="Z1290" s="2646"/>
      <c r="AA1290" s="2646"/>
      <c r="AB1290" s="2646"/>
      <c r="AC1290" s="2646"/>
      <c r="AD1290" s="2646"/>
      <c r="AE1290" s="2646"/>
      <c r="AF1290" s="2646"/>
      <c r="AG1290" s="2646"/>
      <c r="AH1290" s="2646"/>
      <c r="AI1290" s="2646"/>
      <c r="AJ1290" s="2648">
        <v>285.87</v>
      </c>
      <c r="AK1290" s="2651" t="s">
        <v>2154</v>
      </c>
      <c r="AL1290" s="2651" t="s">
        <v>2993</v>
      </c>
      <c r="AM1290" s="2651"/>
      <c r="AN1290" s="2652">
        <v>291.58999999999997</v>
      </c>
    </row>
    <row r="1291" spans="1:40" ht="11.1" customHeight="1">
      <c r="A1291" s="2646" t="s">
        <v>5873</v>
      </c>
      <c r="B1291" s="2646" t="s">
        <v>5874</v>
      </c>
      <c r="C1291" s="2646" t="s">
        <v>1502</v>
      </c>
      <c r="D1291" s="2646" t="s">
        <v>3983</v>
      </c>
      <c r="E1291" s="2647">
        <v>8481805100</v>
      </c>
      <c r="F1291" s="2646" t="s">
        <v>2990</v>
      </c>
      <c r="G1291" s="2646" t="s">
        <v>5875</v>
      </c>
      <c r="H1291" s="2646" t="s">
        <v>3017</v>
      </c>
      <c r="I1291" s="2646"/>
      <c r="J1291" s="2646"/>
      <c r="K1291" s="2646"/>
      <c r="L1291" s="2657">
        <v>5.2770000000000001</v>
      </c>
      <c r="M1291" s="2650"/>
      <c r="N1291" s="2650"/>
      <c r="O1291" s="2650"/>
      <c r="P1291" s="2650"/>
      <c r="Q1291" s="2650"/>
      <c r="R1291" s="2650"/>
      <c r="S1291" s="2650"/>
      <c r="T1291" s="2646" t="s">
        <v>3971</v>
      </c>
      <c r="U1291" s="2646"/>
      <c r="V1291" s="2646"/>
      <c r="W1291" s="2646"/>
      <c r="X1291" s="2646"/>
      <c r="Y1291" s="2646"/>
      <c r="Z1291" s="2646"/>
      <c r="AA1291" s="2646"/>
      <c r="AB1291" s="2646"/>
      <c r="AC1291" s="2646"/>
      <c r="AD1291" s="2646"/>
      <c r="AE1291" s="2646"/>
      <c r="AF1291" s="2646"/>
      <c r="AG1291" s="2646"/>
      <c r="AH1291" s="2646"/>
      <c r="AI1291" s="2646"/>
      <c r="AJ1291" s="2648">
        <v>318.45999999999998</v>
      </c>
      <c r="AK1291" s="2651" t="s">
        <v>2154</v>
      </c>
      <c r="AL1291" s="2651" t="s">
        <v>2993</v>
      </c>
      <c r="AM1291" s="2651"/>
      <c r="AN1291" s="2652">
        <v>324.83</v>
      </c>
    </row>
    <row r="1292" spans="1:40" ht="11.1" customHeight="1">
      <c r="A1292" s="2646" t="s">
        <v>5876</v>
      </c>
      <c r="B1292" s="2646" t="s">
        <v>5877</v>
      </c>
      <c r="C1292" s="2646" t="s">
        <v>1502</v>
      </c>
      <c r="D1292" s="2646" t="s">
        <v>3983</v>
      </c>
      <c r="E1292" s="2647">
        <v>8481805100</v>
      </c>
      <c r="F1292" s="2646" t="s">
        <v>2990</v>
      </c>
      <c r="G1292" s="2646" t="s">
        <v>5878</v>
      </c>
      <c r="H1292" s="2646" t="s">
        <v>3017</v>
      </c>
      <c r="I1292" s="2646"/>
      <c r="J1292" s="2646"/>
      <c r="K1292" s="2646"/>
      <c r="L1292" s="2650"/>
      <c r="M1292" s="2650"/>
      <c r="N1292" s="2650"/>
      <c r="O1292" s="2650"/>
      <c r="P1292" s="2650"/>
      <c r="Q1292" s="2650"/>
      <c r="R1292" s="2650"/>
      <c r="S1292" s="2650"/>
      <c r="T1292" s="2646" t="s">
        <v>3971</v>
      </c>
      <c r="U1292" s="2646"/>
      <c r="V1292" s="2646"/>
      <c r="W1292" s="2646"/>
      <c r="X1292" s="2646"/>
      <c r="Y1292" s="2646"/>
      <c r="Z1292" s="2646"/>
      <c r="AA1292" s="2646"/>
      <c r="AB1292" s="2646"/>
      <c r="AC1292" s="2646"/>
      <c r="AD1292" s="2646"/>
      <c r="AE1292" s="2646"/>
      <c r="AF1292" s="2646"/>
      <c r="AG1292" s="2646"/>
      <c r="AH1292" s="2646"/>
      <c r="AI1292" s="2646"/>
      <c r="AJ1292" s="2648">
        <v>350.44</v>
      </c>
      <c r="AK1292" s="2651" t="s">
        <v>2154</v>
      </c>
      <c r="AL1292" s="2651" t="s">
        <v>2993</v>
      </c>
      <c r="AM1292" s="2651"/>
      <c r="AN1292" s="2652">
        <v>357.45</v>
      </c>
    </row>
    <row r="1293" spans="1:40" ht="11.1" customHeight="1">
      <c r="A1293" s="2646" t="s">
        <v>5879</v>
      </c>
      <c r="B1293" s="2646" t="s">
        <v>5880</v>
      </c>
      <c r="C1293" s="2646" t="s">
        <v>1502</v>
      </c>
      <c r="D1293" s="2646" t="s">
        <v>3983</v>
      </c>
      <c r="E1293" s="2647">
        <v>8481805100</v>
      </c>
      <c r="F1293" s="2646" t="s">
        <v>2990</v>
      </c>
      <c r="G1293" s="2646" t="s">
        <v>5881</v>
      </c>
      <c r="H1293" s="2646" t="s">
        <v>3017</v>
      </c>
      <c r="I1293" s="2646"/>
      <c r="J1293" s="2646"/>
      <c r="K1293" s="2646"/>
      <c r="L1293" s="2650"/>
      <c r="M1293" s="2650"/>
      <c r="N1293" s="2650"/>
      <c r="O1293" s="2650"/>
      <c r="P1293" s="2650"/>
      <c r="Q1293" s="2650"/>
      <c r="R1293" s="2650"/>
      <c r="S1293" s="2650"/>
      <c r="T1293" s="2646" t="s">
        <v>3971</v>
      </c>
      <c r="U1293" s="2646"/>
      <c r="V1293" s="2646"/>
      <c r="W1293" s="2646"/>
      <c r="X1293" s="2646"/>
      <c r="Y1293" s="2646"/>
      <c r="Z1293" s="2646"/>
      <c r="AA1293" s="2646"/>
      <c r="AB1293" s="2646"/>
      <c r="AC1293" s="2646"/>
      <c r="AD1293" s="2646"/>
      <c r="AE1293" s="2646"/>
      <c r="AF1293" s="2646"/>
      <c r="AG1293" s="2646"/>
      <c r="AH1293" s="2646"/>
      <c r="AI1293" s="2646"/>
      <c r="AJ1293" s="2648">
        <v>382.72</v>
      </c>
      <c r="AK1293" s="2651" t="s">
        <v>2154</v>
      </c>
      <c r="AL1293" s="2651" t="s">
        <v>2993</v>
      </c>
      <c r="AM1293" s="2651"/>
      <c r="AN1293" s="2652">
        <v>390.37</v>
      </c>
    </row>
    <row r="1294" spans="1:40" ht="11.1" customHeight="1">
      <c r="A1294" s="2646" t="s">
        <v>5882</v>
      </c>
      <c r="B1294" s="2646" t="s">
        <v>5883</v>
      </c>
      <c r="C1294" s="2646" t="s">
        <v>1502</v>
      </c>
      <c r="D1294" s="2646" t="s">
        <v>3983</v>
      </c>
      <c r="E1294" s="2647">
        <v>8481805100</v>
      </c>
      <c r="F1294" s="2646" t="s">
        <v>2990</v>
      </c>
      <c r="G1294" s="2646" t="s">
        <v>5884</v>
      </c>
      <c r="H1294" s="2646" t="s">
        <v>3017</v>
      </c>
      <c r="I1294" s="2646"/>
      <c r="J1294" s="2646"/>
      <c r="K1294" s="2646"/>
      <c r="L1294" s="2657">
        <v>2.4119999999999999</v>
      </c>
      <c r="M1294" s="2650"/>
      <c r="N1294" s="2650"/>
      <c r="O1294" s="2650"/>
      <c r="P1294" s="2650"/>
      <c r="Q1294" s="2650"/>
      <c r="R1294" s="2650"/>
      <c r="S1294" s="2650"/>
      <c r="T1294" s="2646" t="s">
        <v>3971</v>
      </c>
      <c r="U1294" s="2646"/>
      <c r="V1294" s="2646"/>
      <c r="W1294" s="2646"/>
      <c r="X1294" s="2646"/>
      <c r="Y1294" s="2646"/>
      <c r="Z1294" s="2646"/>
      <c r="AA1294" s="2646"/>
      <c r="AB1294" s="2646"/>
      <c r="AC1294" s="2646"/>
      <c r="AD1294" s="2646"/>
      <c r="AE1294" s="2646"/>
      <c r="AF1294" s="2646"/>
      <c r="AG1294" s="2646"/>
      <c r="AH1294" s="2646"/>
      <c r="AI1294" s="2646"/>
      <c r="AJ1294" s="2648">
        <v>210.64</v>
      </c>
      <c r="AK1294" s="2651" t="s">
        <v>2154</v>
      </c>
      <c r="AL1294" s="2651" t="s">
        <v>2993</v>
      </c>
      <c r="AM1294" s="2651"/>
      <c r="AN1294" s="2652">
        <v>214.85</v>
      </c>
    </row>
    <row r="1295" spans="1:40" ht="11.1" customHeight="1">
      <c r="A1295" s="2646" t="s">
        <v>5885</v>
      </c>
      <c r="B1295" s="2646" t="s">
        <v>5886</v>
      </c>
      <c r="C1295" s="2646" t="s">
        <v>1502</v>
      </c>
      <c r="D1295" s="2646" t="s">
        <v>3983</v>
      </c>
      <c r="E1295" s="2647">
        <v>8481805100</v>
      </c>
      <c r="F1295" s="2646" t="s">
        <v>2990</v>
      </c>
      <c r="G1295" s="2646" t="s">
        <v>5887</v>
      </c>
      <c r="H1295" s="2646" t="s">
        <v>3017</v>
      </c>
      <c r="I1295" s="2646"/>
      <c r="J1295" s="2646"/>
      <c r="K1295" s="2646"/>
      <c r="L1295" s="2657">
        <v>3.1320000000000001</v>
      </c>
      <c r="M1295" s="2650"/>
      <c r="N1295" s="2650"/>
      <c r="O1295" s="2650"/>
      <c r="P1295" s="2650"/>
      <c r="Q1295" s="2650"/>
      <c r="R1295" s="2650"/>
      <c r="S1295" s="2650"/>
      <c r="T1295" s="2646" t="s">
        <v>3971</v>
      </c>
      <c r="U1295" s="2646"/>
      <c r="V1295" s="2646"/>
      <c r="W1295" s="2646"/>
      <c r="X1295" s="2646"/>
      <c r="Y1295" s="2646"/>
      <c r="Z1295" s="2646"/>
      <c r="AA1295" s="2646"/>
      <c r="AB1295" s="2646"/>
      <c r="AC1295" s="2646"/>
      <c r="AD1295" s="2646"/>
      <c r="AE1295" s="2646"/>
      <c r="AF1295" s="2646"/>
      <c r="AG1295" s="2646"/>
      <c r="AH1295" s="2646"/>
      <c r="AI1295" s="2646"/>
      <c r="AJ1295" s="2648">
        <v>241.92</v>
      </c>
      <c r="AK1295" s="2651" t="s">
        <v>2154</v>
      </c>
      <c r="AL1295" s="2651" t="s">
        <v>2993</v>
      </c>
      <c r="AM1295" s="2651"/>
      <c r="AN1295" s="2652">
        <v>246.76</v>
      </c>
    </row>
    <row r="1296" spans="1:40" ht="11.1" customHeight="1">
      <c r="A1296" s="2646" t="s">
        <v>5888</v>
      </c>
      <c r="B1296" s="2646" t="s">
        <v>5889</v>
      </c>
      <c r="C1296" s="2646" t="s">
        <v>1502</v>
      </c>
      <c r="D1296" s="2646" t="s">
        <v>3983</v>
      </c>
      <c r="E1296" s="2647">
        <v>8481805100</v>
      </c>
      <c r="F1296" s="2646" t="s">
        <v>2990</v>
      </c>
      <c r="G1296" s="2646" t="s">
        <v>5890</v>
      </c>
      <c r="H1296" s="2646" t="s">
        <v>3017</v>
      </c>
      <c r="I1296" s="2646"/>
      <c r="J1296" s="2646"/>
      <c r="K1296" s="2646"/>
      <c r="L1296" s="2657">
        <v>3.8519999999999999</v>
      </c>
      <c r="M1296" s="2650"/>
      <c r="N1296" s="2650"/>
      <c r="O1296" s="2650"/>
      <c r="P1296" s="2650"/>
      <c r="Q1296" s="2650"/>
      <c r="R1296" s="2650"/>
      <c r="S1296" s="2650"/>
      <c r="T1296" s="2646" t="s">
        <v>3971</v>
      </c>
      <c r="U1296" s="2646"/>
      <c r="V1296" s="2646"/>
      <c r="W1296" s="2646"/>
      <c r="X1296" s="2646"/>
      <c r="Y1296" s="2646"/>
      <c r="Z1296" s="2646"/>
      <c r="AA1296" s="2646"/>
      <c r="AB1296" s="2646"/>
      <c r="AC1296" s="2646"/>
      <c r="AD1296" s="2646"/>
      <c r="AE1296" s="2646"/>
      <c r="AF1296" s="2646"/>
      <c r="AG1296" s="2646"/>
      <c r="AH1296" s="2646"/>
      <c r="AI1296" s="2646"/>
      <c r="AJ1296" s="2648">
        <v>274.47000000000003</v>
      </c>
      <c r="AK1296" s="2651" t="s">
        <v>2154</v>
      </c>
      <c r="AL1296" s="2651" t="s">
        <v>2993</v>
      </c>
      <c r="AM1296" s="2651"/>
      <c r="AN1296" s="2652">
        <v>279.95999999999998</v>
      </c>
    </row>
    <row r="1297" spans="1:40" ht="11.1" customHeight="1">
      <c r="A1297" s="2646" t="s">
        <v>5891</v>
      </c>
      <c r="B1297" s="2646" t="s">
        <v>5892</v>
      </c>
      <c r="C1297" s="2646" t="s">
        <v>1502</v>
      </c>
      <c r="D1297" s="2646" t="s">
        <v>3983</v>
      </c>
      <c r="E1297" s="2647">
        <v>8481805100</v>
      </c>
      <c r="F1297" s="2646" t="s">
        <v>2990</v>
      </c>
      <c r="G1297" s="2646" t="s">
        <v>5893</v>
      </c>
      <c r="H1297" s="2646" t="s">
        <v>3017</v>
      </c>
      <c r="I1297" s="2646"/>
      <c r="J1297" s="2646"/>
      <c r="K1297" s="2646"/>
      <c r="L1297" s="2657">
        <v>4.5720000000000001</v>
      </c>
      <c r="M1297" s="2650"/>
      <c r="N1297" s="2650"/>
      <c r="O1297" s="2650"/>
      <c r="P1297" s="2650"/>
      <c r="Q1297" s="2650"/>
      <c r="R1297" s="2650"/>
      <c r="S1297" s="2650"/>
      <c r="T1297" s="2646" t="s">
        <v>3971</v>
      </c>
      <c r="U1297" s="2646"/>
      <c r="V1297" s="2646"/>
      <c r="W1297" s="2646"/>
      <c r="X1297" s="2646"/>
      <c r="Y1297" s="2646"/>
      <c r="Z1297" s="2646"/>
      <c r="AA1297" s="2646"/>
      <c r="AB1297" s="2646"/>
      <c r="AC1297" s="2646"/>
      <c r="AD1297" s="2646"/>
      <c r="AE1297" s="2646"/>
      <c r="AF1297" s="2646"/>
      <c r="AG1297" s="2646"/>
      <c r="AH1297" s="2646"/>
      <c r="AI1297" s="2646"/>
      <c r="AJ1297" s="2653">
        <v>306.7</v>
      </c>
      <c r="AK1297" s="2651" t="s">
        <v>2154</v>
      </c>
      <c r="AL1297" s="2651" t="s">
        <v>2993</v>
      </c>
      <c r="AM1297" s="2651"/>
      <c r="AN1297" s="2652">
        <v>312.83</v>
      </c>
    </row>
    <row r="1298" spans="1:40" ht="11.1" customHeight="1">
      <c r="A1298" s="2646" t="s">
        <v>5894</v>
      </c>
      <c r="B1298" s="2646" t="s">
        <v>5895</v>
      </c>
      <c r="C1298" s="2646" t="s">
        <v>1502</v>
      </c>
      <c r="D1298" s="2646" t="s">
        <v>3983</v>
      </c>
      <c r="E1298" s="2647">
        <v>8481805100</v>
      </c>
      <c r="F1298" s="2646" t="s">
        <v>2990</v>
      </c>
      <c r="G1298" s="2646" t="s">
        <v>5896</v>
      </c>
      <c r="H1298" s="2646" t="s">
        <v>3017</v>
      </c>
      <c r="I1298" s="2646"/>
      <c r="J1298" s="2646"/>
      <c r="K1298" s="2646"/>
      <c r="L1298" s="2657">
        <v>5.2770000000000001</v>
      </c>
      <c r="M1298" s="2650"/>
      <c r="N1298" s="2650"/>
      <c r="O1298" s="2650"/>
      <c r="P1298" s="2650"/>
      <c r="Q1298" s="2650"/>
      <c r="R1298" s="2650"/>
      <c r="S1298" s="2650"/>
      <c r="T1298" s="2646" t="s">
        <v>3971</v>
      </c>
      <c r="U1298" s="2646"/>
      <c r="V1298" s="2646"/>
      <c r="W1298" s="2646"/>
      <c r="X1298" s="2646"/>
      <c r="Y1298" s="2646"/>
      <c r="Z1298" s="2646"/>
      <c r="AA1298" s="2646"/>
      <c r="AB1298" s="2646"/>
      <c r="AC1298" s="2646"/>
      <c r="AD1298" s="2646"/>
      <c r="AE1298" s="2646"/>
      <c r="AF1298" s="2646"/>
      <c r="AG1298" s="2646"/>
      <c r="AH1298" s="2646"/>
      <c r="AI1298" s="2646"/>
      <c r="AJ1298" s="2648">
        <v>339.29</v>
      </c>
      <c r="AK1298" s="2651" t="s">
        <v>2154</v>
      </c>
      <c r="AL1298" s="2651" t="s">
        <v>2993</v>
      </c>
      <c r="AM1298" s="2651"/>
      <c r="AN1298" s="2652">
        <v>346.08</v>
      </c>
    </row>
    <row r="1299" spans="1:40" ht="11.1" customHeight="1">
      <c r="A1299" s="2646" t="s">
        <v>5897</v>
      </c>
      <c r="B1299" s="2646" t="s">
        <v>5898</v>
      </c>
      <c r="C1299" s="2646" t="s">
        <v>1502</v>
      </c>
      <c r="D1299" s="2646" t="s">
        <v>3983</v>
      </c>
      <c r="E1299" s="2647">
        <v>8481805100</v>
      </c>
      <c r="F1299" s="2646" t="s">
        <v>2990</v>
      </c>
      <c r="G1299" s="2646" t="s">
        <v>5899</v>
      </c>
      <c r="H1299" s="2646" t="s">
        <v>3017</v>
      </c>
      <c r="I1299" s="2646"/>
      <c r="J1299" s="2646"/>
      <c r="K1299" s="2646"/>
      <c r="L1299" s="2657">
        <v>5.9720000000000004</v>
      </c>
      <c r="M1299" s="2650"/>
      <c r="N1299" s="2650"/>
      <c r="O1299" s="2650"/>
      <c r="P1299" s="2650"/>
      <c r="Q1299" s="2650"/>
      <c r="R1299" s="2650"/>
      <c r="S1299" s="2650"/>
      <c r="T1299" s="2646" t="s">
        <v>3971</v>
      </c>
      <c r="U1299" s="2646"/>
      <c r="V1299" s="2646"/>
      <c r="W1299" s="2646"/>
      <c r="X1299" s="2646"/>
      <c r="Y1299" s="2646"/>
      <c r="Z1299" s="2646"/>
      <c r="AA1299" s="2646"/>
      <c r="AB1299" s="2646"/>
      <c r="AC1299" s="2646"/>
      <c r="AD1299" s="2646"/>
      <c r="AE1299" s="2646"/>
      <c r="AF1299" s="2646"/>
      <c r="AG1299" s="2646"/>
      <c r="AH1299" s="2646"/>
      <c r="AI1299" s="2646"/>
      <c r="AJ1299" s="2648">
        <v>371.28</v>
      </c>
      <c r="AK1299" s="2651" t="s">
        <v>2154</v>
      </c>
      <c r="AL1299" s="2651" t="s">
        <v>2993</v>
      </c>
      <c r="AM1299" s="2651"/>
      <c r="AN1299" s="2652">
        <v>378.71</v>
      </c>
    </row>
    <row r="1300" spans="1:40" ht="11.1" customHeight="1">
      <c r="A1300" s="2646" t="s">
        <v>5900</v>
      </c>
      <c r="B1300" s="2646" t="s">
        <v>5901</v>
      </c>
      <c r="C1300" s="2646" t="s">
        <v>1502</v>
      </c>
      <c r="D1300" s="2646" t="s">
        <v>3983</v>
      </c>
      <c r="E1300" s="2647">
        <v>8481805100</v>
      </c>
      <c r="F1300" s="2646" t="s">
        <v>2990</v>
      </c>
      <c r="G1300" s="2646" t="s">
        <v>5902</v>
      </c>
      <c r="H1300" s="2646" t="s">
        <v>3017</v>
      </c>
      <c r="I1300" s="2646"/>
      <c r="J1300" s="2646"/>
      <c r="K1300" s="2646"/>
      <c r="L1300" s="2657">
        <v>6.6769999999999996</v>
      </c>
      <c r="M1300" s="2650"/>
      <c r="N1300" s="2650"/>
      <c r="O1300" s="2650"/>
      <c r="P1300" s="2650"/>
      <c r="Q1300" s="2650"/>
      <c r="R1300" s="2650"/>
      <c r="S1300" s="2650"/>
      <c r="T1300" s="2646" t="s">
        <v>3971</v>
      </c>
      <c r="U1300" s="2646"/>
      <c r="V1300" s="2646"/>
      <c r="W1300" s="2646"/>
      <c r="X1300" s="2646"/>
      <c r="Y1300" s="2646"/>
      <c r="Z1300" s="2646"/>
      <c r="AA1300" s="2646"/>
      <c r="AB1300" s="2646"/>
      <c r="AC1300" s="2646"/>
      <c r="AD1300" s="2646"/>
      <c r="AE1300" s="2646"/>
      <c r="AF1300" s="2646"/>
      <c r="AG1300" s="2646"/>
      <c r="AH1300" s="2646"/>
      <c r="AI1300" s="2646"/>
      <c r="AJ1300" s="2648">
        <v>403.55</v>
      </c>
      <c r="AK1300" s="2651" t="s">
        <v>2154</v>
      </c>
      <c r="AL1300" s="2651" t="s">
        <v>2993</v>
      </c>
      <c r="AM1300" s="2651"/>
      <c r="AN1300" s="2652">
        <v>411.62</v>
      </c>
    </row>
    <row r="1301" spans="1:40" ht="11.1" customHeight="1">
      <c r="A1301" s="2646" t="s">
        <v>5903</v>
      </c>
      <c r="B1301" s="2646" t="s">
        <v>5904</v>
      </c>
      <c r="C1301" s="2646" t="s">
        <v>1502</v>
      </c>
      <c r="D1301" s="2646" t="s">
        <v>3983</v>
      </c>
      <c r="E1301" s="2647">
        <v>8481805100</v>
      </c>
      <c r="F1301" s="2646" t="s">
        <v>2990</v>
      </c>
      <c r="G1301" s="2646" t="s">
        <v>5905</v>
      </c>
      <c r="H1301" s="2646" t="s">
        <v>3017</v>
      </c>
      <c r="I1301" s="2646"/>
      <c r="J1301" s="2646"/>
      <c r="K1301" s="2646"/>
      <c r="L1301" s="2657">
        <v>2.4119999999999999</v>
      </c>
      <c r="M1301" s="2650"/>
      <c r="N1301" s="2650"/>
      <c r="O1301" s="2650"/>
      <c r="P1301" s="2650"/>
      <c r="Q1301" s="2650"/>
      <c r="R1301" s="2650"/>
      <c r="S1301" s="2650"/>
      <c r="T1301" s="2646" t="s">
        <v>3971</v>
      </c>
      <c r="U1301" s="2646"/>
      <c r="V1301" s="2646"/>
      <c r="W1301" s="2646"/>
      <c r="X1301" s="2646"/>
      <c r="Y1301" s="2646"/>
      <c r="Z1301" s="2646"/>
      <c r="AA1301" s="2646"/>
      <c r="AB1301" s="2646"/>
      <c r="AC1301" s="2646"/>
      <c r="AD1301" s="2646"/>
      <c r="AE1301" s="2646"/>
      <c r="AF1301" s="2646"/>
      <c r="AG1301" s="2646"/>
      <c r="AH1301" s="2646"/>
      <c r="AI1301" s="2646"/>
      <c r="AJ1301" s="2648">
        <v>210.64</v>
      </c>
      <c r="AK1301" s="2651" t="s">
        <v>2154</v>
      </c>
      <c r="AL1301" s="2651" t="s">
        <v>2993</v>
      </c>
      <c r="AM1301" s="2651"/>
      <c r="AN1301" s="2652">
        <v>214.85</v>
      </c>
    </row>
    <row r="1302" spans="1:40" ht="11.1" customHeight="1">
      <c r="A1302" s="2646" t="s">
        <v>5906</v>
      </c>
      <c r="B1302" s="2646" t="s">
        <v>5907</v>
      </c>
      <c r="C1302" s="2646" t="s">
        <v>1502</v>
      </c>
      <c r="D1302" s="2646" t="s">
        <v>3983</v>
      </c>
      <c r="E1302" s="2647">
        <v>8481805100</v>
      </c>
      <c r="F1302" s="2646" t="s">
        <v>2990</v>
      </c>
      <c r="G1302" s="2646" t="s">
        <v>5908</v>
      </c>
      <c r="H1302" s="2646" t="s">
        <v>3017</v>
      </c>
      <c r="I1302" s="2646"/>
      <c r="J1302" s="2646"/>
      <c r="K1302" s="2646"/>
      <c r="L1302" s="2657">
        <v>3.1320000000000001</v>
      </c>
      <c r="M1302" s="2650"/>
      <c r="N1302" s="2650"/>
      <c r="O1302" s="2650"/>
      <c r="P1302" s="2650"/>
      <c r="Q1302" s="2650"/>
      <c r="R1302" s="2650"/>
      <c r="S1302" s="2650"/>
      <c r="T1302" s="2646" t="s">
        <v>3971</v>
      </c>
      <c r="U1302" s="2646"/>
      <c r="V1302" s="2646"/>
      <c r="W1302" s="2646"/>
      <c r="X1302" s="2646"/>
      <c r="Y1302" s="2646"/>
      <c r="Z1302" s="2646"/>
      <c r="AA1302" s="2646"/>
      <c r="AB1302" s="2646"/>
      <c r="AC1302" s="2646"/>
      <c r="AD1302" s="2646"/>
      <c r="AE1302" s="2646"/>
      <c r="AF1302" s="2646"/>
      <c r="AG1302" s="2646"/>
      <c r="AH1302" s="2646"/>
      <c r="AI1302" s="2646"/>
      <c r="AJ1302" s="2648">
        <v>241.92</v>
      </c>
      <c r="AK1302" s="2651" t="s">
        <v>2154</v>
      </c>
      <c r="AL1302" s="2651" t="s">
        <v>2993</v>
      </c>
      <c r="AM1302" s="2651"/>
      <c r="AN1302" s="2652">
        <v>246.76</v>
      </c>
    </row>
    <row r="1303" spans="1:40" ht="11.1" customHeight="1">
      <c r="A1303" s="2646" t="s">
        <v>5909</v>
      </c>
      <c r="B1303" s="2646" t="s">
        <v>5910</v>
      </c>
      <c r="C1303" s="2646" t="s">
        <v>1502</v>
      </c>
      <c r="D1303" s="2646" t="s">
        <v>3983</v>
      </c>
      <c r="E1303" s="2647">
        <v>8481805100</v>
      </c>
      <c r="F1303" s="2646" t="s">
        <v>2990</v>
      </c>
      <c r="G1303" s="2646" t="s">
        <v>5911</v>
      </c>
      <c r="H1303" s="2646" t="s">
        <v>3017</v>
      </c>
      <c r="I1303" s="2646"/>
      <c r="J1303" s="2646"/>
      <c r="K1303" s="2646"/>
      <c r="L1303" s="2657">
        <v>3.8519999999999999</v>
      </c>
      <c r="M1303" s="2650"/>
      <c r="N1303" s="2650"/>
      <c r="O1303" s="2650"/>
      <c r="P1303" s="2650"/>
      <c r="Q1303" s="2650"/>
      <c r="R1303" s="2650"/>
      <c r="S1303" s="2650"/>
      <c r="T1303" s="2646" t="s">
        <v>3971</v>
      </c>
      <c r="U1303" s="2646"/>
      <c r="V1303" s="2646"/>
      <c r="W1303" s="2646"/>
      <c r="X1303" s="2646"/>
      <c r="Y1303" s="2646"/>
      <c r="Z1303" s="2646"/>
      <c r="AA1303" s="2646"/>
      <c r="AB1303" s="2646"/>
      <c r="AC1303" s="2646"/>
      <c r="AD1303" s="2646"/>
      <c r="AE1303" s="2646"/>
      <c r="AF1303" s="2646"/>
      <c r="AG1303" s="2646"/>
      <c r="AH1303" s="2646"/>
      <c r="AI1303" s="2646"/>
      <c r="AJ1303" s="2648">
        <v>274.47000000000003</v>
      </c>
      <c r="AK1303" s="2651" t="s">
        <v>2154</v>
      </c>
      <c r="AL1303" s="2651" t="s">
        <v>2993</v>
      </c>
      <c r="AM1303" s="2651"/>
      <c r="AN1303" s="2652">
        <v>279.95999999999998</v>
      </c>
    </row>
    <row r="1304" spans="1:40" ht="11.1" customHeight="1">
      <c r="A1304" s="2646" t="s">
        <v>5912</v>
      </c>
      <c r="B1304" s="2646" t="s">
        <v>5913</v>
      </c>
      <c r="C1304" s="2646" t="s">
        <v>1502</v>
      </c>
      <c r="D1304" s="2646" t="s">
        <v>3983</v>
      </c>
      <c r="E1304" s="2647">
        <v>8481805100</v>
      </c>
      <c r="F1304" s="2646" t="s">
        <v>2990</v>
      </c>
      <c r="G1304" s="2646" t="s">
        <v>5914</v>
      </c>
      <c r="H1304" s="2646" t="s">
        <v>3017</v>
      </c>
      <c r="I1304" s="2646"/>
      <c r="J1304" s="2646"/>
      <c r="K1304" s="2646"/>
      <c r="L1304" s="2657">
        <v>4.5720000000000001</v>
      </c>
      <c r="M1304" s="2650"/>
      <c r="N1304" s="2650"/>
      <c r="O1304" s="2650"/>
      <c r="P1304" s="2650"/>
      <c r="Q1304" s="2650"/>
      <c r="R1304" s="2650"/>
      <c r="S1304" s="2650"/>
      <c r="T1304" s="2646" t="s">
        <v>3971</v>
      </c>
      <c r="U1304" s="2646"/>
      <c r="V1304" s="2646"/>
      <c r="W1304" s="2646"/>
      <c r="X1304" s="2646"/>
      <c r="Y1304" s="2646"/>
      <c r="Z1304" s="2646"/>
      <c r="AA1304" s="2646"/>
      <c r="AB1304" s="2646"/>
      <c r="AC1304" s="2646"/>
      <c r="AD1304" s="2646"/>
      <c r="AE1304" s="2646"/>
      <c r="AF1304" s="2646"/>
      <c r="AG1304" s="2646"/>
      <c r="AH1304" s="2646"/>
      <c r="AI1304" s="2646"/>
      <c r="AJ1304" s="2653">
        <v>306.7</v>
      </c>
      <c r="AK1304" s="2651" t="s">
        <v>2154</v>
      </c>
      <c r="AL1304" s="2651" t="s">
        <v>2993</v>
      </c>
      <c r="AM1304" s="2651"/>
      <c r="AN1304" s="2652">
        <v>312.83</v>
      </c>
    </row>
    <row r="1305" spans="1:40" ht="11.1" customHeight="1">
      <c r="A1305" s="2646" t="s">
        <v>5915</v>
      </c>
      <c r="B1305" s="2646" t="s">
        <v>5916</v>
      </c>
      <c r="C1305" s="2646" t="s">
        <v>1502</v>
      </c>
      <c r="D1305" s="2646" t="s">
        <v>3983</v>
      </c>
      <c r="E1305" s="2647">
        <v>8481805100</v>
      </c>
      <c r="F1305" s="2646" t="s">
        <v>2990</v>
      </c>
      <c r="G1305" s="2646" t="s">
        <v>5917</v>
      </c>
      <c r="H1305" s="2646" t="s">
        <v>3017</v>
      </c>
      <c r="I1305" s="2646"/>
      <c r="J1305" s="2646"/>
      <c r="K1305" s="2646"/>
      <c r="L1305" s="2657">
        <v>5.2770000000000001</v>
      </c>
      <c r="M1305" s="2650"/>
      <c r="N1305" s="2650"/>
      <c r="O1305" s="2650"/>
      <c r="P1305" s="2650"/>
      <c r="Q1305" s="2650"/>
      <c r="R1305" s="2650"/>
      <c r="S1305" s="2650"/>
      <c r="T1305" s="2646" t="s">
        <v>3971</v>
      </c>
      <c r="U1305" s="2646"/>
      <c r="V1305" s="2646"/>
      <c r="W1305" s="2646"/>
      <c r="X1305" s="2646"/>
      <c r="Y1305" s="2646"/>
      <c r="Z1305" s="2646"/>
      <c r="AA1305" s="2646"/>
      <c r="AB1305" s="2646"/>
      <c r="AC1305" s="2646"/>
      <c r="AD1305" s="2646"/>
      <c r="AE1305" s="2646"/>
      <c r="AF1305" s="2646"/>
      <c r="AG1305" s="2646"/>
      <c r="AH1305" s="2646"/>
      <c r="AI1305" s="2646"/>
      <c r="AJ1305" s="2648">
        <v>339.29</v>
      </c>
      <c r="AK1305" s="2651" t="s">
        <v>2154</v>
      </c>
      <c r="AL1305" s="2651" t="s">
        <v>2993</v>
      </c>
      <c r="AM1305" s="2651"/>
      <c r="AN1305" s="2652">
        <v>346.08</v>
      </c>
    </row>
    <row r="1306" spans="1:40" ht="11.1" customHeight="1">
      <c r="A1306" s="2646" t="s">
        <v>5918</v>
      </c>
      <c r="B1306" s="2646" t="s">
        <v>5919</v>
      </c>
      <c r="C1306" s="2646" t="s">
        <v>1502</v>
      </c>
      <c r="D1306" s="2646" t="s">
        <v>3983</v>
      </c>
      <c r="E1306" s="2647">
        <v>8481805100</v>
      </c>
      <c r="F1306" s="2646" t="s">
        <v>2990</v>
      </c>
      <c r="G1306" s="2646" t="s">
        <v>5920</v>
      </c>
      <c r="H1306" s="2646" t="s">
        <v>3017</v>
      </c>
      <c r="I1306" s="2646"/>
      <c r="J1306" s="2646"/>
      <c r="K1306" s="2646"/>
      <c r="L1306" s="2657">
        <v>5.9720000000000004</v>
      </c>
      <c r="M1306" s="2650"/>
      <c r="N1306" s="2650"/>
      <c r="O1306" s="2650"/>
      <c r="P1306" s="2650"/>
      <c r="Q1306" s="2650"/>
      <c r="R1306" s="2650"/>
      <c r="S1306" s="2650"/>
      <c r="T1306" s="2646" t="s">
        <v>3971</v>
      </c>
      <c r="U1306" s="2646"/>
      <c r="V1306" s="2646"/>
      <c r="W1306" s="2646"/>
      <c r="X1306" s="2646"/>
      <c r="Y1306" s="2646"/>
      <c r="Z1306" s="2646"/>
      <c r="AA1306" s="2646"/>
      <c r="AB1306" s="2646"/>
      <c r="AC1306" s="2646"/>
      <c r="AD1306" s="2646"/>
      <c r="AE1306" s="2646"/>
      <c r="AF1306" s="2646"/>
      <c r="AG1306" s="2646"/>
      <c r="AH1306" s="2646"/>
      <c r="AI1306" s="2646"/>
      <c r="AJ1306" s="2648">
        <v>371.28</v>
      </c>
      <c r="AK1306" s="2651" t="s">
        <v>2154</v>
      </c>
      <c r="AL1306" s="2651" t="s">
        <v>2993</v>
      </c>
      <c r="AM1306" s="2651"/>
      <c r="AN1306" s="2652">
        <v>378.71</v>
      </c>
    </row>
    <row r="1307" spans="1:40" ht="11.1" customHeight="1">
      <c r="A1307" s="2646" t="s">
        <v>5921</v>
      </c>
      <c r="B1307" s="2646" t="s">
        <v>5922</v>
      </c>
      <c r="C1307" s="2646" t="s">
        <v>1502</v>
      </c>
      <c r="D1307" s="2646" t="s">
        <v>3983</v>
      </c>
      <c r="E1307" s="2647">
        <v>8481805100</v>
      </c>
      <c r="F1307" s="2646" t="s">
        <v>2990</v>
      </c>
      <c r="G1307" s="2646" t="s">
        <v>5923</v>
      </c>
      <c r="H1307" s="2646" t="s">
        <v>3017</v>
      </c>
      <c r="I1307" s="2646"/>
      <c r="J1307" s="2646"/>
      <c r="K1307" s="2646"/>
      <c r="L1307" s="2657">
        <v>6.6769999999999996</v>
      </c>
      <c r="M1307" s="2650"/>
      <c r="N1307" s="2650"/>
      <c r="O1307" s="2650"/>
      <c r="P1307" s="2650"/>
      <c r="Q1307" s="2650"/>
      <c r="R1307" s="2650"/>
      <c r="S1307" s="2650"/>
      <c r="T1307" s="2646" t="s">
        <v>3971</v>
      </c>
      <c r="U1307" s="2646"/>
      <c r="V1307" s="2646"/>
      <c r="W1307" s="2646"/>
      <c r="X1307" s="2646"/>
      <c r="Y1307" s="2646"/>
      <c r="Z1307" s="2646"/>
      <c r="AA1307" s="2646"/>
      <c r="AB1307" s="2646"/>
      <c r="AC1307" s="2646"/>
      <c r="AD1307" s="2646"/>
      <c r="AE1307" s="2646"/>
      <c r="AF1307" s="2646"/>
      <c r="AG1307" s="2646"/>
      <c r="AH1307" s="2646"/>
      <c r="AI1307" s="2646"/>
      <c r="AJ1307" s="2648">
        <v>403.55</v>
      </c>
      <c r="AK1307" s="2651" t="s">
        <v>2154</v>
      </c>
      <c r="AL1307" s="2651" t="s">
        <v>2993</v>
      </c>
      <c r="AM1307" s="2651"/>
      <c r="AN1307" s="2652">
        <v>411.62</v>
      </c>
    </row>
    <row r="1308" spans="1:40" ht="11.1" customHeight="1">
      <c r="A1308" s="2646" t="s">
        <v>6520</v>
      </c>
      <c r="B1308" s="2646" t="s">
        <v>6520</v>
      </c>
      <c r="C1308" s="2646"/>
      <c r="D1308" s="2646"/>
      <c r="E1308" s="2647">
        <v>8481805100</v>
      </c>
      <c r="F1308" s="2646" t="s">
        <v>2990</v>
      </c>
      <c r="G1308" s="2646" t="s">
        <v>6521</v>
      </c>
      <c r="H1308" s="2646" t="s">
        <v>3017</v>
      </c>
      <c r="I1308" s="2646"/>
      <c r="J1308" s="2646"/>
      <c r="K1308" s="2646"/>
      <c r="L1308" s="2650"/>
      <c r="M1308" s="2650"/>
      <c r="N1308" s="2650"/>
      <c r="O1308" s="2650"/>
      <c r="P1308" s="2650"/>
      <c r="Q1308" s="2650"/>
      <c r="R1308" s="2650"/>
      <c r="S1308" s="2650"/>
      <c r="T1308" s="2646" t="s">
        <v>3971</v>
      </c>
      <c r="U1308" s="2646"/>
      <c r="V1308" s="2646"/>
      <c r="W1308" s="2646"/>
      <c r="X1308" s="2646"/>
      <c r="Y1308" s="2646"/>
      <c r="Z1308" s="2646"/>
      <c r="AA1308" s="2646"/>
      <c r="AB1308" s="2646"/>
      <c r="AC1308" s="2646"/>
      <c r="AD1308" s="2646"/>
      <c r="AE1308" s="2646"/>
      <c r="AF1308" s="2646"/>
      <c r="AG1308" s="2646"/>
      <c r="AH1308" s="2646"/>
      <c r="AI1308" s="2646"/>
      <c r="AJ1308" s="2648">
        <v>318.87</v>
      </c>
      <c r="AK1308" s="2651" t="s">
        <v>2154</v>
      </c>
      <c r="AL1308" s="2651" t="s">
        <v>2993</v>
      </c>
      <c r="AM1308" s="2651"/>
      <c r="AN1308" s="2652">
        <v>325.25</v>
      </c>
    </row>
    <row r="1309" spans="1:40" ht="11.1" customHeight="1">
      <c r="A1309" s="2646" t="s">
        <v>6522</v>
      </c>
      <c r="B1309" s="2646" t="s">
        <v>6522</v>
      </c>
      <c r="C1309" s="2646"/>
      <c r="D1309" s="2646"/>
      <c r="E1309" s="2647">
        <v>8481805100</v>
      </c>
      <c r="F1309" s="2646" t="s">
        <v>2990</v>
      </c>
      <c r="G1309" s="2646" t="s">
        <v>6523</v>
      </c>
      <c r="H1309" s="2646" t="s">
        <v>3017</v>
      </c>
      <c r="I1309" s="2646"/>
      <c r="J1309" s="2646"/>
      <c r="K1309" s="2646"/>
      <c r="L1309" s="2650"/>
      <c r="M1309" s="2650"/>
      <c r="N1309" s="2650"/>
      <c r="O1309" s="2650"/>
      <c r="P1309" s="2650"/>
      <c r="Q1309" s="2650"/>
      <c r="R1309" s="2650"/>
      <c r="S1309" s="2650"/>
      <c r="T1309" s="2646" t="s">
        <v>3971</v>
      </c>
      <c r="U1309" s="2646"/>
      <c r="V1309" s="2646"/>
      <c r="W1309" s="2646"/>
      <c r="X1309" s="2646"/>
      <c r="Y1309" s="2646"/>
      <c r="Z1309" s="2646"/>
      <c r="AA1309" s="2646"/>
      <c r="AB1309" s="2646"/>
      <c r="AC1309" s="2646"/>
      <c r="AD1309" s="2646"/>
      <c r="AE1309" s="2646"/>
      <c r="AF1309" s="2646"/>
      <c r="AG1309" s="2646"/>
      <c r="AH1309" s="2646"/>
      <c r="AI1309" s="2646"/>
      <c r="AJ1309" s="2648">
        <v>387.84</v>
      </c>
      <c r="AK1309" s="2651" t="s">
        <v>2154</v>
      </c>
      <c r="AL1309" s="2651" t="s">
        <v>2993</v>
      </c>
      <c r="AM1309" s="2651"/>
      <c r="AN1309" s="2652">
        <v>395.6</v>
      </c>
    </row>
    <row r="1310" spans="1:40" ht="11.1" customHeight="1">
      <c r="A1310" s="2646" t="s">
        <v>6524</v>
      </c>
      <c r="B1310" s="2646" t="s">
        <v>6524</v>
      </c>
      <c r="C1310" s="2646"/>
      <c r="D1310" s="2646"/>
      <c r="E1310" s="2647">
        <v>8481805100</v>
      </c>
      <c r="F1310" s="2646" t="s">
        <v>2990</v>
      </c>
      <c r="G1310" s="2646" t="s">
        <v>6525</v>
      </c>
      <c r="H1310" s="2646" t="s">
        <v>3017</v>
      </c>
      <c r="I1310" s="2646"/>
      <c r="J1310" s="2646"/>
      <c r="K1310" s="2646"/>
      <c r="L1310" s="2650"/>
      <c r="M1310" s="2650"/>
      <c r="N1310" s="2650"/>
      <c r="O1310" s="2650"/>
      <c r="P1310" s="2650"/>
      <c r="Q1310" s="2650"/>
      <c r="R1310" s="2650"/>
      <c r="S1310" s="2650"/>
      <c r="T1310" s="2646" t="s">
        <v>3971</v>
      </c>
      <c r="U1310" s="2646"/>
      <c r="V1310" s="2646"/>
      <c r="W1310" s="2646"/>
      <c r="X1310" s="2646"/>
      <c r="Y1310" s="2646"/>
      <c r="Z1310" s="2646"/>
      <c r="AA1310" s="2646"/>
      <c r="AB1310" s="2646"/>
      <c r="AC1310" s="2646"/>
      <c r="AD1310" s="2646"/>
      <c r="AE1310" s="2646"/>
      <c r="AF1310" s="2646"/>
      <c r="AG1310" s="2646"/>
      <c r="AH1310" s="2646"/>
      <c r="AI1310" s="2646"/>
      <c r="AJ1310" s="2648">
        <v>422.53</v>
      </c>
      <c r="AK1310" s="2651" t="s">
        <v>2154</v>
      </c>
      <c r="AL1310" s="2651" t="s">
        <v>2993</v>
      </c>
      <c r="AM1310" s="2651"/>
      <c r="AN1310" s="2652">
        <v>430.98</v>
      </c>
    </row>
    <row r="1311" spans="1:40" ht="11.1" customHeight="1">
      <c r="A1311" s="2646" t="s">
        <v>6526</v>
      </c>
      <c r="B1311" s="2646" t="s">
        <v>6526</v>
      </c>
      <c r="C1311" s="2646"/>
      <c r="D1311" s="2646"/>
      <c r="E1311" s="2647">
        <v>8481805100</v>
      </c>
      <c r="F1311" s="2646" t="s">
        <v>2990</v>
      </c>
      <c r="G1311" s="2646" t="s">
        <v>6527</v>
      </c>
      <c r="H1311" s="2646" t="s">
        <v>3017</v>
      </c>
      <c r="I1311" s="2646"/>
      <c r="J1311" s="2646"/>
      <c r="K1311" s="2646"/>
      <c r="L1311" s="2650"/>
      <c r="M1311" s="2650"/>
      <c r="N1311" s="2650"/>
      <c r="O1311" s="2650"/>
      <c r="P1311" s="2650"/>
      <c r="Q1311" s="2650"/>
      <c r="R1311" s="2650"/>
      <c r="S1311" s="2650"/>
      <c r="T1311" s="2646" t="s">
        <v>3971</v>
      </c>
      <c r="U1311" s="2646"/>
      <c r="V1311" s="2646"/>
      <c r="W1311" s="2646"/>
      <c r="X1311" s="2646"/>
      <c r="Y1311" s="2646"/>
      <c r="Z1311" s="2646"/>
      <c r="AA1311" s="2646"/>
      <c r="AB1311" s="2646"/>
      <c r="AC1311" s="2646"/>
      <c r="AD1311" s="2646"/>
      <c r="AE1311" s="2646"/>
      <c r="AF1311" s="2646"/>
      <c r="AG1311" s="2646"/>
      <c r="AH1311" s="2646"/>
      <c r="AI1311" s="2646"/>
      <c r="AJ1311" s="2653">
        <v>456.6</v>
      </c>
      <c r="AK1311" s="2651" t="s">
        <v>2154</v>
      </c>
      <c r="AL1311" s="2651" t="s">
        <v>2993</v>
      </c>
      <c r="AM1311" s="2651"/>
      <c r="AN1311" s="2652">
        <v>465.73</v>
      </c>
    </row>
    <row r="1312" spans="1:40" ht="11.1" customHeight="1">
      <c r="A1312" s="2646" t="s">
        <v>6528</v>
      </c>
      <c r="B1312" s="2646" t="s">
        <v>6528</v>
      </c>
      <c r="C1312" s="2646"/>
      <c r="D1312" s="2646"/>
      <c r="E1312" s="2647">
        <v>8481805100</v>
      </c>
      <c r="F1312" s="2646" t="s">
        <v>2990</v>
      </c>
      <c r="G1312" s="2646" t="s">
        <v>6529</v>
      </c>
      <c r="H1312" s="2646" t="s">
        <v>3017</v>
      </c>
      <c r="I1312" s="2646"/>
      <c r="J1312" s="2646"/>
      <c r="K1312" s="2646"/>
      <c r="L1312" s="2650"/>
      <c r="M1312" s="2650"/>
      <c r="N1312" s="2650"/>
      <c r="O1312" s="2650"/>
      <c r="P1312" s="2650"/>
      <c r="Q1312" s="2650"/>
      <c r="R1312" s="2650"/>
      <c r="S1312" s="2650"/>
      <c r="T1312" s="2646" t="s">
        <v>3971</v>
      </c>
      <c r="U1312" s="2646"/>
      <c r="V1312" s="2646"/>
      <c r="W1312" s="2646"/>
      <c r="X1312" s="2646"/>
      <c r="Y1312" s="2646"/>
      <c r="Z1312" s="2646"/>
      <c r="AA1312" s="2646"/>
      <c r="AB1312" s="2646"/>
      <c r="AC1312" s="2646"/>
      <c r="AD1312" s="2646"/>
      <c r="AE1312" s="2646"/>
      <c r="AF1312" s="2646"/>
      <c r="AG1312" s="2646"/>
      <c r="AH1312" s="2646"/>
      <c r="AI1312" s="2646"/>
      <c r="AJ1312" s="2648">
        <v>490.96</v>
      </c>
      <c r="AK1312" s="2651" t="s">
        <v>2154</v>
      </c>
      <c r="AL1312" s="2651" t="s">
        <v>2993</v>
      </c>
      <c r="AM1312" s="2651"/>
      <c r="AN1312" s="2652">
        <v>500.78</v>
      </c>
    </row>
    <row r="1313" spans="1:40" ht="11.1" customHeight="1">
      <c r="A1313" s="2646" t="s">
        <v>4021</v>
      </c>
      <c r="B1313" s="2646" t="s">
        <v>4021</v>
      </c>
      <c r="C1313" s="2646"/>
      <c r="D1313" s="2646"/>
      <c r="E1313" s="2647">
        <v>8481805100</v>
      </c>
      <c r="F1313" s="2646" t="s">
        <v>2990</v>
      </c>
      <c r="G1313" s="2646" t="s">
        <v>4020</v>
      </c>
      <c r="H1313" s="2646" t="s">
        <v>3017</v>
      </c>
      <c r="I1313" s="2646"/>
      <c r="J1313" s="2646"/>
      <c r="K1313" s="2646"/>
      <c r="L1313" s="2650"/>
      <c r="M1313" s="2650"/>
      <c r="N1313" s="2650"/>
      <c r="O1313" s="2650"/>
      <c r="P1313" s="2650"/>
      <c r="Q1313" s="2650"/>
      <c r="R1313" s="2650"/>
      <c r="S1313" s="2650"/>
      <c r="T1313" s="2646" t="s">
        <v>3971</v>
      </c>
      <c r="U1313" s="2646"/>
      <c r="V1313" s="2646"/>
      <c r="W1313" s="2646"/>
      <c r="X1313" s="2646"/>
      <c r="Y1313" s="2646"/>
      <c r="Z1313" s="2646"/>
      <c r="AA1313" s="2646"/>
      <c r="AB1313" s="2646"/>
      <c r="AC1313" s="2646"/>
      <c r="AD1313" s="2646"/>
      <c r="AE1313" s="2646"/>
      <c r="AF1313" s="2646"/>
      <c r="AG1313" s="2646"/>
      <c r="AH1313" s="2646"/>
      <c r="AI1313" s="2646"/>
      <c r="AJ1313" s="2648">
        <v>235.03</v>
      </c>
      <c r="AK1313" s="2651" t="s">
        <v>2154</v>
      </c>
      <c r="AL1313" s="2651" t="s">
        <v>2993</v>
      </c>
      <c r="AM1313" s="2651"/>
      <c r="AN1313" s="2652">
        <v>239.73</v>
      </c>
    </row>
    <row r="1314" spans="1:40" ht="11.1" customHeight="1">
      <c r="A1314" s="2646" t="s">
        <v>4019</v>
      </c>
      <c r="B1314" s="2646" t="s">
        <v>4019</v>
      </c>
      <c r="C1314" s="2646"/>
      <c r="D1314" s="2646"/>
      <c r="E1314" s="2647">
        <v>8481805100</v>
      </c>
      <c r="F1314" s="2646" t="s">
        <v>2990</v>
      </c>
      <c r="G1314" s="2646" t="s">
        <v>4018</v>
      </c>
      <c r="H1314" s="2646" t="s">
        <v>3017</v>
      </c>
      <c r="I1314" s="2646"/>
      <c r="J1314" s="2646"/>
      <c r="K1314" s="2646"/>
      <c r="L1314" s="2650"/>
      <c r="M1314" s="2650"/>
      <c r="N1314" s="2650"/>
      <c r="O1314" s="2650"/>
      <c r="P1314" s="2650"/>
      <c r="Q1314" s="2650"/>
      <c r="R1314" s="2650"/>
      <c r="S1314" s="2650"/>
      <c r="T1314" s="2646" t="s">
        <v>3971</v>
      </c>
      <c r="U1314" s="2646"/>
      <c r="V1314" s="2646"/>
      <c r="W1314" s="2646"/>
      <c r="X1314" s="2646"/>
      <c r="Y1314" s="2646"/>
      <c r="Z1314" s="2646"/>
      <c r="AA1314" s="2646"/>
      <c r="AB1314" s="2646"/>
      <c r="AC1314" s="2646"/>
      <c r="AD1314" s="2646"/>
      <c r="AE1314" s="2646"/>
      <c r="AF1314" s="2646"/>
      <c r="AG1314" s="2646"/>
      <c r="AH1314" s="2646"/>
      <c r="AI1314" s="2646"/>
      <c r="AJ1314" s="2648">
        <v>250.97</v>
      </c>
      <c r="AK1314" s="2651" t="s">
        <v>2154</v>
      </c>
      <c r="AL1314" s="2651" t="s">
        <v>2993</v>
      </c>
      <c r="AM1314" s="2651"/>
      <c r="AN1314" s="2652">
        <v>255.99</v>
      </c>
    </row>
    <row r="1315" spans="1:40" ht="11.1" customHeight="1">
      <c r="A1315" s="2646" t="s">
        <v>4017</v>
      </c>
      <c r="B1315" s="2646" t="s">
        <v>4017</v>
      </c>
      <c r="C1315" s="2646"/>
      <c r="D1315" s="2646"/>
      <c r="E1315" s="2647">
        <v>8481805100</v>
      </c>
      <c r="F1315" s="2646" t="s">
        <v>2990</v>
      </c>
      <c r="G1315" s="2646" t="s">
        <v>4016</v>
      </c>
      <c r="H1315" s="2646" t="s">
        <v>3017</v>
      </c>
      <c r="I1315" s="2646"/>
      <c r="J1315" s="2646"/>
      <c r="K1315" s="2646"/>
      <c r="L1315" s="2650"/>
      <c r="M1315" s="2650"/>
      <c r="N1315" s="2650"/>
      <c r="O1315" s="2650"/>
      <c r="P1315" s="2650"/>
      <c r="Q1315" s="2650"/>
      <c r="R1315" s="2650"/>
      <c r="S1315" s="2650"/>
      <c r="T1315" s="2646" t="s">
        <v>3971</v>
      </c>
      <c r="U1315" s="2646"/>
      <c r="V1315" s="2646"/>
      <c r="W1315" s="2646"/>
      <c r="X1315" s="2646"/>
      <c r="Y1315" s="2646"/>
      <c r="Z1315" s="2646"/>
      <c r="AA1315" s="2646"/>
      <c r="AB1315" s="2646"/>
      <c r="AC1315" s="2646"/>
      <c r="AD1315" s="2646"/>
      <c r="AE1315" s="2646"/>
      <c r="AF1315" s="2646"/>
      <c r="AG1315" s="2646"/>
      <c r="AH1315" s="2646"/>
      <c r="AI1315" s="2646"/>
      <c r="AJ1315" s="2648">
        <v>291.77999999999997</v>
      </c>
      <c r="AK1315" s="2651" t="s">
        <v>2154</v>
      </c>
      <c r="AL1315" s="2651" t="s">
        <v>2993</v>
      </c>
      <c r="AM1315" s="2651"/>
      <c r="AN1315" s="2652">
        <v>297.62</v>
      </c>
    </row>
    <row r="1316" spans="1:40" ht="11.1" customHeight="1">
      <c r="A1316" s="2646" t="s">
        <v>4015</v>
      </c>
      <c r="B1316" s="2646" t="s">
        <v>4015</v>
      </c>
      <c r="C1316" s="2646"/>
      <c r="D1316" s="2646"/>
      <c r="E1316" s="2647">
        <v>8481805100</v>
      </c>
      <c r="F1316" s="2646" t="s">
        <v>2990</v>
      </c>
      <c r="G1316" s="2646" t="s">
        <v>4014</v>
      </c>
      <c r="H1316" s="2646" t="s">
        <v>3017</v>
      </c>
      <c r="I1316" s="2646"/>
      <c r="J1316" s="2646"/>
      <c r="K1316" s="2646"/>
      <c r="L1316" s="2650"/>
      <c r="M1316" s="2650"/>
      <c r="N1316" s="2650"/>
      <c r="O1316" s="2650"/>
      <c r="P1316" s="2650"/>
      <c r="Q1316" s="2650"/>
      <c r="R1316" s="2650"/>
      <c r="S1316" s="2650"/>
      <c r="T1316" s="2646" t="s">
        <v>3971</v>
      </c>
      <c r="U1316" s="2646"/>
      <c r="V1316" s="2646"/>
      <c r="W1316" s="2646"/>
      <c r="X1316" s="2646"/>
      <c r="Y1316" s="2646"/>
      <c r="Z1316" s="2646"/>
      <c r="AA1316" s="2646"/>
      <c r="AB1316" s="2646"/>
      <c r="AC1316" s="2646"/>
      <c r="AD1316" s="2646"/>
      <c r="AE1316" s="2646"/>
      <c r="AF1316" s="2646"/>
      <c r="AG1316" s="2646"/>
      <c r="AH1316" s="2646"/>
      <c r="AI1316" s="2646"/>
      <c r="AJ1316" s="2648">
        <v>314.87</v>
      </c>
      <c r="AK1316" s="2651" t="s">
        <v>2154</v>
      </c>
      <c r="AL1316" s="2651" t="s">
        <v>2993</v>
      </c>
      <c r="AM1316" s="2651"/>
      <c r="AN1316" s="2652">
        <v>321.17</v>
      </c>
    </row>
    <row r="1317" spans="1:40" ht="11.1" customHeight="1">
      <c r="A1317" s="2646" t="s">
        <v>4013</v>
      </c>
      <c r="B1317" s="2646" t="s">
        <v>4013</v>
      </c>
      <c r="C1317" s="2646"/>
      <c r="D1317" s="2646"/>
      <c r="E1317" s="2647">
        <v>8481805100</v>
      </c>
      <c r="F1317" s="2646" t="s">
        <v>2990</v>
      </c>
      <c r="G1317" s="2646" t="s">
        <v>4012</v>
      </c>
      <c r="H1317" s="2646" t="s">
        <v>3017</v>
      </c>
      <c r="I1317" s="2646"/>
      <c r="J1317" s="2646"/>
      <c r="K1317" s="2646"/>
      <c r="L1317" s="2650"/>
      <c r="M1317" s="2650"/>
      <c r="N1317" s="2650"/>
      <c r="O1317" s="2650"/>
      <c r="P1317" s="2650"/>
      <c r="Q1317" s="2650"/>
      <c r="R1317" s="2650"/>
      <c r="S1317" s="2650"/>
      <c r="T1317" s="2646" t="s">
        <v>3971</v>
      </c>
      <c r="U1317" s="2646"/>
      <c r="V1317" s="2646"/>
      <c r="W1317" s="2646"/>
      <c r="X1317" s="2646"/>
      <c r="Y1317" s="2646"/>
      <c r="Z1317" s="2646"/>
      <c r="AA1317" s="2646"/>
      <c r="AB1317" s="2646"/>
      <c r="AC1317" s="2646"/>
      <c r="AD1317" s="2646"/>
      <c r="AE1317" s="2646"/>
      <c r="AF1317" s="2646"/>
      <c r="AG1317" s="2646"/>
      <c r="AH1317" s="2646"/>
      <c r="AI1317" s="2646"/>
      <c r="AJ1317" s="2648">
        <v>235.03</v>
      </c>
      <c r="AK1317" s="2651" t="s">
        <v>2154</v>
      </c>
      <c r="AL1317" s="2651" t="s">
        <v>2993</v>
      </c>
      <c r="AM1317" s="2651"/>
      <c r="AN1317" s="2652">
        <v>239.73</v>
      </c>
    </row>
    <row r="1318" spans="1:40" ht="11.1" customHeight="1">
      <c r="A1318" s="2646" t="s">
        <v>4011</v>
      </c>
      <c r="B1318" s="2646" t="s">
        <v>4011</v>
      </c>
      <c r="C1318" s="2646"/>
      <c r="D1318" s="2646"/>
      <c r="E1318" s="2647">
        <v>8481805100</v>
      </c>
      <c r="F1318" s="2646" t="s">
        <v>2990</v>
      </c>
      <c r="G1318" s="2646" t="s">
        <v>4010</v>
      </c>
      <c r="H1318" s="2646" t="s">
        <v>3017</v>
      </c>
      <c r="I1318" s="2646"/>
      <c r="J1318" s="2646"/>
      <c r="K1318" s="2646"/>
      <c r="L1318" s="2650"/>
      <c r="M1318" s="2650"/>
      <c r="N1318" s="2650"/>
      <c r="O1318" s="2650"/>
      <c r="P1318" s="2650"/>
      <c r="Q1318" s="2650"/>
      <c r="R1318" s="2650"/>
      <c r="S1318" s="2650"/>
      <c r="T1318" s="2646" t="s">
        <v>3971</v>
      </c>
      <c r="U1318" s="2646"/>
      <c r="V1318" s="2646"/>
      <c r="W1318" s="2646"/>
      <c r="X1318" s="2646"/>
      <c r="Y1318" s="2646"/>
      <c r="Z1318" s="2646"/>
      <c r="AA1318" s="2646"/>
      <c r="AB1318" s="2646"/>
      <c r="AC1318" s="2646"/>
      <c r="AD1318" s="2646"/>
      <c r="AE1318" s="2646"/>
      <c r="AF1318" s="2646"/>
      <c r="AG1318" s="2646"/>
      <c r="AH1318" s="2646"/>
      <c r="AI1318" s="2646"/>
      <c r="AJ1318" s="2648">
        <v>250.97</v>
      </c>
      <c r="AK1318" s="2651" t="s">
        <v>2154</v>
      </c>
      <c r="AL1318" s="2651" t="s">
        <v>2993</v>
      </c>
      <c r="AM1318" s="2651"/>
      <c r="AN1318" s="2652">
        <v>255.99</v>
      </c>
    </row>
    <row r="1319" spans="1:40" ht="11.1" customHeight="1">
      <c r="A1319" s="2646" t="s">
        <v>4009</v>
      </c>
      <c r="B1319" s="2646" t="s">
        <v>4009</v>
      </c>
      <c r="C1319" s="2646"/>
      <c r="D1319" s="2646"/>
      <c r="E1319" s="2647">
        <v>8481805100</v>
      </c>
      <c r="F1319" s="2646" t="s">
        <v>2990</v>
      </c>
      <c r="G1319" s="2646" t="s">
        <v>4008</v>
      </c>
      <c r="H1319" s="2646" t="s">
        <v>3017</v>
      </c>
      <c r="I1319" s="2646"/>
      <c r="J1319" s="2646"/>
      <c r="K1319" s="2646"/>
      <c r="L1319" s="2650"/>
      <c r="M1319" s="2650"/>
      <c r="N1319" s="2650"/>
      <c r="O1319" s="2650"/>
      <c r="P1319" s="2650"/>
      <c r="Q1319" s="2650"/>
      <c r="R1319" s="2650"/>
      <c r="S1319" s="2650"/>
      <c r="T1319" s="2646" t="s">
        <v>3971</v>
      </c>
      <c r="U1319" s="2646"/>
      <c r="V1319" s="2646"/>
      <c r="W1319" s="2646"/>
      <c r="X1319" s="2646"/>
      <c r="Y1319" s="2646"/>
      <c r="Z1319" s="2646"/>
      <c r="AA1319" s="2646"/>
      <c r="AB1319" s="2646"/>
      <c r="AC1319" s="2646"/>
      <c r="AD1319" s="2646"/>
      <c r="AE1319" s="2646"/>
      <c r="AF1319" s="2646"/>
      <c r="AG1319" s="2646"/>
      <c r="AH1319" s="2646"/>
      <c r="AI1319" s="2646"/>
      <c r="AJ1319" s="2648">
        <v>285.97000000000003</v>
      </c>
      <c r="AK1319" s="2651" t="s">
        <v>2154</v>
      </c>
      <c r="AL1319" s="2651" t="s">
        <v>2993</v>
      </c>
      <c r="AM1319" s="2651"/>
      <c r="AN1319" s="2652">
        <v>291.69</v>
      </c>
    </row>
    <row r="1320" spans="1:40" ht="11.1" customHeight="1">
      <c r="A1320" s="2646" t="s">
        <v>4007</v>
      </c>
      <c r="B1320" s="2646" t="s">
        <v>4007</v>
      </c>
      <c r="C1320" s="2646"/>
      <c r="D1320" s="2646"/>
      <c r="E1320" s="2647">
        <v>8481805100</v>
      </c>
      <c r="F1320" s="2646" t="s">
        <v>2990</v>
      </c>
      <c r="G1320" s="2646" t="s">
        <v>4006</v>
      </c>
      <c r="H1320" s="2646" t="s">
        <v>3017</v>
      </c>
      <c r="I1320" s="2646"/>
      <c r="J1320" s="2646"/>
      <c r="K1320" s="2646"/>
      <c r="L1320" s="2650"/>
      <c r="M1320" s="2650"/>
      <c r="N1320" s="2650"/>
      <c r="O1320" s="2650"/>
      <c r="P1320" s="2650"/>
      <c r="Q1320" s="2650"/>
      <c r="R1320" s="2650"/>
      <c r="S1320" s="2650"/>
      <c r="T1320" s="2646" t="s">
        <v>3971</v>
      </c>
      <c r="U1320" s="2646"/>
      <c r="V1320" s="2646"/>
      <c r="W1320" s="2646"/>
      <c r="X1320" s="2646"/>
      <c r="Y1320" s="2646"/>
      <c r="Z1320" s="2646"/>
      <c r="AA1320" s="2646"/>
      <c r="AB1320" s="2646"/>
      <c r="AC1320" s="2646"/>
      <c r="AD1320" s="2646"/>
      <c r="AE1320" s="2646"/>
      <c r="AF1320" s="2646"/>
      <c r="AG1320" s="2646"/>
      <c r="AH1320" s="2646"/>
      <c r="AI1320" s="2646"/>
      <c r="AJ1320" s="2648">
        <v>301.91000000000003</v>
      </c>
      <c r="AK1320" s="2651" t="s">
        <v>2154</v>
      </c>
      <c r="AL1320" s="2651" t="s">
        <v>2993</v>
      </c>
      <c r="AM1320" s="2651"/>
      <c r="AN1320" s="2652">
        <v>307.95</v>
      </c>
    </row>
    <row r="1321" spans="1:40" ht="11.1" customHeight="1">
      <c r="A1321" s="2646" t="s">
        <v>4005</v>
      </c>
      <c r="B1321" s="2646" t="s">
        <v>4005</v>
      </c>
      <c r="C1321" s="2646"/>
      <c r="D1321" s="2646"/>
      <c r="E1321" s="2647">
        <v>8481805100</v>
      </c>
      <c r="F1321" s="2646" t="s">
        <v>2990</v>
      </c>
      <c r="G1321" s="2646" t="s">
        <v>4004</v>
      </c>
      <c r="H1321" s="2646" t="s">
        <v>3017</v>
      </c>
      <c r="I1321" s="2646"/>
      <c r="J1321" s="2646"/>
      <c r="K1321" s="2646"/>
      <c r="L1321" s="2650"/>
      <c r="M1321" s="2650"/>
      <c r="N1321" s="2650"/>
      <c r="O1321" s="2650"/>
      <c r="P1321" s="2650"/>
      <c r="Q1321" s="2650"/>
      <c r="R1321" s="2650"/>
      <c r="S1321" s="2650"/>
      <c r="T1321" s="2646" t="s">
        <v>3971</v>
      </c>
      <c r="U1321" s="2646"/>
      <c r="V1321" s="2646"/>
      <c r="W1321" s="2646"/>
      <c r="X1321" s="2646"/>
      <c r="Y1321" s="2646"/>
      <c r="Z1321" s="2646"/>
      <c r="AA1321" s="2646"/>
      <c r="AB1321" s="2646"/>
      <c r="AC1321" s="2646"/>
      <c r="AD1321" s="2646"/>
      <c r="AE1321" s="2646"/>
      <c r="AF1321" s="2646"/>
      <c r="AG1321" s="2646"/>
      <c r="AH1321" s="2646"/>
      <c r="AI1321" s="2646"/>
      <c r="AJ1321" s="2648">
        <v>291.77999999999997</v>
      </c>
      <c r="AK1321" s="2651" t="s">
        <v>2154</v>
      </c>
      <c r="AL1321" s="2651" t="s">
        <v>2993</v>
      </c>
      <c r="AM1321" s="2651"/>
      <c r="AN1321" s="2652">
        <v>297.62</v>
      </c>
    </row>
    <row r="1322" spans="1:40" ht="11.1" customHeight="1">
      <c r="A1322" s="2646" t="s">
        <v>4003</v>
      </c>
      <c r="B1322" s="2646" t="s">
        <v>4002</v>
      </c>
      <c r="C1322" s="2646"/>
      <c r="D1322" s="2646"/>
      <c r="E1322" s="2647">
        <v>8481805100</v>
      </c>
      <c r="F1322" s="2646" t="s">
        <v>2990</v>
      </c>
      <c r="G1322" s="2646" t="s">
        <v>4001</v>
      </c>
      <c r="H1322" s="2646" t="s">
        <v>3017</v>
      </c>
      <c r="I1322" s="2646"/>
      <c r="J1322" s="2646"/>
      <c r="K1322" s="2646"/>
      <c r="L1322" s="2650"/>
      <c r="M1322" s="2650"/>
      <c r="N1322" s="2650"/>
      <c r="O1322" s="2650"/>
      <c r="P1322" s="2650"/>
      <c r="Q1322" s="2650"/>
      <c r="R1322" s="2650"/>
      <c r="S1322" s="2650"/>
      <c r="T1322" s="2646" t="s">
        <v>3971</v>
      </c>
      <c r="U1322" s="2646"/>
      <c r="V1322" s="2646"/>
      <c r="W1322" s="2646"/>
      <c r="X1322" s="2646"/>
      <c r="Y1322" s="2646"/>
      <c r="Z1322" s="2646"/>
      <c r="AA1322" s="2646"/>
      <c r="AB1322" s="2646"/>
      <c r="AC1322" s="2646"/>
      <c r="AD1322" s="2646"/>
      <c r="AE1322" s="2646"/>
      <c r="AF1322" s="2646"/>
      <c r="AG1322" s="2646"/>
      <c r="AH1322" s="2646"/>
      <c r="AI1322" s="2646"/>
      <c r="AJ1322" s="2648">
        <v>311.76</v>
      </c>
      <c r="AK1322" s="2651" t="s">
        <v>2154</v>
      </c>
      <c r="AL1322" s="2651" t="s">
        <v>2993</v>
      </c>
      <c r="AM1322" s="2651"/>
      <c r="AN1322" s="2652">
        <v>318</v>
      </c>
    </row>
    <row r="1323" spans="1:40" ht="11.1" customHeight="1">
      <c r="A1323" s="2646" t="s">
        <v>4000</v>
      </c>
      <c r="B1323" s="2646" t="s">
        <v>4000</v>
      </c>
      <c r="C1323" s="2646"/>
      <c r="D1323" s="2646"/>
      <c r="E1323" s="2647">
        <v>8481805100</v>
      </c>
      <c r="F1323" s="2646" t="s">
        <v>2990</v>
      </c>
      <c r="G1323" s="2646" t="s">
        <v>3999</v>
      </c>
      <c r="H1323" s="2646" t="s">
        <v>3017</v>
      </c>
      <c r="I1323" s="2646"/>
      <c r="J1323" s="2646"/>
      <c r="K1323" s="2646"/>
      <c r="L1323" s="2650"/>
      <c r="M1323" s="2650"/>
      <c r="N1323" s="2650"/>
      <c r="O1323" s="2650"/>
      <c r="P1323" s="2650"/>
      <c r="Q1323" s="2650"/>
      <c r="R1323" s="2650"/>
      <c r="S1323" s="2650"/>
      <c r="T1323" s="2646" t="s">
        <v>3971</v>
      </c>
      <c r="U1323" s="2646"/>
      <c r="V1323" s="2646"/>
      <c r="W1323" s="2646"/>
      <c r="X1323" s="2646"/>
      <c r="Y1323" s="2646"/>
      <c r="Z1323" s="2646"/>
      <c r="AA1323" s="2646"/>
      <c r="AB1323" s="2646"/>
      <c r="AC1323" s="2646"/>
      <c r="AD1323" s="2646"/>
      <c r="AE1323" s="2646"/>
      <c r="AF1323" s="2646"/>
      <c r="AG1323" s="2646"/>
      <c r="AH1323" s="2646"/>
      <c r="AI1323" s="2646"/>
      <c r="AJ1323" s="2648">
        <v>327.69</v>
      </c>
      <c r="AK1323" s="2651" t="s">
        <v>2154</v>
      </c>
      <c r="AL1323" s="2651" t="s">
        <v>2993</v>
      </c>
      <c r="AM1323" s="2651"/>
      <c r="AN1323" s="2652">
        <v>334.24</v>
      </c>
    </row>
    <row r="1324" spans="1:40" ht="11.1" customHeight="1">
      <c r="A1324" s="2646" t="s">
        <v>3998</v>
      </c>
      <c r="B1324" s="2646" t="s">
        <v>3998</v>
      </c>
      <c r="C1324" s="2646"/>
      <c r="D1324" s="2646"/>
      <c r="E1324" s="2647">
        <v>8481805100</v>
      </c>
      <c r="F1324" s="2646" t="s">
        <v>2990</v>
      </c>
      <c r="G1324" s="2646" t="s">
        <v>3997</v>
      </c>
      <c r="H1324" s="2646" t="s">
        <v>3017</v>
      </c>
      <c r="I1324" s="2646"/>
      <c r="J1324" s="2646"/>
      <c r="K1324" s="2646"/>
      <c r="L1324" s="2650"/>
      <c r="M1324" s="2650"/>
      <c r="N1324" s="2650"/>
      <c r="O1324" s="2650"/>
      <c r="P1324" s="2650"/>
      <c r="Q1324" s="2650"/>
      <c r="R1324" s="2650"/>
      <c r="S1324" s="2650"/>
      <c r="T1324" s="2646" t="s">
        <v>3971</v>
      </c>
      <c r="U1324" s="2646"/>
      <c r="V1324" s="2646"/>
      <c r="W1324" s="2646"/>
      <c r="X1324" s="2646"/>
      <c r="Y1324" s="2646"/>
      <c r="Z1324" s="2646"/>
      <c r="AA1324" s="2646"/>
      <c r="AB1324" s="2646"/>
      <c r="AC1324" s="2646"/>
      <c r="AD1324" s="2646"/>
      <c r="AE1324" s="2646"/>
      <c r="AF1324" s="2646"/>
      <c r="AG1324" s="2646"/>
      <c r="AH1324" s="2646"/>
      <c r="AI1324" s="2646"/>
      <c r="AJ1324" s="2648">
        <v>314.87</v>
      </c>
      <c r="AK1324" s="2651" t="s">
        <v>2154</v>
      </c>
      <c r="AL1324" s="2651" t="s">
        <v>2993</v>
      </c>
      <c r="AM1324" s="2651"/>
      <c r="AN1324" s="2652">
        <v>321.17</v>
      </c>
    </row>
    <row r="1325" spans="1:40" ht="11.1" customHeight="1">
      <c r="A1325" s="2646" t="s">
        <v>3996</v>
      </c>
      <c r="B1325" s="2646" t="s">
        <v>3996</v>
      </c>
      <c r="C1325" s="2646"/>
      <c r="D1325" s="2646"/>
      <c r="E1325" s="2647">
        <v>8481805100</v>
      </c>
      <c r="F1325" s="2646" t="s">
        <v>2990</v>
      </c>
      <c r="G1325" s="2646" t="s">
        <v>3995</v>
      </c>
      <c r="H1325" s="2646" t="s">
        <v>3017</v>
      </c>
      <c r="I1325" s="2646"/>
      <c r="J1325" s="2646"/>
      <c r="K1325" s="2646"/>
      <c r="L1325" s="2650"/>
      <c r="M1325" s="2650"/>
      <c r="N1325" s="2650"/>
      <c r="O1325" s="2650"/>
      <c r="P1325" s="2650"/>
      <c r="Q1325" s="2650"/>
      <c r="R1325" s="2650"/>
      <c r="S1325" s="2650"/>
      <c r="T1325" s="2646" t="s">
        <v>3971</v>
      </c>
      <c r="U1325" s="2646"/>
      <c r="V1325" s="2646"/>
      <c r="W1325" s="2646"/>
      <c r="X1325" s="2646"/>
      <c r="Y1325" s="2646"/>
      <c r="Z1325" s="2646"/>
      <c r="AA1325" s="2646"/>
      <c r="AB1325" s="2646"/>
      <c r="AC1325" s="2646"/>
      <c r="AD1325" s="2646"/>
      <c r="AE1325" s="2646"/>
      <c r="AF1325" s="2646"/>
      <c r="AG1325" s="2646"/>
      <c r="AH1325" s="2646"/>
      <c r="AI1325" s="2646"/>
      <c r="AJ1325" s="2648">
        <v>259.87</v>
      </c>
      <c r="AK1325" s="2651" t="s">
        <v>2154</v>
      </c>
      <c r="AL1325" s="2651" t="s">
        <v>2993</v>
      </c>
      <c r="AM1325" s="2651"/>
      <c r="AN1325" s="2652">
        <v>265.07</v>
      </c>
    </row>
    <row r="1326" spans="1:40" ht="11.1" customHeight="1">
      <c r="A1326" s="2646" t="s">
        <v>3994</v>
      </c>
      <c r="B1326" s="2646" t="s">
        <v>3994</v>
      </c>
      <c r="C1326" s="2646"/>
      <c r="D1326" s="2646"/>
      <c r="E1326" s="2647">
        <v>8481805100</v>
      </c>
      <c r="F1326" s="2646" t="s">
        <v>2990</v>
      </c>
      <c r="G1326" s="2646" t="s">
        <v>3993</v>
      </c>
      <c r="H1326" s="2646" t="s">
        <v>3017</v>
      </c>
      <c r="I1326" s="2646"/>
      <c r="J1326" s="2646"/>
      <c r="K1326" s="2646"/>
      <c r="L1326" s="2650"/>
      <c r="M1326" s="2650"/>
      <c r="N1326" s="2650"/>
      <c r="O1326" s="2650"/>
      <c r="P1326" s="2650"/>
      <c r="Q1326" s="2650"/>
      <c r="R1326" s="2650"/>
      <c r="S1326" s="2650"/>
      <c r="T1326" s="2646" t="s">
        <v>3971</v>
      </c>
      <c r="U1326" s="2646"/>
      <c r="V1326" s="2646"/>
      <c r="W1326" s="2646"/>
      <c r="X1326" s="2646"/>
      <c r="Y1326" s="2646"/>
      <c r="Z1326" s="2646"/>
      <c r="AA1326" s="2646"/>
      <c r="AB1326" s="2646"/>
      <c r="AC1326" s="2646"/>
      <c r="AD1326" s="2646"/>
      <c r="AE1326" s="2646"/>
      <c r="AF1326" s="2646"/>
      <c r="AG1326" s="2646"/>
      <c r="AH1326" s="2646"/>
      <c r="AI1326" s="2646"/>
      <c r="AJ1326" s="2653">
        <v>275.8</v>
      </c>
      <c r="AK1326" s="2651" t="s">
        <v>2154</v>
      </c>
      <c r="AL1326" s="2651" t="s">
        <v>2993</v>
      </c>
      <c r="AM1326" s="2651"/>
      <c r="AN1326" s="2652">
        <v>281.32</v>
      </c>
    </row>
    <row r="1327" spans="1:40" ht="11.1" customHeight="1">
      <c r="A1327" s="2646" t="s">
        <v>3992</v>
      </c>
      <c r="B1327" s="2646" t="s">
        <v>3992</v>
      </c>
      <c r="C1327" s="2646"/>
      <c r="D1327" s="2646"/>
      <c r="E1327" s="2647">
        <v>8481805100</v>
      </c>
      <c r="F1327" s="2646" t="s">
        <v>2990</v>
      </c>
      <c r="G1327" s="2646" t="s">
        <v>3991</v>
      </c>
      <c r="H1327" s="2646" t="s">
        <v>3017</v>
      </c>
      <c r="I1327" s="2646"/>
      <c r="J1327" s="2646"/>
      <c r="K1327" s="2646"/>
      <c r="L1327" s="2650"/>
      <c r="M1327" s="2650"/>
      <c r="N1327" s="2650"/>
      <c r="O1327" s="2650"/>
      <c r="P1327" s="2650"/>
      <c r="Q1327" s="2650"/>
      <c r="R1327" s="2650"/>
      <c r="S1327" s="2650"/>
      <c r="T1327" s="2646" t="s">
        <v>3971</v>
      </c>
      <c r="U1327" s="2646"/>
      <c r="V1327" s="2646"/>
      <c r="W1327" s="2646"/>
      <c r="X1327" s="2646"/>
      <c r="Y1327" s="2646"/>
      <c r="Z1327" s="2646"/>
      <c r="AA1327" s="2646"/>
      <c r="AB1327" s="2646"/>
      <c r="AC1327" s="2646"/>
      <c r="AD1327" s="2646"/>
      <c r="AE1327" s="2646"/>
      <c r="AF1327" s="2646"/>
      <c r="AG1327" s="2646"/>
      <c r="AH1327" s="2646"/>
      <c r="AI1327" s="2646"/>
      <c r="AJ1327" s="2648">
        <v>259.87</v>
      </c>
      <c r="AK1327" s="2651" t="s">
        <v>2154</v>
      </c>
      <c r="AL1327" s="2651" t="s">
        <v>2993</v>
      </c>
      <c r="AM1327" s="2651"/>
      <c r="AN1327" s="2652">
        <v>265.07</v>
      </c>
    </row>
    <row r="1328" spans="1:40" ht="11.1" customHeight="1">
      <c r="A1328" s="2646" t="s">
        <v>3990</v>
      </c>
      <c r="B1328" s="2646" t="s">
        <v>3990</v>
      </c>
      <c r="C1328" s="2646"/>
      <c r="D1328" s="2646"/>
      <c r="E1328" s="2647">
        <v>8481805100</v>
      </c>
      <c r="F1328" s="2646" t="s">
        <v>2990</v>
      </c>
      <c r="G1328" s="2646" t="s">
        <v>3989</v>
      </c>
      <c r="H1328" s="2646" t="s">
        <v>3017</v>
      </c>
      <c r="I1328" s="2646"/>
      <c r="J1328" s="2646"/>
      <c r="K1328" s="2646"/>
      <c r="L1328" s="2650"/>
      <c r="M1328" s="2650"/>
      <c r="N1328" s="2650"/>
      <c r="O1328" s="2650"/>
      <c r="P1328" s="2650"/>
      <c r="Q1328" s="2650"/>
      <c r="R1328" s="2650"/>
      <c r="S1328" s="2650"/>
      <c r="T1328" s="2646" t="s">
        <v>3971</v>
      </c>
      <c r="U1328" s="2646"/>
      <c r="V1328" s="2646"/>
      <c r="W1328" s="2646"/>
      <c r="X1328" s="2646"/>
      <c r="Y1328" s="2646"/>
      <c r="Z1328" s="2646"/>
      <c r="AA1328" s="2646"/>
      <c r="AB1328" s="2646"/>
      <c r="AC1328" s="2646"/>
      <c r="AD1328" s="2646"/>
      <c r="AE1328" s="2646"/>
      <c r="AF1328" s="2646"/>
      <c r="AG1328" s="2646"/>
      <c r="AH1328" s="2646"/>
      <c r="AI1328" s="2646"/>
      <c r="AJ1328" s="2653">
        <v>275.8</v>
      </c>
      <c r="AK1328" s="2651" t="s">
        <v>2154</v>
      </c>
      <c r="AL1328" s="2651" t="s">
        <v>2993</v>
      </c>
      <c r="AM1328" s="2651"/>
      <c r="AN1328" s="2652">
        <v>281.32</v>
      </c>
    </row>
    <row r="1329" spans="1:40" ht="11.1" customHeight="1">
      <c r="A1329" s="2646" t="s">
        <v>3988</v>
      </c>
      <c r="B1329" s="2646" t="s">
        <v>3987</v>
      </c>
      <c r="C1329" s="2646" t="s">
        <v>1502</v>
      </c>
      <c r="D1329" s="2646"/>
      <c r="E1329" s="2647">
        <v>8481805100</v>
      </c>
      <c r="F1329" s="2646" t="s">
        <v>2990</v>
      </c>
      <c r="G1329" s="2646" t="s">
        <v>3986</v>
      </c>
      <c r="H1329" s="2646" t="s">
        <v>3017</v>
      </c>
      <c r="I1329" s="2646"/>
      <c r="J1329" s="2646"/>
      <c r="K1329" s="2646"/>
      <c r="L1329" s="2657">
        <v>2.4119999999999999</v>
      </c>
      <c r="M1329" s="2650"/>
      <c r="N1329" s="2650"/>
      <c r="O1329" s="2650"/>
      <c r="P1329" s="2650"/>
      <c r="Q1329" s="2650"/>
      <c r="R1329" s="2650"/>
      <c r="S1329" s="2650"/>
      <c r="T1329" s="2646" t="s">
        <v>3971</v>
      </c>
      <c r="U1329" s="2646"/>
      <c r="V1329" s="2646"/>
      <c r="W1329" s="2646"/>
      <c r="X1329" s="2646"/>
      <c r="Y1329" s="2646"/>
      <c r="Z1329" s="2646"/>
      <c r="AA1329" s="2646"/>
      <c r="AB1329" s="2646"/>
      <c r="AC1329" s="2646"/>
      <c r="AD1329" s="2646"/>
      <c r="AE1329" s="2646"/>
      <c r="AF1329" s="2646"/>
      <c r="AG1329" s="2646"/>
      <c r="AH1329" s="2646"/>
      <c r="AI1329" s="2646"/>
      <c r="AJ1329" s="2653">
        <v>252.9</v>
      </c>
      <c r="AK1329" s="2651" t="s">
        <v>2154</v>
      </c>
      <c r="AL1329" s="2651" t="s">
        <v>2993</v>
      </c>
      <c r="AM1329" s="2651"/>
      <c r="AN1329" s="2652">
        <v>257.95999999999998</v>
      </c>
    </row>
    <row r="1330" spans="1:40" ht="11.1" customHeight="1">
      <c r="A1330" s="2646" t="s">
        <v>6565</v>
      </c>
      <c r="B1330" s="2646" t="s">
        <v>6565</v>
      </c>
      <c r="C1330" s="2646"/>
      <c r="D1330" s="2646"/>
      <c r="E1330" s="2647">
        <v>8481805100</v>
      </c>
      <c r="F1330" s="2646" t="s">
        <v>2990</v>
      </c>
      <c r="G1330" s="2646" t="s">
        <v>6566</v>
      </c>
      <c r="H1330" s="2646" t="s">
        <v>3017</v>
      </c>
      <c r="I1330" s="2646"/>
      <c r="J1330" s="2646"/>
      <c r="K1330" s="2646"/>
      <c r="L1330" s="2650"/>
      <c r="M1330" s="2650"/>
      <c r="N1330" s="2650"/>
      <c r="O1330" s="2650"/>
      <c r="P1330" s="2650"/>
      <c r="Q1330" s="2650"/>
      <c r="R1330" s="2650"/>
      <c r="S1330" s="2650"/>
      <c r="T1330" s="2646" t="s">
        <v>3971</v>
      </c>
      <c r="U1330" s="2646"/>
      <c r="V1330" s="2646"/>
      <c r="W1330" s="2646"/>
      <c r="X1330" s="2646"/>
      <c r="Y1330" s="2646"/>
      <c r="Z1330" s="2646"/>
      <c r="AA1330" s="2646"/>
      <c r="AB1330" s="2646"/>
      <c r="AC1330" s="2646"/>
      <c r="AD1330" s="2646"/>
      <c r="AE1330" s="2646"/>
      <c r="AF1330" s="2646"/>
      <c r="AG1330" s="2646"/>
      <c r="AH1330" s="2646"/>
      <c r="AI1330" s="2646"/>
      <c r="AJ1330" s="2648">
        <v>326.66000000000003</v>
      </c>
      <c r="AK1330" s="2651" t="s">
        <v>2154</v>
      </c>
      <c r="AL1330" s="2651" t="s">
        <v>2993</v>
      </c>
      <c r="AM1330" s="2651"/>
      <c r="AN1330" s="2652">
        <v>333.19</v>
      </c>
    </row>
    <row r="1331" spans="1:40" ht="11.1" customHeight="1">
      <c r="A1331" s="2646" t="s">
        <v>6567</v>
      </c>
      <c r="B1331" s="2646" t="s">
        <v>6567</v>
      </c>
      <c r="C1331" s="2646"/>
      <c r="D1331" s="2646"/>
      <c r="E1331" s="2647">
        <v>8481805100</v>
      </c>
      <c r="F1331" s="2646" t="s">
        <v>2990</v>
      </c>
      <c r="G1331" s="2646" t="s">
        <v>6568</v>
      </c>
      <c r="H1331" s="2646" t="s">
        <v>3017</v>
      </c>
      <c r="I1331" s="2646"/>
      <c r="J1331" s="2646"/>
      <c r="K1331" s="2646"/>
      <c r="L1331" s="2650"/>
      <c r="M1331" s="2650"/>
      <c r="N1331" s="2650"/>
      <c r="O1331" s="2650"/>
      <c r="P1331" s="2650"/>
      <c r="Q1331" s="2650"/>
      <c r="R1331" s="2650"/>
      <c r="S1331" s="2650"/>
      <c r="T1331" s="2646" t="s">
        <v>3971</v>
      </c>
      <c r="U1331" s="2646"/>
      <c r="V1331" s="2646"/>
      <c r="W1331" s="2646"/>
      <c r="X1331" s="2646"/>
      <c r="Y1331" s="2646"/>
      <c r="Z1331" s="2646"/>
      <c r="AA1331" s="2646"/>
      <c r="AB1331" s="2646"/>
      <c r="AC1331" s="2646"/>
      <c r="AD1331" s="2646"/>
      <c r="AE1331" s="2646"/>
      <c r="AF1331" s="2646"/>
      <c r="AG1331" s="2646"/>
      <c r="AH1331" s="2646"/>
      <c r="AI1331" s="2646"/>
      <c r="AJ1331" s="2648">
        <v>395.62</v>
      </c>
      <c r="AK1331" s="2651" t="s">
        <v>2154</v>
      </c>
      <c r="AL1331" s="2651" t="s">
        <v>2993</v>
      </c>
      <c r="AM1331" s="2651"/>
      <c r="AN1331" s="2652">
        <v>403.53</v>
      </c>
    </row>
    <row r="1332" spans="1:40" ht="11.1" customHeight="1">
      <c r="A1332" s="2646" t="s">
        <v>6569</v>
      </c>
      <c r="B1332" s="2646" t="s">
        <v>6569</v>
      </c>
      <c r="C1332" s="2646"/>
      <c r="D1332" s="2646"/>
      <c r="E1332" s="2647">
        <v>8481805100</v>
      </c>
      <c r="F1332" s="2646" t="s">
        <v>2990</v>
      </c>
      <c r="G1332" s="2646" t="s">
        <v>6570</v>
      </c>
      <c r="H1332" s="2646" t="s">
        <v>3017</v>
      </c>
      <c r="I1332" s="2646"/>
      <c r="J1332" s="2646"/>
      <c r="K1332" s="2646"/>
      <c r="L1332" s="2650"/>
      <c r="M1332" s="2650"/>
      <c r="N1332" s="2650"/>
      <c r="O1332" s="2650"/>
      <c r="P1332" s="2650"/>
      <c r="Q1332" s="2650"/>
      <c r="R1332" s="2650"/>
      <c r="S1332" s="2650"/>
      <c r="T1332" s="2646" t="s">
        <v>3971</v>
      </c>
      <c r="U1332" s="2646"/>
      <c r="V1332" s="2646"/>
      <c r="W1332" s="2646"/>
      <c r="X1332" s="2646"/>
      <c r="Y1332" s="2646"/>
      <c r="Z1332" s="2646"/>
      <c r="AA1332" s="2646"/>
      <c r="AB1332" s="2646"/>
      <c r="AC1332" s="2646"/>
      <c r="AD1332" s="2646"/>
      <c r="AE1332" s="2646"/>
      <c r="AF1332" s="2646"/>
      <c r="AG1332" s="2646"/>
      <c r="AH1332" s="2646"/>
      <c r="AI1332" s="2646"/>
      <c r="AJ1332" s="2653">
        <v>430.3</v>
      </c>
      <c r="AK1332" s="2651" t="s">
        <v>2154</v>
      </c>
      <c r="AL1332" s="2651" t="s">
        <v>2993</v>
      </c>
      <c r="AM1332" s="2651"/>
      <c r="AN1332" s="2652">
        <v>438.91</v>
      </c>
    </row>
    <row r="1333" spans="1:40" ht="11.1" customHeight="1">
      <c r="A1333" s="2646" t="s">
        <v>6571</v>
      </c>
      <c r="B1333" s="2646" t="s">
        <v>6571</v>
      </c>
      <c r="C1333" s="2646"/>
      <c r="D1333" s="2646"/>
      <c r="E1333" s="2647">
        <v>8481805100</v>
      </c>
      <c r="F1333" s="2646" t="s">
        <v>2990</v>
      </c>
      <c r="G1333" s="2646" t="s">
        <v>6572</v>
      </c>
      <c r="H1333" s="2646" t="s">
        <v>3017</v>
      </c>
      <c r="I1333" s="2646"/>
      <c r="J1333" s="2646"/>
      <c r="K1333" s="2646"/>
      <c r="L1333" s="2650"/>
      <c r="M1333" s="2650"/>
      <c r="N1333" s="2650"/>
      <c r="O1333" s="2650"/>
      <c r="P1333" s="2650"/>
      <c r="Q1333" s="2650"/>
      <c r="R1333" s="2650"/>
      <c r="S1333" s="2650"/>
      <c r="T1333" s="2646" t="s">
        <v>3971</v>
      </c>
      <c r="U1333" s="2646"/>
      <c r="V1333" s="2646"/>
      <c r="W1333" s="2646"/>
      <c r="X1333" s="2646"/>
      <c r="Y1333" s="2646"/>
      <c r="Z1333" s="2646"/>
      <c r="AA1333" s="2646"/>
      <c r="AB1333" s="2646"/>
      <c r="AC1333" s="2646"/>
      <c r="AD1333" s="2646"/>
      <c r="AE1333" s="2646"/>
      <c r="AF1333" s="2646"/>
      <c r="AG1333" s="2646"/>
      <c r="AH1333" s="2646"/>
      <c r="AI1333" s="2646"/>
      <c r="AJ1333" s="2648">
        <v>464.36</v>
      </c>
      <c r="AK1333" s="2651" t="s">
        <v>2154</v>
      </c>
      <c r="AL1333" s="2651" t="s">
        <v>2993</v>
      </c>
      <c r="AM1333" s="2651"/>
      <c r="AN1333" s="2652">
        <v>473.65</v>
      </c>
    </row>
    <row r="1334" spans="1:40" ht="11.1" customHeight="1">
      <c r="A1334" s="2646" t="s">
        <v>6573</v>
      </c>
      <c r="B1334" s="2646" t="s">
        <v>6573</v>
      </c>
      <c r="C1334" s="2646"/>
      <c r="D1334" s="2646"/>
      <c r="E1334" s="2647">
        <v>8481805100</v>
      </c>
      <c r="F1334" s="2646" t="s">
        <v>2990</v>
      </c>
      <c r="G1334" s="2646" t="s">
        <v>6574</v>
      </c>
      <c r="H1334" s="2646" t="s">
        <v>3017</v>
      </c>
      <c r="I1334" s="2646"/>
      <c r="J1334" s="2646"/>
      <c r="K1334" s="2646"/>
      <c r="L1334" s="2650"/>
      <c r="M1334" s="2650"/>
      <c r="N1334" s="2650"/>
      <c r="O1334" s="2650"/>
      <c r="P1334" s="2650"/>
      <c r="Q1334" s="2650"/>
      <c r="R1334" s="2650"/>
      <c r="S1334" s="2650"/>
      <c r="T1334" s="2646" t="s">
        <v>3971</v>
      </c>
      <c r="U1334" s="2646"/>
      <c r="V1334" s="2646"/>
      <c r="W1334" s="2646"/>
      <c r="X1334" s="2646"/>
      <c r="Y1334" s="2646"/>
      <c r="Z1334" s="2646"/>
      <c r="AA1334" s="2646"/>
      <c r="AB1334" s="2646"/>
      <c r="AC1334" s="2646"/>
      <c r="AD1334" s="2646"/>
      <c r="AE1334" s="2646"/>
      <c r="AF1334" s="2646"/>
      <c r="AG1334" s="2646"/>
      <c r="AH1334" s="2646"/>
      <c r="AI1334" s="2646"/>
      <c r="AJ1334" s="2648">
        <v>498.72</v>
      </c>
      <c r="AK1334" s="2651" t="s">
        <v>2154</v>
      </c>
      <c r="AL1334" s="2651" t="s">
        <v>2993</v>
      </c>
      <c r="AM1334" s="2651"/>
      <c r="AN1334" s="2652">
        <v>508.69</v>
      </c>
    </row>
    <row r="1335" spans="1:40" ht="11.1" customHeight="1">
      <c r="A1335" s="2646" t="s">
        <v>3985</v>
      </c>
      <c r="B1335" s="2646" t="s">
        <v>3984</v>
      </c>
      <c r="C1335" s="2646" t="s">
        <v>1502</v>
      </c>
      <c r="D1335" s="2646"/>
      <c r="E1335" s="2647">
        <v>8481805100</v>
      </c>
      <c r="F1335" s="2646" t="s">
        <v>2990</v>
      </c>
      <c r="G1335" s="2646" t="s">
        <v>3982</v>
      </c>
      <c r="H1335" s="2646" t="s">
        <v>3017</v>
      </c>
      <c r="I1335" s="2646"/>
      <c r="J1335" s="2646"/>
      <c r="K1335" s="2646"/>
      <c r="L1335" s="2657">
        <v>2.4119999999999999</v>
      </c>
      <c r="M1335" s="2650"/>
      <c r="N1335" s="2650"/>
      <c r="O1335" s="2650"/>
      <c r="P1335" s="2650"/>
      <c r="Q1335" s="2650"/>
      <c r="R1335" s="2650"/>
      <c r="S1335" s="2650"/>
      <c r="T1335" s="2646" t="s">
        <v>3971</v>
      </c>
      <c r="U1335" s="2646"/>
      <c r="V1335" s="2646"/>
      <c r="W1335" s="2646"/>
      <c r="X1335" s="2646"/>
      <c r="Y1335" s="2646"/>
      <c r="Z1335" s="2646"/>
      <c r="AA1335" s="2646"/>
      <c r="AB1335" s="2646"/>
      <c r="AC1335" s="2646"/>
      <c r="AD1335" s="2646"/>
      <c r="AE1335" s="2646"/>
      <c r="AF1335" s="2646"/>
      <c r="AG1335" s="2646"/>
      <c r="AH1335" s="2646"/>
      <c r="AI1335" s="2646"/>
      <c r="AJ1335" s="2653">
        <v>252.9</v>
      </c>
      <c r="AK1335" s="2651" t="s">
        <v>2154</v>
      </c>
      <c r="AL1335" s="2651" t="s">
        <v>2993</v>
      </c>
      <c r="AM1335" s="2651"/>
      <c r="AN1335" s="2652">
        <v>257.95999999999998</v>
      </c>
    </row>
    <row r="1336" spans="1:40" ht="11.1" customHeight="1">
      <c r="A1336" s="2646" t="s">
        <v>3979</v>
      </c>
      <c r="B1336" s="2646" t="s">
        <v>3981</v>
      </c>
      <c r="C1336" s="2646"/>
      <c r="D1336" s="2646"/>
      <c r="E1336" s="2647">
        <v>8481805100</v>
      </c>
      <c r="F1336" s="2646" t="s">
        <v>2990</v>
      </c>
      <c r="G1336" s="2646" t="s">
        <v>3980</v>
      </c>
      <c r="H1336" s="2646" t="s">
        <v>3017</v>
      </c>
      <c r="I1336" s="2646"/>
      <c r="J1336" s="2646"/>
      <c r="K1336" s="2646"/>
      <c r="L1336" s="2650"/>
      <c r="M1336" s="2650"/>
      <c r="N1336" s="2650"/>
      <c r="O1336" s="2650"/>
      <c r="P1336" s="2650"/>
      <c r="Q1336" s="2650"/>
      <c r="R1336" s="2650"/>
      <c r="S1336" s="2650"/>
      <c r="T1336" s="2646" t="s">
        <v>3971</v>
      </c>
      <c r="U1336" s="2646"/>
      <c r="V1336" s="2646"/>
      <c r="W1336" s="2646"/>
      <c r="X1336" s="2646"/>
      <c r="Y1336" s="2646"/>
      <c r="Z1336" s="2646"/>
      <c r="AA1336" s="2646"/>
      <c r="AB1336" s="2646"/>
      <c r="AC1336" s="2646"/>
      <c r="AD1336" s="2646"/>
      <c r="AE1336" s="2646"/>
      <c r="AF1336" s="2646"/>
      <c r="AG1336" s="2646"/>
      <c r="AH1336" s="2646"/>
      <c r="AI1336" s="2646"/>
      <c r="AJ1336" s="2653">
        <v>281.60000000000002</v>
      </c>
      <c r="AK1336" s="2651" t="s">
        <v>2154</v>
      </c>
      <c r="AL1336" s="2651" t="s">
        <v>2993</v>
      </c>
      <c r="AM1336" s="2651"/>
      <c r="AN1336" s="2652">
        <v>287.23</v>
      </c>
    </row>
    <row r="1337" spans="1:40" ht="11.1" customHeight="1">
      <c r="A1337" s="2646" t="s">
        <v>3979</v>
      </c>
      <c r="B1337" s="2646" t="s">
        <v>3978</v>
      </c>
      <c r="C1337" s="2646"/>
      <c r="D1337" s="2646"/>
      <c r="E1337" s="2647">
        <v>8481805100</v>
      </c>
      <c r="F1337" s="2646" t="s">
        <v>2990</v>
      </c>
      <c r="G1337" s="2646" t="s">
        <v>3977</v>
      </c>
      <c r="H1337" s="2646" t="s">
        <v>3017</v>
      </c>
      <c r="I1337" s="2646"/>
      <c r="J1337" s="2646"/>
      <c r="K1337" s="2646"/>
      <c r="L1337" s="2650"/>
      <c r="M1337" s="2650"/>
      <c r="N1337" s="2650"/>
      <c r="O1337" s="2650"/>
      <c r="P1337" s="2650"/>
      <c r="Q1337" s="2650"/>
      <c r="R1337" s="2650"/>
      <c r="S1337" s="2650"/>
      <c r="T1337" s="2646" t="s">
        <v>3971</v>
      </c>
      <c r="U1337" s="2646"/>
      <c r="V1337" s="2646"/>
      <c r="W1337" s="2646"/>
      <c r="X1337" s="2646"/>
      <c r="Y1337" s="2646"/>
      <c r="Z1337" s="2646"/>
      <c r="AA1337" s="2646"/>
      <c r="AB1337" s="2646"/>
      <c r="AC1337" s="2646"/>
      <c r="AD1337" s="2646"/>
      <c r="AE1337" s="2646"/>
      <c r="AF1337" s="2646"/>
      <c r="AG1337" s="2646"/>
      <c r="AH1337" s="2646"/>
      <c r="AI1337" s="2646"/>
      <c r="AJ1337" s="2646"/>
      <c r="AK1337" s="2651"/>
      <c r="AL1337" s="2651" t="s">
        <v>2993</v>
      </c>
      <c r="AM1337" s="2651"/>
      <c r="AN1337" s="2651"/>
    </row>
    <row r="1338" spans="1:40" ht="11.1" customHeight="1">
      <c r="A1338" s="2646" t="s">
        <v>3974</v>
      </c>
      <c r="B1338" s="2646" t="s">
        <v>3976</v>
      </c>
      <c r="C1338" s="2646"/>
      <c r="D1338" s="2646"/>
      <c r="E1338" s="2647">
        <v>8481805100</v>
      </c>
      <c r="F1338" s="2646" t="s">
        <v>2990</v>
      </c>
      <c r="G1338" s="2646" t="s">
        <v>3975</v>
      </c>
      <c r="H1338" s="2646" t="s">
        <v>3017</v>
      </c>
      <c r="I1338" s="2646"/>
      <c r="J1338" s="2646"/>
      <c r="K1338" s="2646"/>
      <c r="L1338" s="2650"/>
      <c r="M1338" s="2650"/>
      <c r="N1338" s="2650"/>
      <c r="O1338" s="2650"/>
      <c r="P1338" s="2650"/>
      <c r="Q1338" s="2650"/>
      <c r="R1338" s="2650"/>
      <c r="S1338" s="2650"/>
      <c r="T1338" s="2646" t="s">
        <v>3971</v>
      </c>
      <c r="U1338" s="2646"/>
      <c r="V1338" s="2646"/>
      <c r="W1338" s="2646"/>
      <c r="X1338" s="2646"/>
      <c r="Y1338" s="2646"/>
      <c r="Z1338" s="2646"/>
      <c r="AA1338" s="2646"/>
      <c r="AB1338" s="2646"/>
      <c r="AC1338" s="2646"/>
      <c r="AD1338" s="2646"/>
      <c r="AE1338" s="2646"/>
      <c r="AF1338" s="2646"/>
      <c r="AG1338" s="2646"/>
      <c r="AH1338" s="2646"/>
      <c r="AI1338" s="2646"/>
      <c r="AJ1338" s="2653">
        <v>281.60000000000002</v>
      </c>
      <c r="AK1338" s="2651" t="s">
        <v>2154</v>
      </c>
      <c r="AL1338" s="2651" t="s">
        <v>2993</v>
      </c>
      <c r="AM1338" s="2651"/>
      <c r="AN1338" s="2652">
        <v>287.23</v>
      </c>
    </row>
    <row r="1339" spans="1:40" ht="11.1" customHeight="1">
      <c r="A1339" s="2646" t="s">
        <v>3974</v>
      </c>
      <c r="B1339" s="2646" t="s">
        <v>3973</v>
      </c>
      <c r="C1339" s="2646"/>
      <c r="D1339" s="2646"/>
      <c r="E1339" s="2647">
        <v>8481805100</v>
      </c>
      <c r="F1339" s="2646" t="s">
        <v>2990</v>
      </c>
      <c r="G1339" s="2646" t="s">
        <v>3972</v>
      </c>
      <c r="H1339" s="2646" t="s">
        <v>3017</v>
      </c>
      <c r="I1339" s="2646"/>
      <c r="J1339" s="2646"/>
      <c r="K1339" s="2646"/>
      <c r="L1339" s="2650"/>
      <c r="M1339" s="2650"/>
      <c r="N1339" s="2650"/>
      <c r="O1339" s="2650"/>
      <c r="P1339" s="2650"/>
      <c r="Q1339" s="2650"/>
      <c r="R1339" s="2650"/>
      <c r="S1339" s="2650"/>
      <c r="T1339" s="2646" t="s">
        <v>3971</v>
      </c>
      <c r="U1339" s="2646"/>
      <c r="V1339" s="2646"/>
      <c r="W1339" s="2646"/>
      <c r="X1339" s="2646"/>
      <c r="Y1339" s="2646"/>
      <c r="Z1339" s="2646"/>
      <c r="AA1339" s="2646"/>
      <c r="AB1339" s="2646"/>
      <c r="AC1339" s="2646"/>
      <c r="AD1339" s="2646"/>
      <c r="AE1339" s="2646"/>
      <c r="AF1339" s="2646"/>
      <c r="AG1339" s="2646"/>
      <c r="AH1339" s="2646"/>
      <c r="AI1339" s="2646"/>
      <c r="AJ1339" s="2646"/>
      <c r="AK1339" s="2651"/>
      <c r="AL1339" s="2651" t="s">
        <v>2993</v>
      </c>
      <c r="AM1339" s="2651"/>
      <c r="AN1339" s="2651"/>
    </row>
    <row r="1340" spans="1:40" ht="11.1" customHeight="1">
      <c r="A1340" s="2646" t="s">
        <v>6303</v>
      </c>
      <c r="B1340" s="2646" t="s">
        <v>6304</v>
      </c>
      <c r="C1340" s="2646" t="s">
        <v>1502</v>
      </c>
      <c r="D1340" s="2646" t="s">
        <v>6305</v>
      </c>
      <c r="E1340" s="2647">
        <v>8481805100</v>
      </c>
      <c r="F1340" s="2646" t="s">
        <v>2990</v>
      </c>
      <c r="G1340" s="2646" t="s">
        <v>5939</v>
      </c>
      <c r="H1340" s="2646" t="s">
        <v>3017</v>
      </c>
      <c r="I1340" s="2646"/>
      <c r="J1340" s="2646"/>
      <c r="K1340" s="2646"/>
      <c r="L1340" s="2650"/>
      <c r="M1340" s="2650"/>
      <c r="N1340" s="2650"/>
      <c r="O1340" s="2650"/>
      <c r="P1340" s="2650"/>
      <c r="Q1340" s="2650"/>
      <c r="R1340" s="2650"/>
      <c r="S1340" s="2650"/>
      <c r="T1340" s="2646" t="s">
        <v>3971</v>
      </c>
      <c r="U1340" s="2646"/>
      <c r="V1340" s="2646"/>
      <c r="W1340" s="2646"/>
      <c r="X1340" s="2646"/>
      <c r="Y1340" s="2646"/>
      <c r="Z1340" s="2646"/>
      <c r="AA1340" s="2646"/>
      <c r="AB1340" s="2646"/>
      <c r="AC1340" s="2646"/>
      <c r="AD1340" s="2646"/>
      <c r="AE1340" s="2646"/>
      <c r="AF1340" s="2646"/>
      <c r="AG1340" s="2646"/>
      <c r="AH1340" s="2646"/>
      <c r="AI1340" s="2646"/>
      <c r="AJ1340" s="2648">
        <v>194.56</v>
      </c>
      <c r="AK1340" s="2651" t="s">
        <v>2154</v>
      </c>
      <c r="AL1340" s="2651" t="s">
        <v>2993</v>
      </c>
      <c r="AM1340" s="2651"/>
      <c r="AN1340" s="2652">
        <v>198.45</v>
      </c>
    </row>
    <row r="1341" spans="1:40" ht="11.1" customHeight="1">
      <c r="A1341" s="2646" t="s">
        <v>6306</v>
      </c>
      <c r="B1341" s="2646" t="s">
        <v>6307</v>
      </c>
      <c r="C1341" s="2646" t="s">
        <v>1502</v>
      </c>
      <c r="D1341" s="2646" t="s">
        <v>6305</v>
      </c>
      <c r="E1341" s="2647">
        <v>8481805100</v>
      </c>
      <c r="F1341" s="2646" t="s">
        <v>2990</v>
      </c>
      <c r="G1341" s="2646" t="s">
        <v>5940</v>
      </c>
      <c r="H1341" s="2646" t="s">
        <v>3017</v>
      </c>
      <c r="I1341" s="2646"/>
      <c r="J1341" s="2646"/>
      <c r="K1341" s="2646"/>
      <c r="L1341" s="2650"/>
      <c r="M1341" s="2650"/>
      <c r="N1341" s="2650"/>
      <c r="O1341" s="2650"/>
      <c r="P1341" s="2650"/>
      <c r="Q1341" s="2650"/>
      <c r="R1341" s="2650"/>
      <c r="S1341" s="2650"/>
      <c r="T1341" s="2646" t="s">
        <v>3971</v>
      </c>
      <c r="U1341" s="2646"/>
      <c r="V1341" s="2646"/>
      <c r="W1341" s="2646"/>
      <c r="X1341" s="2646"/>
      <c r="Y1341" s="2646"/>
      <c r="Z1341" s="2646"/>
      <c r="AA1341" s="2646"/>
      <c r="AB1341" s="2646"/>
      <c r="AC1341" s="2646"/>
      <c r="AD1341" s="2646"/>
      <c r="AE1341" s="2646"/>
      <c r="AF1341" s="2646"/>
      <c r="AG1341" s="2646"/>
      <c r="AH1341" s="2646"/>
      <c r="AI1341" s="2646"/>
      <c r="AJ1341" s="2648">
        <v>240.19</v>
      </c>
      <c r="AK1341" s="2651" t="s">
        <v>2154</v>
      </c>
      <c r="AL1341" s="2651" t="s">
        <v>2993</v>
      </c>
      <c r="AM1341" s="2651"/>
      <c r="AN1341" s="2652">
        <v>244.99</v>
      </c>
    </row>
    <row r="1342" spans="1:40" ht="11.1" customHeight="1">
      <c r="A1342" s="2646" t="s">
        <v>6308</v>
      </c>
      <c r="B1342" s="2646" t="s">
        <v>6309</v>
      </c>
      <c r="C1342" s="2646" t="s">
        <v>1502</v>
      </c>
      <c r="D1342" s="2646" t="s">
        <v>6305</v>
      </c>
      <c r="E1342" s="2647">
        <v>8481805100</v>
      </c>
      <c r="F1342" s="2646" t="s">
        <v>2990</v>
      </c>
      <c r="G1342" s="2646" t="s">
        <v>5941</v>
      </c>
      <c r="H1342" s="2646" t="s">
        <v>3017</v>
      </c>
      <c r="I1342" s="2646"/>
      <c r="J1342" s="2646"/>
      <c r="K1342" s="2646"/>
      <c r="L1342" s="2650"/>
      <c r="M1342" s="2650"/>
      <c r="N1342" s="2650"/>
      <c r="O1342" s="2650"/>
      <c r="P1342" s="2650"/>
      <c r="Q1342" s="2650"/>
      <c r="R1342" s="2650"/>
      <c r="S1342" s="2650"/>
      <c r="T1342" s="2646" t="s">
        <v>3971</v>
      </c>
      <c r="U1342" s="2646"/>
      <c r="V1342" s="2646"/>
      <c r="W1342" s="2646"/>
      <c r="X1342" s="2646"/>
      <c r="Y1342" s="2646"/>
      <c r="Z1342" s="2646"/>
      <c r="AA1342" s="2646"/>
      <c r="AB1342" s="2646"/>
      <c r="AC1342" s="2646"/>
      <c r="AD1342" s="2646"/>
      <c r="AE1342" s="2646"/>
      <c r="AF1342" s="2646"/>
      <c r="AG1342" s="2646"/>
      <c r="AH1342" s="2646"/>
      <c r="AI1342" s="2646"/>
      <c r="AJ1342" s="2653">
        <v>287.10000000000002</v>
      </c>
      <c r="AK1342" s="2651" t="s">
        <v>2154</v>
      </c>
      <c r="AL1342" s="2651" t="s">
        <v>2993</v>
      </c>
      <c r="AM1342" s="2651"/>
      <c r="AN1342" s="2652">
        <v>292.83999999999997</v>
      </c>
    </row>
    <row r="1343" spans="1:40" ht="11.1" customHeight="1">
      <c r="A1343" s="2646" t="s">
        <v>6310</v>
      </c>
      <c r="B1343" s="2646" t="s">
        <v>6311</v>
      </c>
      <c r="C1343" s="2646" t="s">
        <v>1502</v>
      </c>
      <c r="D1343" s="2646" t="s">
        <v>6305</v>
      </c>
      <c r="E1343" s="2647">
        <v>8481805100</v>
      </c>
      <c r="F1343" s="2646" t="s">
        <v>2990</v>
      </c>
      <c r="G1343" s="2646" t="s">
        <v>5942</v>
      </c>
      <c r="H1343" s="2646" t="s">
        <v>3017</v>
      </c>
      <c r="I1343" s="2646"/>
      <c r="J1343" s="2646"/>
      <c r="K1343" s="2646"/>
      <c r="L1343" s="2650"/>
      <c r="M1343" s="2650"/>
      <c r="N1343" s="2650"/>
      <c r="O1343" s="2650"/>
      <c r="P1343" s="2650"/>
      <c r="Q1343" s="2650"/>
      <c r="R1343" s="2650"/>
      <c r="S1343" s="2650"/>
      <c r="T1343" s="2646" t="s">
        <v>3971</v>
      </c>
      <c r="U1343" s="2646"/>
      <c r="V1343" s="2646"/>
      <c r="W1343" s="2646"/>
      <c r="X1343" s="2646"/>
      <c r="Y1343" s="2646"/>
      <c r="Z1343" s="2646"/>
      <c r="AA1343" s="2646"/>
      <c r="AB1343" s="2646"/>
      <c r="AC1343" s="2646"/>
      <c r="AD1343" s="2646"/>
      <c r="AE1343" s="2646"/>
      <c r="AF1343" s="2646"/>
      <c r="AG1343" s="2646"/>
      <c r="AH1343" s="2646"/>
      <c r="AI1343" s="2646"/>
      <c r="AJ1343" s="2648">
        <v>333.68</v>
      </c>
      <c r="AK1343" s="2651" t="s">
        <v>2154</v>
      </c>
      <c r="AL1343" s="2651" t="s">
        <v>2993</v>
      </c>
      <c r="AM1343" s="2651"/>
      <c r="AN1343" s="2652">
        <v>340.35</v>
      </c>
    </row>
    <row r="1344" spans="1:40" ht="11.1" customHeight="1">
      <c r="A1344" s="2646" t="s">
        <v>6312</v>
      </c>
      <c r="B1344" s="2646" t="s">
        <v>6313</v>
      </c>
      <c r="C1344" s="2646" t="s">
        <v>1502</v>
      </c>
      <c r="D1344" s="2646" t="s">
        <v>6305</v>
      </c>
      <c r="E1344" s="2647">
        <v>8481805100</v>
      </c>
      <c r="F1344" s="2646" t="s">
        <v>2990</v>
      </c>
      <c r="G1344" s="2646" t="s">
        <v>5943</v>
      </c>
      <c r="H1344" s="2646" t="s">
        <v>3017</v>
      </c>
      <c r="I1344" s="2646"/>
      <c r="J1344" s="2646"/>
      <c r="K1344" s="2646"/>
      <c r="L1344" s="2650"/>
      <c r="M1344" s="2650"/>
      <c r="N1344" s="2650"/>
      <c r="O1344" s="2650"/>
      <c r="P1344" s="2650"/>
      <c r="Q1344" s="2650"/>
      <c r="R1344" s="2650"/>
      <c r="S1344" s="2650"/>
      <c r="T1344" s="2646" t="s">
        <v>3971</v>
      </c>
      <c r="U1344" s="2646"/>
      <c r="V1344" s="2646"/>
      <c r="W1344" s="2646"/>
      <c r="X1344" s="2646"/>
      <c r="Y1344" s="2646"/>
      <c r="Z1344" s="2646"/>
      <c r="AA1344" s="2646"/>
      <c r="AB1344" s="2646"/>
      <c r="AC1344" s="2646"/>
      <c r="AD1344" s="2646"/>
      <c r="AE1344" s="2646"/>
      <c r="AF1344" s="2646"/>
      <c r="AG1344" s="2646"/>
      <c r="AH1344" s="2646"/>
      <c r="AI1344" s="2646"/>
      <c r="AJ1344" s="2648">
        <v>380.62</v>
      </c>
      <c r="AK1344" s="2651" t="s">
        <v>2154</v>
      </c>
      <c r="AL1344" s="2651" t="s">
        <v>2993</v>
      </c>
      <c r="AM1344" s="2651"/>
      <c r="AN1344" s="2652">
        <v>388.23</v>
      </c>
    </row>
    <row r="1345" spans="1:40" ht="11.1" customHeight="1">
      <c r="A1345" s="2646" t="s">
        <v>6314</v>
      </c>
      <c r="B1345" s="2646" t="s">
        <v>6315</v>
      </c>
      <c r="C1345" s="2646" t="s">
        <v>1502</v>
      </c>
      <c r="D1345" s="2646" t="s">
        <v>6305</v>
      </c>
      <c r="E1345" s="2647">
        <v>8481805100</v>
      </c>
      <c r="F1345" s="2646" t="s">
        <v>2990</v>
      </c>
      <c r="G1345" s="2646" t="s">
        <v>5944</v>
      </c>
      <c r="H1345" s="2646" t="s">
        <v>3017</v>
      </c>
      <c r="I1345" s="2646"/>
      <c r="J1345" s="2646"/>
      <c r="K1345" s="2646"/>
      <c r="L1345" s="2650"/>
      <c r="M1345" s="2650"/>
      <c r="N1345" s="2650"/>
      <c r="O1345" s="2650"/>
      <c r="P1345" s="2650"/>
      <c r="Q1345" s="2650"/>
      <c r="R1345" s="2650"/>
      <c r="S1345" s="2650"/>
      <c r="T1345" s="2646" t="s">
        <v>3971</v>
      </c>
      <c r="U1345" s="2646"/>
      <c r="V1345" s="2646"/>
      <c r="W1345" s="2646"/>
      <c r="X1345" s="2646"/>
      <c r="Y1345" s="2646"/>
      <c r="Z1345" s="2646"/>
      <c r="AA1345" s="2646"/>
      <c r="AB1345" s="2646"/>
      <c r="AC1345" s="2646"/>
      <c r="AD1345" s="2646"/>
      <c r="AE1345" s="2646"/>
      <c r="AF1345" s="2646"/>
      <c r="AG1345" s="2646"/>
      <c r="AH1345" s="2646"/>
      <c r="AI1345" s="2646"/>
      <c r="AJ1345" s="2648">
        <v>426.95</v>
      </c>
      <c r="AK1345" s="2651" t="s">
        <v>2154</v>
      </c>
      <c r="AL1345" s="2651" t="s">
        <v>2993</v>
      </c>
      <c r="AM1345" s="2651"/>
      <c r="AN1345" s="2652">
        <v>435.49</v>
      </c>
    </row>
    <row r="1346" spans="1:40" ht="11.1" customHeight="1">
      <c r="A1346" s="2646" t="s">
        <v>6316</v>
      </c>
      <c r="B1346" s="2646" t="s">
        <v>6317</v>
      </c>
      <c r="C1346" s="2646" t="s">
        <v>1502</v>
      </c>
      <c r="D1346" s="2646" t="s">
        <v>6305</v>
      </c>
      <c r="E1346" s="2647">
        <v>8481805100</v>
      </c>
      <c r="F1346" s="2646" t="s">
        <v>2990</v>
      </c>
      <c r="G1346" s="2646" t="s">
        <v>5945</v>
      </c>
      <c r="H1346" s="2646" t="s">
        <v>3017</v>
      </c>
      <c r="I1346" s="2646"/>
      <c r="J1346" s="2646"/>
      <c r="K1346" s="2646"/>
      <c r="L1346" s="2650"/>
      <c r="M1346" s="2650"/>
      <c r="N1346" s="2650"/>
      <c r="O1346" s="2650"/>
      <c r="P1346" s="2650"/>
      <c r="Q1346" s="2650"/>
      <c r="R1346" s="2650"/>
      <c r="S1346" s="2650"/>
      <c r="T1346" s="2646" t="s">
        <v>3971</v>
      </c>
      <c r="U1346" s="2646"/>
      <c r="V1346" s="2646"/>
      <c r="W1346" s="2646"/>
      <c r="X1346" s="2646"/>
      <c r="Y1346" s="2646"/>
      <c r="Z1346" s="2646"/>
      <c r="AA1346" s="2646"/>
      <c r="AB1346" s="2646"/>
      <c r="AC1346" s="2646"/>
      <c r="AD1346" s="2646"/>
      <c r="AE1346" s="2646"/>
      <c r="AF1346" s="2646"/>
      <c r="AG1346" s="2646"/>
      <c r="AH1346" s="2646"/>
      <c r="AI1346" s="2646"/>
      <c r="AJ1346" s="2648">
        <v>473.57</v>
      </c>
      <c r="AK1346" s="2651" t="s">
        <v>2154</v>
      </c>
      <c r="AL1346" s="2651" t="s">
        <v>2993</v>
      </c>
      <c r="AM1346" s="2651"/>
      <c r="AN1346" s="2652">
        <v>483.04</v>
      </c>
    </row>
    <row r="1347" spans="1:40" ht="11.1" customHeight="1">
      <c r="A1347" s="2646" t="s">
        <v>6318</v>
      </c>
      <c r="B1347" s="2646" t="s">
        <v>6319</v>
      </c>
      <c r="C1347" s="2646" t="s">
        <v>1502</v>
      </c>
      <c r="D1347" s="2646" t="s">
        <v>6305</v>
      </c>
      <c r="E1347" s="2647">
        <v>8481805100</v>
      </c>
      <c r="F1347" s="2646" t="s">
        <v>2990</v>
      </c>
      <c r="G1347" s="2646" t="s">
        <v>5932</v>
      </c>
      <c r="H1347" s="2646" t="s">
        <v>3017</v>
      </c>
      <c r="I1347" s="2646"/>
      <c r="J1347" s="2646"/>
      <c r="K1347" s="2646"/>
      <c r="L1347" s="2650"/>
      <c r="M1347" s="2650"/>
      <c r="N1347" s="2650"/>
      <c r="O1347" s="2650"/>
      <c r="P1347" s="2650"/>
      <c r="Q1347" s="2650"/>
      <c r="R1347" s="2650"/>
      <c r="S1347" s="2650"/>
      <c r="T1347" s="2646" t="s">
        <v>3971</v>
      </c>
      <c r="U1347" s="2646"/>
      <c r="V1347" s="2646"/>
      <c r="W1347" s="2646"/>
      <c r="X1347" s="2646"/>
      <c r="Y1347" s="2646"/>
      <c r="Z1347" s="2646"/>
      <c r="AA1347" s="2646"/>
      <c r="AB1347" s="2646"/>
      <c r="AC1347" s="2646"/>
      <c r="AD1347" s="2646"/>
      <c r="AE1347" s="2646"/>
      <c r="AF1347" s="2646"/>
      <c r="AG1347" s="2646"/>
      <c r="AH1347" s="2646"/>
      <c r="AI1347" s="2646"/>
      <c r="AJ1347" s="2648">
        <v>194.56</v>
      </c>
      <c r="AK1347" s="2651" t="s">
        <v>2154</v>
      </c>
      <c r="AL1347" s="2651" t="s">
        <v>2993</v>
      </c>
      <c r="AM1347" s="2651"/>
      <c r="AN1347" s="2652">
        <v>198.45</v>
      </c>
    </row>
    <row r="1348" spans="1:40" ht="11.1" customHeight="1">
      <c r="A1348" s="2646" t="s">
        <v>6320</v>
      </c>
      <c r="B1348" s="2646" t="s">
        <v>6321</v>
      </c>
      <c r="C1348" s="2646" t="s">
        <v>1502</v>
      </c>
      <c r="D1348" s="2646" t="s">
        <v>6305</v>
      </c>
      <c r="E1348" s="2647">
        <v>8481805100</v>
      </c>
      <c r="F1348" s="2646" t="s">
        <v>2990</v>
      </c>
      <c r="G1348" s="2646" t="s">
        <v>5933</v>
      </c>
      <c r="H1348" s="2646" t="s">
        <v>3017</v>
      </c>
      <c r="I1348" s="2646"/>
      <c r="J1348" s="2646"/>
      <c r="K1348" s="2646"/>
      <c r="L1348" s="2650"/>
      <c r="M1348" s="2650"/>
      <c r="N1348" s="2650"/>
      <c r="O1348" s="2650"/>
      <c r="P1348" s="2650"/>
      <c r="Q1348" s="2650"/>
      <c r="R1348" s="2650"/>
      <c r="S1348" s="2650"/>
      <c r="T1348" s="2646" t="s">
        <v>3971</v>
      </c>
      <c r="U1348" s="2646"/>
      <c r="V1348" s="2646"/>
      <c r="W1348" s="2646"/>
      <c r="X1348" s="2646"/>
      <c r="Y1348" s="2646"/>
      <c r="Z1348" s="2646"/>
      <c r="AA1348" s="2646"/>
      <c r="AB1348" s="2646"/>
      <c r="AC1348" s="2646"/>
      <c r="AD1348" s="2646"/>
      <c r="AE1348" s="2646"/>
      <c r="AF1348" s="2646"/>
      <c r="AG1348" s="2646"/>
      <c r="AH1348" s="2646"/>
      <c r="AI1348" s="2646"/>
      <c r="AJ1348" s="2648">
        <v>240.19</v>
      </c>
      <c r="AK1348" s="2651" t="s">
        <v>2154</v>
      </c>
      <c r="AL1348" s="2651" t="s">
        <v>2993</v>
      </c>
      <c r="AM1348" s="2651"/>
      <c r="AN1348" s="2652">
        <v>244.99</v>
      </c>
    </row>
    <row r="1349" spans="1:40" ht="11.1" customHeight="1">
      <c r="A1349" s="2646" t="s">
        <v>6322</v>
      </c>
      <c r="B1349" s="2646" t="s">
        <v>6323</v>
      </c>
      <c r="C1349" s="2646" t="s">
        <v>1502</v>
      </c>
      <c r="D1349" s="2646" t="s">
        <v>6305</v>
      </c>
      <c r="E1349" s="2647">
        <v>8481805100</v>
      </c>
      <c r="F1349" s="2646" t="s">
        <v>2990</v>
      </c>
      <c r="G1349" s="2646" t="s">
        <v>5934</v>
      </c>
      <c r="H1349" s="2646" t="s">
        <v>3017</v>
      </c>
      <c r="I1349" s="2646"/>
      <c r="J1349" s="2646"/>
      <c r="K1349" s="2646"/>
      <c r="L1349" s="2650"/>
      <c r="M1349" s="2650"/>
      <c r="N1349" s="2650"/>
      <c r="O1349" s="2650"/>
      <c r="P1349" s="2650"/>
      <c r="Q1349" s="2650"/>
      <c r="R1349" s="2650"/>
      <c r="S1349" s="2650"/>
      <c r="T1349" s="2646" t="s">
        <v>3971</v>
      </c>
      <c r="U1349" s="2646"/>
      <c r="V1349" s="2646"/>
      <c r="W1349" s="2646"/>
      <c r="X1349" s="2646"/>
      <c r="Y1349" s="2646"/>
      <c r="Z1349" s="2646"/>
      <c r="AA1349" s="2646"/>
      <c r="AB1349" s="2646"/>
      <c r="AC1349" s="2646"/>
      <c r="AD1349" s="2646"/>
      <c r="AE1349" s="2646"/>
      <c r="AF1349" s="2646"/>
      <c r="AG1349" s="2646"/>
      <c r="AH1349" s="2646"/>
      <c r="AI1349" s="2646"/>
      <c r="AJ1349" s="2653">
        <v>287.10000000000002</v>
      </c>
      <c r="AK1349" s="2651" t="s">
        <v>2154</v>
      </c>
      <c r="AL1349" s="2651" t="s">
        <v>2993</v>
      </c>
      <c r="AM1349" s="2651"/>
      <c r="AN1349" s="2652">
        <v>292.83999999999997</v>
      </c>
    </row>
    <row r="1350" spans="1:40" ht="11.1" customHeight="1">
      <c r="A1350" s="2646" t="s">
        <v>6324</v>
      </c>
      <c r="B1350" s="2646" t="s">
        <v>6325</v>
      </c>
      <c r="C1350" s="2646" t="s">
        <v>1502</v>
      </c>
      <c r="D1350" s="2646" t="s">
        <v>6305</v>
      </c>
      <c r="E1350" s="2647">
        <v>8481805100</v>
      </c>
      <c r="F1350" s="2646" t="s">
        <v>2990</v>
      </c>
      <c r="G1350" s="2646" t="s">
        <v>5935</v>
      </c>
      <c r="H1350" s="2646" t="s">
        <v>3017</v>
      </c>
      <c r="I1350" s="2646"/>
      <c r="J1350" s="2646"/>
      <c r="K1350" s="2646"/>
      <c r="L1350" s="2650"/>
      <c r="M1350" s="2650"/>
      <c r="N1350" s="2650"/>
      <c r="O1350" s="2650"/>
      <c r="P1350" s="2650"/>
      <c r="Q1350" s="2650"/>
      <c r="R1350" s="2650"/>
      <c r="S1350" s="2650"/>
      <c r="T1350" s="2646" t="s">
        <v>3971</v>
      </c>
      <c r="U1350" s="2646"/>
      <c r="V1350" s="2646"/>
      <c r="W1350" s="2646"/>
      <c r="X1350" s="2646"/>
      <c r="Y1350" s="2646"/>
      <c r="Z1350" s="2646"/>
      <c r="AA1350" s="2646"/>
      <c r="AB1350" s="2646"/>
      <c r="AC1350" s="2646"/>
      <c r="AD1350" s="2646"/>
      <c r="AE1350" s="2646"/>
      <c r="AF1350" s="2646"/>
      <c r="AG1350" s="2646"/>
      <c r="AH1350" s="2646"/>
      <c r="AI1350" s="2646"/>
      <c r="AJ1350" s="2648">
        <v>333.68</v>
      </c>
      <c r="AK1350" s="2651" t="s">
        <v>2154</v>
      </c>
      <c r="AL1350" s="2651" t="s">
        <v>2993</v>
      </c>
      <c r="AM1350" s="2651"/>
      <c r="AN1350" s="2652">
        <v>340.35</v>
      </c>
    </row>
    <row r="1351" spans="1:40" ht="11.1" customHeight="1">
      <c r="A1351" s="2646" t="s">
        <v>6326</v>
      </c>
      <c r="B1351" s="2646" t="s">
        <v>6327</v>
      </c>
      <c r="C1351" s="2646" t="s">
        <v>1502</v>
      </c>
      <c r="D1351" s="2646" t="s">
        <v>6305</v>
      </c>
      <c r="E1351" s="2647">
        <v>8481805100</v>
      </c>
      <c r="F1351" s="2646" t="s">
        <v>2990</v>
      </c>
      <c r="G1351" s="2646" t="s">
        <v>5936</v>
      </c>
      <c r="H1351" s="2646" t="s">
        <v>3017</v>
      </c>
      <c r="I1351" s="2646"/>
      <c r="J1351" s="2646"/>
      <c r="K1351" s="2646"/>
      <c r="L1351" s="2650"/>
      <c r="M1351" s="2650"/>
      <c r="N1351" s="2650"/>
      <c r="O1351" s="2650"/>
      <c r="P1351" s="2650"/>
      <c r="Q1351" s="2650"/>
      <c r="R1351" s="2650"/>
      <c r="S1351" s="2650"/>
      <c r="T1351" s="2646" t="s">
        <v>3971</v>
      </c>
      <c r="U1351" s="2646"/>
      <c r="V1351" s="2646"/>
      <c r="W1351" s="2646"/>
      <c r="X1351" s="2646"/>
      <c r="Y1351" s="2646"/>
      <c r="Z1351" s="2646"/>
      <c r="AA1351" s="2646"/>
      <c r="AB1351" s="2646"/>
      <c r="AC1351" s="2646"/>
      <c r="AD1351" s="2646"/>
      <c r="AE1351" s="2646"/>
      <c r="AF1351" s="2646"/>
      <c r="AG1351" s="2646"/>
      <c r="AH1351" s="2646"/>
      <c r="AI1351" s="2646"/>
      <c r="AJ1351" s="2648">
        <v>380.62</v>
      </c>
      <c r="AK1351" s="2651" t="s">
        <v>2154</v>
      </c>
      <c r="AL1351" s="2651" t="s">
        <v>2993</v>
      </c>
      <c r="AM1351" s="2651"/>
      <c r="AN1351" s="2652">
        <v>388.23</v>
      </c>
    </row>
    <row r="1352" spans="1:40" ht="11.1" customHeight="1">
      <c r="A1352" s="2646" t="s">
        <v>6328</v>
      </c>
      <c r="B1352" s="2646" t="s">
        <v>6329</v>
      </c>
      <c r="C1352" s="2646" t="s">
        <v>1502</v>
      </c>
      <c r="D1352" s="2646" t="s">
        <v>6305</v>
      </c>
      <c r="E1352" s="2647">
        <v>8481805100</v>
      </c>
      <c r="F1352" s="2646" t="s">
        <v>2990</v>
      </c>
      <c r="G1352" s="2646" t="s">
        <v>5937</v>
      </c>
      <c r="H1352" s="2646" t="s">
        <v>3017</v>
      </c>
      <c r="I1352" s="2646"/>
      <c r="J1352" s="2646"/>
      <c r="K1352" s="2646"/>
      <c r="L1352" s="2650"/>
      <c r="M1352" s="2650"/>
      <c r="N1352" s="2650"/>
      <c r="O1352" s="2650"/>
      <c r="P1352" s="2650"/>
      <c r="Q1352" s="2650"/>
      <c r="R1352" s="2650"/>
      <c r="S1352" s="2650"/>
      <c r="T1352" s="2646" t="s">
        <v>3971</v>
      </c>
      <c r="U1352" s="2646"/>
      <c r="V1352" s="2646"/>
      <c r="W1352" s="2646"/>
      <c r="X1352" s="2646"/>
      <c r="Y1352" s="2646"/>
      <c r="Z1352" s="2646"/>
      <c r="AA1352" s="2646"/>
      <c r="AB1352" s="2646"/>
      <c r="AC1352" s="2646"/>
      <c r="AD1352" s="2646"/>
      <c r="AE1352" s="2646"/>
      <c r="AF1352" s="2646"/>
      <c r="AG1352" s="2646"/>
      <c r="AH1352" s="2646"/>
      <c r="AI1352" s="2646"/>
      <c r="AJ1352" s="2648">
        <v>426.95</v>
      </c>
      <c r="AK1352" s="2651" t="s">
        <v>2154</v>
      </c>
      <c r="AL1352" s="2651" t="s">
        <v>2993</v>
      </c>
      <c r="AM1352" s="2651"/>
      <c r="AN1352" s="2652">
        <v>435.49</v>
      </c>
    </row>
    <row r="1353" spans="1:40" ht="11.1" customHeight="1">
      <c r="A1353" s="2646" t="s">
        <v>6330</v>
      </c>
      <c r="B1353" s="2646" t="s">
        <v>6331</v>
      </c>
      <c r="C1353" s="2646" t="s">
        <v>1502</v>
      </c>
      <c r="D1353" s="2646" t="s">
        <v>6305</v>
      </c>
      <c r="E1353" s="2647">
        <v>8481805100</v>
      </c>
      <c r="F1353" s="2646" t="s">
        <v>2990</v>
      </c>
      <c r="G1353" s="2646" t="s">
        <v>5938</v>
      </c>
      <c r="H1353" s="2646" t="s">
        <v>3017</v>
      </c>
      <c r="I1353" s="2646"/>
      <c r="J1353" s="2646"/>
      <c r="K1353" s="2646"/>
      <c r="L1353" s="2650"/>
      <c r="M1353" s="2650"/>
      <c r="N1353" s="2650"/>
      <c r="O1353" s="2650"/>
      <c r="P1353" s="2650"/>
      <c r="Q1353" s="2650"/>
      <c r="R1353" s="2650"/>
      <c r="S1353" s="2650"/>
      <c r="T1353" s="2646" t="s">
        <v>3971</v>
      </c>
      <c r="U1353" s="2646"/>
      <c r="V1353" s="2646"/>
      <c r="W1353" s="2646"/>
      <c r="X1353" s="2646"/>
      <c r="Y1353" s="2646"/>
      <c r="Z1353" s="2646"/>
      <c r="AA1353" s="2646"/>
      <c r="AB1353" s="2646"/>
      <c r="AC1353" s="2646"/>
      <c r="AD1353" s="2646"/>
      <c r="AE1353" s="2646"/>
      <c r="AF1353" s="2646"/>
      <c r="AG1353" s="2646"/>
      <c r="AH1353" s="2646"/>
      <c r="AI1353" s="2646"/>
      <c r="AJ1353" s="2648">
        <v>473.57</v>
      </c>
      <c r="AK1353" s="2651" t="s">
        <v>2154</v>
      </c>
      <c r="AL1353" s="2651" t="s">
        <v>2993</v>
      </c>
      <c r="AM1353" s="2651"/>
      <c r="AN1353" s="2652">
        <v>483.04</v>
      </c>
    </row>
    <row r="1354" spans="1:40" ht="11.1" customHeight="1">
      <c r="A1354" s="2646" t="s">
        <v>6332</v>
      </c>
      <c r="B1354" s="2646" t="s">
        <v>6333</v>
      </c>
      <c r="C1354" s="2646" t="s">
        <v>1502</v>
      </c>
      <c r="D1354" s="2646" t="s">
        <v>6305</v>
      </c>
      <c r="E1354" s="2647">
        <v>8481805100</v>
      </c>
      <c r="F1354" s="2646" t="s">
        <v>2990</v>
      </c>
      <c r="G1354" s="2646" t="s">
        <v>5953</v>
      </c>
      <c r="H1354" s="2646" t="s">
        <v>3017</v>
      </c>
      <c r="I1354" s="2646"/>
      <c r="J1354" s="2646"/>
      <c r="K1354" s="2646"/>
      <c r="L1354" s="2657">
        <v>2.758</v>
      </c>
      <c r="M1354" s="2650"/>
      <c r="N1354" s="2650"/>
      <c r="O1354" s="2650"/>
      <c r="P1354" s="2650"/>
      <c r="Q1354" s="2650"/>
      <c r="R1354" s="2650"/>
      <c r="S1354" s="2650"/>
      <c r="T1354" s="2646" t="s">
        <v>3971</v>
      </c>
      <c r="U1354" s="2646"/>
      <c r="V1354" s="2646"/>
      <c r="W1354" s="2646"/>
      <c r="X1354" s="2646"/>
      <c r="Y1354" s="2646"/>
      <c r="Z1354" s="2646"/>
      <c r="AA1354" s="2646"/>
      <c r="AB1354" s="2646"/>
      <c r="AC1354" s="2646"/>
      <c r="AD1354" s="2646"/>
      <c r="AE1354" s="2646"/>
      <c r="AF1354" s="2646"/>
      <c r="AG1354" s="2646"/>
      <c r="AH1354" s="2646"/>
      <c r="AI1354" s="2646"/>
      <c r="AJ1354" s="2648">
        <v>209.44</v>
      </c>
      <c r="AK1354" s="2651" t="s">
        <v>2154</v>
      </c>
      <c r="AL1354" s="2651" t="s">
        <v>2993</v>
      </c>
      <c r="AM1354" s="2651"/>
      <c r="AN1354" s="2652">
        <v>213.63</v>
      </c>
    </row>
    <row r="1355" spans="1:40" ht="11.1" customHeight="1">
      <c r="A1355" s="2646" t="s">
        <v>6334</v>
      </c>
      <c r="B1355" s="2646" t="s">
        <v>6335</v>
      </c>
      <c r="C1355" s="2646" t="s">
        <v>1502</v>
      </c>
      <c r="D1355" s="2646" t="s">
        <v>6305</v>
      </c>
      <c r="E1355" s="2647">
        <v>8481805100</v>
      </c>
      <c r="F1355" s="2646" t="s">
        <v>2990</v>
      </c>
      <c r="G1355" s="2646" t="s">
        <v>5954</v>
      </c>
      <c r="H1355" s="2646" t="s">
        <v>3017</v>
      </c>
      <c r="I1355" s="2646"/>
      <c r="J1355" s="2646"/>
      <c r="K1355" s="2646"/>
      <c r="L1355" s="2657">
        <v>3.831</v>
      </c>
      <c r="M1355" s="2650"/>
      <c r="N1355" s="2650"/>
      <c r="O1355" s="2650"/>
      <c r="P1355" s="2650"/>
      <c r="Q1355" s="2650"/>
      <c r="R1355" s="2650"/>
      <c r="S1355" s="2650"/>
      <c r="T1355" s="2646" t="s">
        <v>3971</v>
      </c>
      <c r="U1355" s="2646"/>
      <c r="V1355" s="2646"/>
      <c r="W1355" s="2646"/>
      <c r="X1355" s="2646"/>
      <c r="Y1355" s="2646"/>
      <c r="Z1355" s="2646"/>
      <c r="AA1355" s="2646"/>
      <c r="AB1355" s="2646"/>
      <c r="AC1355" s="2646"/>
      <c r="AD1355" s="2646"/>
      <c r="AE1355" s="2646"/>
      <c r="AF1355" s="2646"/>
      <c r="AG1355" s="2646"/>
      <c r="AH1355" s="2646"/>
      <c r="AI1355" s="2646"/>
      <c r="AJ1355" s="2648">
        <v>255.07</v>
      </c>
      <c r="AK1355" s="2651" t="s">
        <v>2154</v>
      </c>
      <c r="AL1355" s="2651" t="s">
        <v>2993</v>
      </c>
      <c r="AM1355" s="2651"/>
      <c r="AN1355" s="2652">
        <v>260.17</v>
      </c>
    </row>
    <row r="1356" spans="1:40" ht="11.1" customHeight="1">
      <c r="A1356" s="2646" t="s">
        <v>6336</v>
      </c>
      <c r="B1356" s="2646" t="s">
        <v>6337</v>
      </c>
      <c r="C1356" s="2646" t="s">
        <v>1502</v>
      </c>
      <c r="D1356" s="2646" t="s">
        <v>6305</v>
      </c>
      <c r="E1356" s="2647">
        <v>8481805100</v>
      </c>
      <c r="F1356" s="2646" t="s">
        <v>2990</v>
      </c>
      <c r="G1356" s="2646" t="s">
        <v>5955</v>
      </c>
      <c r="H1356" s="2646" t="s">
        <v>3017</v>
      </c>
      <c r="I1356" s="2646"/>
      <c r="J1356" s="2646"/>
      <c r="K1356" s="2646"/>
      <c r="L1356" s="2657">
        <v>4.9039999999999999</v>
      </c>
      <c r="M1356" s="2650"/>
      <c r="N1356" s="2650"/>
      <c r="O1356" s="2650"/>
      <c r="P1356" s="2650"/>
      <c r="Q1356" s="2650"/>
      <c r="R1356" s="2650"/>
      <c r="S1356" s="2650"/>
      <c r="T1356" s="2646" t="s">
        <v>3971</v>
      </c>
      <c r="U1356" s="2646"/>
      <c r="V1356" s="2646"/>
      <c r="W1356" s="2646"/>
      <c r="X1356" s="2646"/>
      <c r="Y1356" s="2646"/>
      <c r="Z1356" s="2646"/>
      <c r="AA1356" s="2646"/>
      <c r="AB1356" s="2646"/>
      <c r="AC1356" s="2646"/>
      <c r="AD1356" s="2646"/>
      <c r="AE1356" s="2646"/>
      <c r="AF1356" s="2646"/>
      <c r="AG1356" s="2646"/>
      <c r="AH1356" s="2646"/>
      <c r="AI1356" s="2646"/>
      <c r="AJ1356" s="2648">
        <v>301.97000000000003</v>
      </c>
      <c r="AK1356" s="2651" t="s">
        <v>2154</v>
      </c>
      <c r="AL1356" s="2651" t="s">
        <v>2993</v>
      </c>
      <c r="AM1356" s="2651"/>
      <c r="AN1356" s="2652">
        <v>308.01</v>
      </c>
    </row>
    <row r="1357" spans="1:40" ht="11.1" customHeight="1">
      <c r="A1357" s="2646" t="s">
        <v>6338</v>
      </c>
      <c r="B1357" s="2646" t="s">
        <v>6339</v>
      </c>
      <c r="C1357" s="2646" t="s">
        <v>1502</v>
      </c>
      <c r="D1357" s="2646" t="s">
        <v>6305</v>
      </c>
      <c r="E1357" s="2647">
        <v>8481805100</v>
      </c>
      <c r="F1357" s="2646" t="s">
        <v>2990</v>
      </c>
      <c r="G1357" s="2646" t="s">
        <v>5956</v>
      </c>
      <c r="H1357" s="2646" t="s">
        <v>3017</v>
      </c>
      <c r="I1357" s="2646"/>
      <c r="J1357" s="2646"/>
      <c r="K1357" s="2646"/>
      <c r="L1357" s="2657">
        <v>5.9770000000000003</v>
      </c>
      <c r="M1357" s="2650"/>
      <c r="N1357" s="2650"/>
      <c r="O1357" s="2650"/>
      <c r="P1357" s="2650"/>
      <c r="Q1357" s="2650"/>
      <c r="R1357" s="2650"/>
      <c r="S1357" s="2650"/>
      <c r="T1357" s="2646" t="s">
        <v>3971</v>
      </c>
      <c r="U1357" s="2646"/>
      <c r="V1357" s="2646"/>
      <c r="W1357" s="2646"/>
      <c r="X1357" s="2646"/>
      <c r="Y1357" s="2646"/>
      <c r="Z1357" s="2646"/>
      <c r="AA1357" s="2646"/>
      <c r="AB1357" s="2646"/>
      <c r="AC1357" s="2646"/>
      <c r="AD1357" s="2646"/>
      <c r="AE1357" s="2646"/>
      <c r="AF1357" s="2646"/>
      <c r="AG1357" s="2646"/>
      <c r="AH1357" s="2646"/>
      <c r="AI1357" s="2646"/>
      <c r="AJ1357" s="2648">
        <v>348.56</v>
      </c>
      <c r="AK1357" s="2651" t="s">
        <v>2154</v>
      </c>
      <c r="AL1357" s="2651" t="s">
        <v>2993</v>
      </c>
      <c r="AM1357" s="2651"/>
      <c r="AN1357" s="2652">
        <v>355.53</v>
      </c>
    </row>
    <row r="1358" spans="1:40" ht="11.1" customHeight="1">
      <c r="A1358" s="2646" t="s">
        <v>6340</v>
      </c>
      <c r="B1358" s="2646" t="s">
        <v>6341</v>
      </c>
      <c r="C1358" s="2646" t="s">
        <v>1502</v>
      </c>
      <c r="D1358" s="2646" t="s">
        <v>6305</v>
      </c>
      <c r="E1358" s="2647">
        <v>8481805100</v>
      </c>
      <c r="F1358" s="2646" t="s">
        <v>2990</v>
      </c>
      <c r="G1358" s="2646" t="s">
        <v>5957</v>
      </c>
      <c r="H1358" s="2646" t="s">
        <v>3017</v>
      </c>
      <c r="I1358" s="2646"/>
      <c r="J1358" s="2646"/>
      <c r="K1358" s="2646"/>
      <c r="L1358" s="2657">
        <v>7.0350000000000001</v>
      </c>
      <c r="M1358" s="2650"/>
      <c r="N1358" s="2650"/>
      <c r="O1358" s="2650"/>
      <c r="P1358" s="2650"/>
      <c r="Q1358" s="2650"/>
      <c r="R1358" s="2650"/>
      <c r="S1358" s="2650"/>
      <c r="T1358" s="2646" t="s">
        <v>3971</v>
      </c>
      <c r="U1358" s="2646"/>
      <c r="V1358" s="2646"/>
      <c r="W1358" s="2646"/>
      <c r="X1358" s="2646"/>
      <c r="Y1358" s="2646"/>
      <c r="Z1358" s="2646"/>
      <c r="AA1358" s="2646"/>
      <c r="AB1358" s="2646"/>
      <c r="AC1358" s="2646"/>
      <c r="AD1358" s="2646"/>
      <c r="AE1358" s="2646"/>
      <c r="AF1358" s="2646"/>
      <c r="AG1358" s="2646"/>
      <c r="AH1358" s="2646"/>
      <c r="AI1358" s="2646"/>
      <c r="AJ1358" s="2653">
        <v>395.5</v>
      </c>
      <c r="AK1358" s="2651" t="s">
        <v>2154</v>
      </c>
      <c r="AL1358" s="2651" t="s">
        <v>2993</v>
      </c>
      <c r="AM1358" s="2651"/>
      <c r="AN1358" s="2652">
        <v>403.41</v>
      </c>
    </row>
    <row r="1359" spans="1:40" ht="11.1" customHeight="1">
      <c r="A1359" s="2646" t="s">
        <v>6342</v>
      </c>
      <c r="B1359" s="2646" t="s">
        <v>6343</v>
      </c>
      <c r="C1359" s="2646" t="s">
        <v>1502</v>
      </c>
      <c r="D1359" s="2646" t="s">
        <v>6305</v>
      </c>
      <c r="E1359" s="2647">
        <v>8481805100</v>
      </c>
      <c r="F1359" s="2646" t="s">
        <v>2990</v>
      </c>
      <c r="G1359" s="2646" t="s">
        <v>5958</v>
      </c>
      <c r="H1359" s="2646" t="s">
        <v>3017</v>
      </c>
      <c r="I1359" s="2646"/>
      <c r="J1359" s="2646"/>
      <c r="K1359" s="2646"/>
      <c r="L1359" s="2657">
        <v>8.0830000000000002</v>
      </c>
      <c r="M1359" s="2650"/>
      <c r="N1359" s="2650"/>
      <c r="O1359" s="2650"/>
      <c r="P1359" s="2650"/>
      <c r="Q1359" s="2650"/>
      <c r="R1359" s="2650"/>
      <c r="S1359" s="2650"/>
      <c r="T1359" s="2646" t="s">
        <v>3971</v>
      </c>
      <c r="U1359" s="2646"/>
      <c r="V1359" s="2646"/>
      <c r="W1359" s="2646"/>
      <c r="X1359" s="2646"/>
      <c r="Y1359" s="2646"/>
      <c r="Z1359" s="2646"/>
      <c r="AA1359" s="2646"/>
      <c r="AB1359" s="2646"/>
      <c r="AC1359" s="2646"/>
      <c r="AD1359" s="2646"/>
      <c r="AE1359" s="2646"/>
      <c r="AF1359" s="2646"/>
      <c r="AG1359" s="2646"/>
      <c r="AH1359" s="2646"/>
      <c r="AI1359" s="2646"/>
      <c r="AJ1359" s="2648">
        <v>441.83</v>
      </c>
      <c r="AK1359" s="2651" t="s">
        <v>2154</v>
      </c>
      <c r="AL1359" s="2651" t="s">
        <v>2993</v>
      </c>
      <c r="AM1359" s="2651"/>
      <c r="AN1359" s="2652">
        <v>450.67</v>
      </c>
    </row>
    <row r="1360" spans="1:40" ht="11.1" customHeight="1">
      <c r="A1360" s="2646" t="s">
        <v>6344</v>
      </c>
      <c r="B1360" s="2646" t="s">
        <v>6345</v>
      </c>
      <c r="C1360" s="2646" t="s">
        <v>1502</v>
      </c>
      <c r="D1360" s="2646" t="s">
        <v>6305</v>
      </c>
      <c r="E1360" s="2647">
        <v>8481805100</v>
      </c>
      <c r="F1360" s="2646" t="s">
        <v>2990</v>
      </c>
      <c r="G1360" s="2646" t="s">
        <v>5959</v>
      </c>
      <c r="H1360" s="2646" t="s">
        <v>3017</v>
      </c>
      <c r="I1360" s="2646"/>
      <c r="J1360" s="2646"/>
      <c r="K1360" s="2646"/>
      <c r="L1360" s="2657">
        <v>9.141</v>
      </c>
      <c r="M1360" s="2650"/>
      <c r="N1360" s="2650"/>
      <c r="O1360" s="2650"/>
      <c r="P1360" s="2650"/>
      <c r="Q1360" s="2650"/>
      <c r="R1360" s="2650"/>
      <c r="S1360" s="2650"/>
      <c r="T1360" s="2646" t="s">
        <v>3971</v>
      </c>
      <c r="U1360" s="2646"/>
      <c r="V1360" s="2646"/>
      <c r="W1360" s="2646"/>
      <c r="X1360" s="2646"/>
      <c r="Y1360" s="2646"/>
      <c r="Z1360" s="2646"/>
      <c r="AA1360" s="2646"/>
      <c r="AB1360" s="2646"/>
      <c r="AC1360" s="2646"/>
      <c r="AD1360" s="2646"/>
      <c r="AE1360" s="2646"/>
      <c r="AF1360" s="2646"/>
      <c r="AG1360" s="2646"/>
      <c r="AH1360" s="2646"/>
      <c r="AI1360" s="2646"/>
      <c r="AJ1360" s="2648">
        <v>488.45</v>
      </c>
      <c r="AK1360" s="2651" t="s">
        <v>2154</v>
      </c>
      <c r="AL1360" s="2651" t="s">
        <v>2993</v>
      </c>
      <c r="AM1360" s="2651"/>
      <c r="AN1360" s="2652">
        <v>498.22</v>
      </c>
    </row>
    <row r="1361" spans="1:40" ht="11.1" customHeight="1">
      <c r="A1361" s="2646" t="s">
        <v>6346</v>
      </c>
      <c r="B1361" s="2646" t="s">
        <v>6347</v>
      </c>
      <c r="C1361" s="2646" t="s">
        <v>1502</v>
      </c>
      <c r="D1361" s="2646" t="s">
        <v>6305</v>
      </c>
      <c r="E1361" s="2647">
        <v>8481805100</v>
      </c>
      <c r="F1361" s="2646" t="s">
        <v>2990</v>
      </c>
      <c r="G1361" s="2646" t="s">
        <v>5946</v>
      </c>
      <c r="H1361" s="2646" t="s">
        <v>3017</v>
      </c>
      <c r="I1361" s="2646"/>
      <c r="J1361" s="2646"/>
      <c r="K1361" s="2646"/>
      <c r="L1361" s="2657">
        <v>2.758</v>
      </c>
      <c r="M1361" s="2650"/>
      <c r="N1361" s="2650"/>
      <c r="O1361" s="2650"/>
      <c r="P1361" s="2650"/>
      <c r="Q1361" s="2650"/>
      <c r="R1361" s="2650"/>
      <c r="S1361" s="2650"/>
      <c r="T1361" s="2646" t="s">
        <v>3971</v>
      </c>
      <c r="U1361" s="2646"/>
      <c r="V1361" s="2646"/>
      <c r="W1361" s="2646"/>
      <c r="X1361" s="2646"/>
      <c r="Y1361" s="2646"/>
      <c r="Z1361" s="2646"/>
      <c r="AA1361" s="2646"/>
      <c r="AB1361" s="2646"/>
      <c r="AC1361" s="2646"/>
      <c r="AD1361" s="2646"/>
      <c r="AE1361" s="2646"/>
      <c r="AF1361" s="2646"/>
      <c r="AG1361" s="2646"/>
      <c r="AH1361" s="2646"/>
      <c r="AI1361" s="2646"/>
      <c r="AJ1361" s="2648">
        <v>209.44</v>
      </c>
      <c r="AK1361" s="2651" t="s">
        <v>2154</v>
      </c>
      <c r="AL1361" s="2651" t="s">
        <v>2993</v>
      </c>
      <c r="AM1361" s="2651"/>
      <c r="AN1361" s="2652">
        <v>213.63</v>
      </c>
    </row>
    <row r="1362" spans="1:40" ht="11.1" customHeight="1">
      <c r="A1362" s="2646" t="s">
        <v>6348</v>
      </c>
      <c r="B1362" s="2646" t="s">
        <v>6349</v>
      </c>
      <c r="C1362" s="2646" t="s">
        <v>1502</v>
      </c>
      <c r="D1362" s="2646" t="s">
        <v>6305</v>
      </c>
      <c r="E1362" s="2647">
        <v>8481805100</v>
      </c>
      <c r="F1362" s="2646" t="s">
        <v>2990</v>
      </c>
      <c r="G1362" s="2646" t="s">
        <v>5947</v>
      </c>
      <c r="H1362" s="2646" t="s">
        <v>3017</v>
      </c>
      <c r="I1362" s="2646"/>
      <c r="J1362" s="2646"/>
      <c r="K1362" s="2646"/>
      <c r="L1362" s="2657">
        <v>3.831</v>
      </c>
      <c r="M1362" s="2650"/>
      <c r="N1362" s="2650"/>
      <c r="O1362" s="2650"/>
      <c r="P1362" s="2650"/>
      <c r="Q1362" s="2650"/>
      <c r="R1362" s="2650"/>
      <c r="S1362" s="2650"/>
      <c r="T1362" s="2646" t="s">
        <v>3971</v>
      </c>
      <c r="U1362" s="2646"/>
      <c r="V1362" s="2646"/>
      <c r="W1362" s="2646"/>
      <c r="X1362" s="2646"/>
      <c r="Y1362" s="2646"/>
      <c r="Z1362" s="2646"/>
      <c r="AA1362" s="2646"/>
      <c r="AB1362" s="2646"/>
      <c r="AC1362" s="2646"/>
      <c r="AD1362" s="2646"/>
      <c r="AE1362" s="2646"/>
      <c r="AF1362" s="2646"/>
      <c r="AG1362" s="2646"/>
      <c r="AH1362" s="2646"/>
      <c r="AI1362" s="2646"/>
      <c r="AJ1362" s="2648">
        <v>255.07</v>
      </c>
      <c r="AK1362" s="2651" t="s">
        <v>2154</v>
      </c>
      <c r="AL1362" s="2651" t="s">
        <v>2993</v>
      </c>
      <c r="AM1362" s="2651"/>
      <c r="AN1362" s="2652">
        <v>260.17</v>
      </c>
    </row>
    <row r="1363" spans="1:40" ht="11.1" customHeight="1">
      <c r="A1363" s="2646" t="s">
        <v>6350</v>
      </c>
      <c r="B1363" s="2646" t="s">
        <v>6351</v>
      </c>
      <c r="C1363" s="2646" t="s">
        <v>1502</v>
      </c>
      <c r="D1363" s="2646" t="s">
        <v>6305</v>
      </c>
      <c r="E1363" s="2647">
        <v>8481805100</v>
      </c>
      <c r="F1363" s="2646" t="s">
        <v>2990</v>
      </c>
      <c r="G1363" s="2646" t="s">
        <v>5948</v>
      </c>
      <c r="H1363" s="2646" t="s">
        <v>3017</v>
      </c>
      <c r="I1363" s="2646"/>
      <c r="J1363" s="2646"/>
      <c r="K1363" s="2646"/>
      <c r="L1363" s="2657">
        <v>4.9039999999999999</v>
      </c>
      <c r="M1363" s="2650"/>
      <c r="N1363" s="2650"/>
      <c r="O1363" s="2650"/>
      <c r="P1363" s="2650"/>
      <c r="Q1363" s="2650"/>
      <c r="R1363" s="2650"/>
      <c r="S1363" s="2650"/>
      <c r="T1363" s="2646" t="s">
        <v>3971</v>
      </c>
      <c r="U1363" s="2646"/>
      <c r="V1363" s="2646"/>
      <c r="W1363" s="2646"/>
      <c r="X1363" s="2646"/>
      <c r="Y1363" s="2646"/>
      <c r="Z1363" s="2646"/>
      <c r="AA1363" s="2646"/>
      <c r="AB1363" s="2646"/>
      <c r="AC1363" s="2646"/>
      <c r="AD1363" s="2646"/>
      <c r="AE1363" s="2646"/>
      <c r="AF1363" s="2646"/>
      <c r="AG1363" s="2646"/>
      <c r="AH1363" s="2646"/>
      <c r="AI1363" s="2646"/>
      <c r="AJ1363" s="2648">
        <v>301.97000000000003</v>
      </c>
      <c r="AK1363" s="2651" t="s">
        <v>2154</v>
      </c>
      <c r="AL1363" s="2651" t="s">
        <v>2993</v>
      </c>
      <c r="AM1363" s="2651"/>
      <c r="AN1363" s="2652">
        <v>308.01</v>
      </c>
    </row>
    <row r="1364" spans="1:40" ht="11.1" customHeight="1">
      <c r="A1364" s="2646" t="s">
        <v>6352</v>
      </c>
      <c r="B1364" s="2646" t="s">
        <v>6353</v>
      </c>
      <c r="C1364" s="2646" t="s">
        <v>1502</v>
      </c>
      <c r="D1364" s="2646" t="s">
        <v>6305</v>
      </c>
      <c r="E1364" s="2647">
        <v>8481805100</v>
      </c>
      <c r="F1364" s="2646" t="s">
        <v>2990</v>
      </c>
      <c r="G1364" s="2646" t="s">
        <v>5949</v>
      </c>
      <c r="H1364" s="2646" t="s">
        <v>3017</v>
      </c>
      <c r="I1364" s="2646"/>
      <c r="J1364" s="2646"/>
      <c r="K1364" s="2646"/>
      <c r="L1364" s="2657">
        <v>5.9770000000000003</v>
      </c>
      <c r="M1364" s="2650"/>
      <c r="N1364" s="2650"/>
      <c r="O1364" s="2650"/>
      <c r="P1364" s="2650"/>
      <c r="Q1364" s="2650"/>
      <c r="R1364" s="2650"/>
      <c r="S1364" s="2650"/>
      <c r="T1364" s="2646" t="s">
        <v>3971</v>
      </c>
      <c r="U1364" s="2646"/>
      <c r="V1364" s="2646"/>
      <c r="W1364" s="2646"/>
      <c r="X1364" s="2646"/>
      <c r="Y1364" s="2646"/>
      <c r="Z1364" s="2646"/>
      <c r="AA1364" s="2646"/>
      <c r="AB1364" s="2646"/>
      <c r="AC1364" s="2646"/>
      <c r="AD1364" s="2646"/>
      <c r="AE1364" s="2646"/>
      <c r="AF1364" s="2646"/>
      <c r="AG1364" s="2646"/>
      <c r="AH1364" s="2646"/>
      <c r="AI1364" s="2646"/>
      <c r="AJ1364" s="2648">
        <v>348.56</v>
      </c>
      <c r="AK1364" s="2651" t="s">
        <v>2154</v>
      </c>
      <c r="AL1364" s="2651" t="s">
        <v>2993</v>
      </c>
      <c r="AM1364" s="2651"/>
      <c r="AN1364" s="2652">
        <v>355.53</v>
      </c>
    </row>
    <row r="1365" spans="1:40" ht="11.1" customHeight="1">
      <c r="A1365" s="2646" t="s">
        <v>6354</v>
      </c>
      <c r="B1365" s="2646" t="s">
        <v>6355</v>
      </c>
      <c r="C1365" s="2646" t="s">
        <v>1502</v>
      </c>
      <c r="D1365" s="2646" t="s">
        <v>6305</v>
      </c>
      <c r="E1365" s="2647">
        <v>8481805100</v>
      </c>
      <c r="F1365" s="2646" t="s">
        <v>2990</v>
      </c>
      <c r="G1365" s="2646" t="s">
        <v>5950</v>
      </c>
      <c r="H1365" s="2646" t="s">
        <v>3017</v>
      </c>
      <c r="I1365" s="2646"/>
      <c r="J1365" s="2646"/>
      <c r="K1365" s="2646"/>
      <c r="L1365" s="2657">
        <v>7.0350000000000001</v>
      </c>
      <c r="M1365" s="2650"/>
      <c r="N1365" s="2650"/>
      <c r="O1365" s="2650"/>
      <c r="P1365" s="2650"/>
      <c r="Q1365" s="2650"/>
      <c r="R1365" s="2650"/>
      <c r="S1365" s="2650"/>
      <c r="T1365" s="2646" t="s">
        <v>3971</v>
      </c>
      <c r="U1365" s="2646"/>
      <c r="V1365" s="2646"/>
      <c r="W1365" s="2646"/>
      <c r="X1365" s="2646"/>
      <c r="Y1365" s="2646"/>
      <c r="Z1365" s="2646"/>
      <c r="AA1365" s="2646"/>
      <c r="AB1365" s="2646"/>
      <c r="AC1365" s="2646"/>
      <c r="AD1365" s="2646"/>
      <c r="AE1365" s="2646"/>
      <c r="AF1365" s="2646"/>
      <c r="AG1365" s="2646"/>
      <c r="AH1365" s="2646"/>
      <c r="AI1365" s="2646"/>
      <c r="AJ1365" s="2653">
        <v>395.5</v>
      </c>
      <c r="AK1365" s="2651" t="s">
        <v>2154</v>
      </c>
      <c r="AL1365" s="2651" t="s">
        <v>2993</v>
      </c>
      <c r="AM1365" s="2651"/>
      <c r="AN1365" s="2652">
        <v>403.41</v>
      </c>
    </row>
    <row r="1366" spans="1:40" ht="11.1" customHeight="1">
      <c r="A1366" s="2646" t="s">
        <v>6356</v>
      </c>
      <c r="B1366" s="2646" t="s">
        <v>6357</v>
      </c>
      <c r="C1366" s="2646" t="s">
        <v>1502</v>
      </c>
      <c r="D1366" s="2646" t="s">
        <v>6305</v>
      </c>
      <c r="E1366" s="2647">
        <v>8481805100</v>
      </c>
      <c r="F1366" s="2646" t="s">
        <v>2990</v>
      </c>
      <c r="G1366" s="2646" t="s">
        <v>5951</v>
      </c>
      <c r="H1366" s="2646" t="s">
        <v>3017</v>
      </c>
      <c r="I1366" s="2646"/>
      <c r="J1366" s="2646"/>
      <c r="K1366" s="2646"/>
      <c r="L1366" s="2657">
        <v>8.0830000000000002</v>
      </c>
      <c r="M1366" s="2650"/>
      <c r="N1366" s="2650"/>
      <c r="O1366" s="2650"/>
      <c r="P1366" s="2650"/>
      <c r="Q1366" s="2650"/>
      <c r="R1366" s="2650"/>
      <c r="S1366" s="2650"/>
      <c r="T1366" s="2646" t="s">
        <v>3971</v>
      </c>
      <c r="U1366" s="2646"/>
      <c r="V1366" s="2646"/>
      <c r="W1366" s="2646"/>
      <c r="X1366" s="2646"/>
      <c r="Y1366" s="2646"/>
      <c r="Z1366" s="2646"/>
      <c r="AA1366" s="2646"/>
      <c r="AB1366" s="2646"/>
      <c r="AC1366" s="2646"/>
      <c r="AD1366" s="2646"/>
      <c r="AE1366" s="2646"/>
      <c r="AF1366" s="2646"/>
      <c r="AG1366" s="2646"/>
      <c r="AH1366" s="2646"/>
      <c r="AI1366" s="2646"/>
      <c r="AJ1366" s="2648">
        <v>441.83</v>
      </c>
      <c r="AK1366" s="2651" t="s">
        <v>2154</v>
      </c>
      <c r="AL1366" s="2651" t="s">
        <v>2993</v>
      </c>
      <c r="AM1366" s="2651"/>
      <c r="AN1366" s="2652">
        <v>450.67</v>
      </c>
    </row>
    <row r="1367" spans="1:40" ht="11.1" customHeight="1">
      <c r="A1367" s="2646" t="s">
        <v>6358</v>
      </c>
      <c r="B1367" s="2646" t="s">
        <v>6359</v>
      </c>
      <c r="C1367" s="2646" t="s">
        <v>1502</v>
      </c>
      <c r="D1367" s="2646" t="s">
        <v>6305</v>
      </c>
      <c r="E1367" s="2647">
        <v>8481805100</v>
      </c>
      <c r="F1367" s="2646" t="s">
        <v>2990</v>
      </c>
      <c r="G1367" s="2646" t="s">
        <v>5952</v>
      </c>
      <c r="H1367" s="2646" t="s">
        <v>3017</v>
      </c>
      <c r="I1367" s="2646"/>
      <c r="J1367" s="2646"/>
      <c r="K1367" s="2646"/>
      <c r="L1367" s="2657">
        <v>9.141</v>
      </c>
      <c r="M1367" s="2650"/>
      <c r="N1367" s="2650"/>
      <c r="O1367" s="2650"/>
      <c r="P1367" s="2650"/>
      <c r="Q1367" s="2650"/>
      <c r="R1367" s="2650"/>
      <c r="S1367" s="2650"/>
      <c r="T1367" s="2646" t="s">
        <v>3971</v>
      </c>
      <c r="U1367" s="2646"/>
      <c r="V1367" s="2646"/>
      <c r="W1367" s="2646"/>
      <c r="X1367" s="2646"/>
      <c r="Y1367" s="2646"/>
      <c r="Z1367" s="2646"/>
      <c r="AA1367" s="2646"/>
      <c r="AB1367" s="2646"/>
      <c r="AC1367" s="2646"/>
      <c r="AD1367" s="2646"/>
      <c r="AE1367" s="2646"/>
      <c r="AF1367" s="2646"/>
      <c r="AG1367" s="2646"/>
      <c r="AH1367" s="2646"/>
      <c r="AI1367" s="2646"/>
      <c r="AJ1367" s="2648">
        <v>488.45</v>
      </c>
      <c r="AK1367" s="2651" t="s">
        <v>2154</v>
      </c>
      <c r="AL1367" s="2651" t="s">
        <v>2993</v>
      </c>
      <c r="AM1367" s="2651"/>
      <c r="AN1367" s="2652">
        <v>498.22</v>
      </c>
    </row>
    <row r="1368" spans="1:40" ht="11.1" customHeight="1">
      <c r="A1368" s="2646" t="s">
        <v>3970</v>
      </c>
      <c r="B1368" s="2646" t="s">
        <v>3969</v>
      </c>
      <c r="C1368" s="2646" t="s">
        <v>1502</v>
      </c>
      <c r="D1368" s="2646"/>
      <c r="E1368" s="2647">
        <v>8481805100</v>
      </c>
      <c r="F1368" s="2646" t="s">
        <v>2990</v>
      </c>
      <c r="G1368" s="2646" t="s">
        <v>3968</v>
      </c>
      <c r="H1368" s="2646" t="s">
        <v>3017</v>
      </c>
      <c r="I1368" s="2646"/>
      <c r="J1368" s="2646"/>
      <c r="K1368" s="2646"/>
      <c r="L1368" s="2650"/>
      <c r="M1368" s="2650"/>
      <c r="N1368" s="2650"/>
      <c r="O1368" s="2650"/>
      <c r="P1368" s="2650"/>
      <c r="Q1368" s="2650"/>
      <c r="R1368" s="2650"/>
      <c r="S1368" s="2650"/>
      <c r="T1368" s="2646" t="s">
        <v>3971</v>
      </c>
      <c r="U1368" s="2646"/>
      <c r="V1368" s="2646"/>
      <c r="W1368" s="2646"/>
      <c r="X1368" s="2646"/>
      <c r="Y1368" s="2646"/>
      <c r="Z1368" s="2646"/>
      <c r="AA1368" s="2646"/>
      <c r="AB1368" s="2646"/>
      <c r="AC1368" s="2646"/>
      <c r="AD1368" s="2646"/>
      <c r="AE1368" s="2646"/>
      <c r="AF1368" s="2646"/>
      <c r="AG1368" s="2646"/>
      <c r="AH1368" s="2646"/>
      <c r="AI1368" s="2646"/>
      <c r="AJ1368" s="2648">
        <v>410.49</v>
      </c>
      <c r="AK1368" s="2651" t="s">
        <v>2154</v>
      </c>
      <c r="AL1368" s="2651" t="s">
        <v>4152</v>
      </c>
      <c r="AM1368" s="2651"/>
      <c r="AN1368" s="2652">
        <v>418.7</v>
      </c>
    </row>
    <row r="1369" spans="1:40" ht="11.1" customHeight="1">
      <c r="A1369" s="2646" t="s">
        <v>3967</v>
      </c>
      <c r="B1369" s="2646" t="s">
        <v>3966</v>
      </c>
      <c r="C1369" s="2646" t="s">
        <v>1502</v>
      </c>
      <c r="D1369" s="2646"/>
      <c r="E1369" s="2647">
        <v>8481805100</v>
      </c>
      <c r="F1369" s="2646" t="s">
        <v>2990</v>
      </c>
      <c r="G1369" s="2646" t="s">
        <v>3965</v>
      </c>
      <c r="H1369" s="2646" t="s">
        <v>3017</v>
      </c>
      <c r="I1369" s="2646"/>
      <c r="J1369" s="2646"/>
      <c r="K1369" s="2646"/>
      <c r="L1369" s="2650"/>
      <c r="M1369" s="2650"/>
      <c r="N1369" s="2650"/>
      <c r="O1369" s="2650"/>
      <c r="P1369" s="2650"/>
      <c r="Q1369" s="2650"/>
      <c r="R1369" s="2650"/>
      <c r="S1369" s="2650"/>
      <c r="T1369" s="2646" t="s">
        <v>3971</v>
      </c>
      <c r="U1369" s="2646"/>
      <c r="V1369" s="2646"/>
      <c r="W1369" s="2646"/>
      <c r="X1369" s="2646"/>
      <c r="Y1369" s="2646"/>
      <c r="Z1369" s="2646"/>
      <c r="AA1369" s="2646"/>
      <c r="AB1369" s="2646"/>
      <c r="AC1369" s="2646"/>
      <c r="AD1369" s="2646"/>
      <c r="AE1369" s="2646"/>
      <c r="AF1369" s="2646"/>
      <c r="AG1369" s="2646"/>
      <c r="AH1369" s="2646"/>
      <c r="AI1369" s="2646"/>
      <c r="AJ1369" s="2653">
        <v>472.6</v>
      </c>
      <c r="AK1369" s="2651" t="s">
        <v>2154</v>
      </c>
      <c r="AL1369" s="2651" t="s">
        <v>4152</v>
      </c>
      <c r="AM1369" s="2651"/>
      <c r="AN1369" s="2652">
        <v>482.05</v>
      </c>
    </row>
    <row r="1370" spans="1:40" ht="11.1" customHeight="1">
      <c r="A1370" s="2646" t="s">
        <v>3964</v>
      </c>
      <c r="B1370" s="2646" t="s">
        <v>3963</v>
      </c>
      <c r="C1370" s="2646" t="s">
        <v>1502</v>
      </c>
      <c r="D1370" s="2646"/>
      <c r="E1370" s="2647">
        <v>8481805100</v>
      </c>
      <c r="F1370" s="2646" t="s">
        <v>2990</v>
      </c>
      <c r="G1370" s="2646" t="s">
        <v>3962</v>
      </c>
      <c r="H1370" s="2646" t="s">
        <v>3017</v>
      </c>
      <c r="I1370" s="2646"/>
      <c r="J1370" s="2646"/>
      <c r="K1370" s="2646"/>
      <c r="L1370" s="2650"/>
      <c r="M1370" s="2650"/>
      <c r="N1370" s="2650"/>
      <c r="O1370" s="2650"/>
      <c r="P1370" s="2650"/>
      <c r="Q1370" s="2650"/>
      <c r="R1370" s="2650"/>
      <c r="S1370" s="2650"/>
      <c r="T1370" s="2646" t="s">
        <v>3971</v>
      </c>
      <c r="U1370" s="2646"/>
      <c r="V1370" s="2646"/>
      <c r="W1370" s="2646"/>
      <c r="X1370" s="2646"/>
      <c r="Y1370" s="2646"/>
      <c r="Z1370" s="2646"/>
      <c r="AA1370" s="2646"/>
      <c r="AB1370" s="2646"/>
      <c r="AC1370" s="2646"/>
      <c r="AD1370" s="2646"/>
      <c r="AE1370" s="2646"/>
      <c r="AF1370" s="2646"/>
      <c r="AG1370" s="2646"/>
      <c r="AH1370" s="2646"/>
      <c r="AI1370" s="2646"/>
      <c r="AJ1370" s="2653">
        <v>472.6</v>
      </c>
      <c r="AK1370" s="2651" t="s">
        <v>2154</v>
      </c>
      <c r="AL1370" s="2651" t="s">
        <v>4152</v>
      </c>
      <c r="AM1370" s="2651"/>
      <c r="AN1370" s="2652">
        <v>482.05</v>
      </c>
    </row>
    <row r="1371" spans="1:40" ht="11.1" customHeight="1">
      <c r="A1371" s="2646" t="s">
        <v>1862</v>
      </c>
      <c r="B1371" s="2646" t="s">
        <v>1862</v>
      </c>
      <c r="C1371" s="2646" t="s">
        <v>3809</v>
      </c>
      <c r="D1371" s="2646" t="s">
        <v>3961</v>
      </c>
      <c r="E1371" s="2647">
        <v>8203400000</v>
      </c>
      <c r="F1371" s="2646" t="s">
        <v>2990</v>
      </c>
      <c r="G1371" s="2646" t="s">
        <v>1863</v>
      </c>
      <c r="H1371" s="2646" t="s">
        <v>2995</v>
      </c>
      <c r="I1371" s="2646"/>
      <c r="J1371" s="2646"/>
      <c r="K1371" s="2646" t="s">
        <v>6626</v>
      </c>
      <c r="L1371" s="2648">
        <v>0.26</v>
      </c>
      <c r="M1371" s="2657">
        <v>1E-3</v>
      </c>
      <c r="N1371" s="2657">
        <v>0.109</v>
      </c>
      <c r="O1371" s="2657">
        <v>0.26900000000000002</v>
      </c>
      <c r="P1371" s="2648">
        <v>0.05</v>
      </c>
      <c r="Q1371" s="2650"/>
      <c r="R1371" s="2650"/>
      <c r="S1371" s="2650"/>
      <c r="T1371" s="2646" t="s">
        <v>2987</v>
      </c>
      <c r="U1371" s="2647">
        <v>4673739401873</v>
      </c>
      <c r="V1371" s="2646"/>
      <c r="W1371" s="2646"/>
      <c r="X1371" s="2646"/>
      <c r="Y1371" s="2646"/>
      <c r="Z1371" s="2646"/>
      <c r="AA1371" s="2646"/>
      <c r="AB1371" s="2646"/>
      <c r="AC1371" s="2656">
        <v>50</v>
      </c>
      <c r="AD1371" s="2653">
        <v>13.3</v>
      </c>
      <c r="AE1371" s="2649">
        <v>4.3299999999999998E-2</v>
      </c>
      <c r="AF1371" s="2648">
        <v>0.43</v>
      </c>
      <c r="AG1371" s="2648">
        <v>0.36</v>
      </c>
      <c r="AH1371" s="2648">
        <v>0.28000000000000003</v>
      </c>
      <c r="AI1371" s="2647">
        <v>4673739401880</v>
      </c>
      <c r="AJ1371" s="2653">
        <v>8.3000000000000007</v>
      </c>
      <c r="AK1371" s="2651" t="s">
        <v>2154</v>
      </c>
      <c r="AL1371" s="2651" t="s">
        <v>2986</v>
      </c>
      <c r="AM1371" s="2659">
        <v>671</v>
      </c>
      <c r="AN1371" s="2652">
        <v>8.4700000000000006</v>
      </c>
    </row>
    <row r="1372" spans="1:40" ht="11.1" customHeight="1">
      <c r="A1372" s="2646" t="s">
        <v>1866</v>
      </c>
      <c r="B1372" s="2646" t="s">
        <v>1866</v>
      </c>
      <c r="C1372" s="2646" t="s">
        <v>3809</v>
      </c>
      <c r="D1372" s="2646" t="s">
        <v>3961</v>
      </c>
      <c r="E1372" s="2647">
        <v>8203400000</v>
      </c>
      <c r="F1372" s="2646" t="s">
        <v>2990</v>
      </c>
      <c r="G1372" s="2646" t="s">
        <v>1867</v>
      </c>
      <c r="H1372" s="2646" t="s">
        <v>2995</v>
      </c>
      <c r="I1372" s="2646"/>
      <c r="J1372" s="2646"/>
      <c r="K1372" s="2646" t="s">
        <v>6626</v>
      </c>
      <c r="L1372" s="2648">
        <v>0.25</v>
      </c>
      <c r="M1372" s="2657">
        <v>2E-3</v>
      </c>
      <c r="N1372" s="2648">
        <v>0.12</v>
      </c>
      <c r="O1372" s="2648">
        <v>0.28999999999999998</v>
      </c>
      <c r="P1372" s="2648">
        <v>0.05</v>
      </c>
      <c r="Q1372" s="2650"/>
      <c r="R1372" s="2650"/>
      <c r="S1372" s="2650"/>
      <c r="T1372" s="2646" t="s">
        <v>2987</v>
      </c>
      <c r="U1372" s="2647">
        <v>4673739401897</v>
      </c>
      <c r="V1372" s="2646"/>
      <c r="W1372" s="2646"/>
      <c r="X1372" s="2646"/>
      <c r="Y1372" s="2646"/>
      <c r="Z1372" s="2646"/>
      <c r="AA1372" s="2646"/>
      <c r="AB1372" s="2646"/>
      <c r="AC1372" s="2656">
        <v>50</v>
      </c>
      <c r="AD1372" s="2653">
        <v>12.5</v>
      </c>
      <c r="AE1372" s="2649">
        <v>4.3299999999999998E-2</v>
      </c>
      <c r="AF1372" s="2648">
        <v>0.43</v>
      </c>
      <c r="AG1372" s="2648">
        <v>0.36</v>
      </c>
      <c r="AH1372" s="2648">
        <v>0.28000000000000003</v>
      </c>
      <c r="AI1372" s="2647">
        <v>4673739401903</v>
      </c>
      <c r="AJ1372" s="2656">
        <v>25</v>
      </c>
      <c r="AK1372" s="2651" t="s">
        <v>2154</v>
      </c>
      <c r="AL1372" s="2651" t="s">
        <v>2986</v>
      </c>
      <c r="AM1372" s="2660">
        <v>2020</v>
      </c>
      <c r="AN1372" s="2652">
        <v>25.5</v>
      </c>
    </row>
    <row r="1373" spans="1:40" ht="11.1" customHeight="1">
      <c r="A1373" s="2646" t="s">
        <v>3958</v>
      </c>
      <c r="B1373" s="2646" t="s">
        <v>3958</v>
      </c>
      <c r="C1373" s="2646" t="s">
        <v>2767</v>
      </c>
      <c r="D1373" s="2646" t="s">
        <v>1961</v>
      </c>
      <c r="E1373" s="2647">
        <v>8413708100</v>
      </c>
      <c r="F1373" s="2646" t="s">
        <v>2990</v>
      </c>
      <c r="G1373" s="2646" t="s">
        <v>3960</v>
      </c>
      <c r="H1373" s="2646" t="s">
        <v>2995</v>
      </c>
      <c r="I1373" s="2646"/>
      <c r="J1373" s="2647">
        <v>1</v>
      </c>
      <c r="K1373" s="2646"/>
      <c r="L1373" s="2649">
        <v>2.9624999999999999</v>
      </c>
      <c r="M1373" s="2658">
        <v>4.6249999999999998E-3</v>
      </c>
      <c r="N1373" s="2657">
        <v>0.127</v>
      </c>
      <c r="O1373" s="2648">
        <v>0.13</v>
      </c>
      <c r="P1373" s="2648">
        <v>0.13</v>
      </c>
      <c r="Q1373" s="2656">
        <v>10</v>
      </c>
      <c r="R1373" s="2650"/>
      <c r="S1373" s="2650"/>
      <c r="T1373" s="2646" t="s">
        <v>2987</v>
      </c>
      <c r="U1373" s="2647">
        <v>4673739418925</v>
      </c>
      <c r="V1373" s="2646"/>
      <c r="W1373" s="2646"/>
      <c r="X1373" s="2646"/>
      <c r="Y1373" s="2646"/>
      <c r="Z1373" s="2646"/>
      <c r="AA1373" s="2646"/>
      <c r="AB1373" s="2646"/>
      <c r="AC1373" s="2656">
        <v>8</v>
      </c>
      <c r="AD1373" s="2653">
        <v>23.7</v>
      </c>
      <c r="AE1373" s="2657">
        <v>3.6999999999999998E-2</v>
      </c>
      <c r="AF1373" s="2650"/>
      <c r="AG1373" s="2650"/>
      <c r="AH1373" s="2650"/>
      <c r="AI1373" s="2647">
        <v>4673739419045</v>
      </c>
      <c r="AJ1373" s="2648">
        <v>63.86</v>
      </c>
      <c r="AK1373" s="2651" t="s">
        <v>2154</v>
      </c>
      <c r="AL1373" s="2651" t="s">
        <v>2986</v>
      </c>
      <c r="AM1373" s="2660">
        <v>4890</v>
      </c>
      <c r="AN1373" s="2652">
        <v>65.14</v>
      </c>
    </row>
    <row r="1374" spans="1:40" ht="11.1" customHeight="1">
      <c r="A1374" s="2646" t="s">
        <v>3959</v>
      </c>
      <c r="B1374" s="2646" t="s">
        <v>3958</v>
      </c>
      <c r="C1374" s="2646" t="s">
        <v>2767</v>
      </c>
      <c r="D1374" s="2646" t="s">
        <v>1961</v>
      </c>
      <c r="E1374" s="2647">
        <v>8413708100</v>
      </c>
      <c r="F1374" s="2646" t="s">
        <v>2990</v>
      </c>
      <c r="G1374" s="2646" t="s">
        <v>2115</v>
      </c>
      <c r="H1374" s="2646" t="s">
        <v>2995</v>
      </c>
      <c r="I1374" s="2646"/>
      <c r="J1374" s="2647">
        <v>1</v>
      </c>
      <c r="K1374" s="2646"/>
      <c r="L1374" s="2649">
        <v>2.9624999999999999</v>
      </c>
      <c r="M1374" s="2658">
        <v>4.6249999999999998E-3</v>
      </c>
      <c r="N1374" s="2657">
        <v>0.127</v>
      </c>
      <c r="O1374" s="2648">
        <v>0.13</v>
      </c>
      <c r="P1374" s="2648">
        <v>0.13</v>
      </c>
      <c r="Q1374" s="2656">
        <v>10</v>
      </c>
      <c r="R1374" s="2650"/>
      <c r="S1374" s="2650"/>
      <c r="T1374" s="2646" t="s">
        <v>2987</v>
      </c>
      <c r="U1374" s="2647">
        <v>4673739430804</v>
      </c>
      <c r="V1374" s="2646"/>
      <c r="W1374" s="2646"/>
      <c r="X1374" s="2646"/>
      <c r="Y1374" s="2646"/>
      <c r="Z1374" s="2646"/>
      <c r="AA1374" s="2646"/>
      <c r="AB1374" s="2646"/>
      <c r="AC1374" s="2656">
        <v>8</v>
      </c>
      <c r="AD1374" s="2653">
        <v>23.7</v>
      </c>
      <c r="AE1374" s="2657">
        <v>3.6999999999999998E-2</v>
      </c>
      <c r="AF1374" s="2650"/>
      <c r="AG1374" s="2650"/>
      <c r="AH1374" s="2650"/>
      <c r="AI1374" s="2647">
        <v>4673739430811</v>
      </c>
      <c r="AJ1374" s="2648">
        <v>63.86</v>
      </c>
      <c r="AK1374" s="2651" t="s">
        <v>2154</v>
      </c>
      <c r="AL1374" s="2651" t="s">
        <v>2986</v>
      </c>
      <c r="AM1374" s="2660">
        <v>4890</v>
      </c>
      <c r="AN1374" s="2652">
        <v>65.14</v>
      </c>
    </row>
    <row r="1375" spans="1:40" ht="11.1" customHeight="1">
      <c r="A1375" s="2646" t="s">
        <v>3955</v>
      </c>
      <c r="B1375" s="2646" t="s">
        <v>3955</v>
      </c>
      <c r="C1375" s="2646" t="s">
        <v>2767</v>
      </c>
      <c r="D1375" s="2646" t="s">
        <v>1961</v>
      </c>
      <c r="E1375" s="2647">
        <v>8413708100</v>
      </c>
      <c r="F1375" s="2646" t="s">
        <v>2990</v>
      </c>
      <c r="G1375" s="2646" t="s">
        <v>3957</v>
      </c>
      <c r="H1375" s="2646" t="s">
        <v>2995</v>
      </c>
      <c r="I1375" s="2646"/>
      <c r="J1375" s="2647">
        <v>1</v>
      </c>
      <c r="K1375" s="2646"/>
      <c r="L1375" s="2662">
        <v>3.09375</v>
      </c>
      <c r="M1375" s="2658">
        <v>4.6249999999999998E-3</v>
      </c>
      <c r="N1375" s="2657">
        <v>0.127</v>
      </c>
      <c r="O1375" s="2648">
        <v>0.18</v>
      </c>
      <c r="P1375" s="2648">
        <v>0.13</v>
      </c>
      <c r="Q1375" s="2656">
        <v>10</v>
      </c>
      <c r="R1375" s="2650"/>
      <c r="S1375" s="2650"/>
      <c r="T1375" s="2646" t="s">
        <v>2987</v>
      </c>
      <c r="U1375" s="2647">
        <v>4673739418949</v>
      </c>
      <c r="V1375" s="2646"/>
      <c r="W1375" s="2646"/>
      <c r="X1375" s="2646"/>
      <c r="Y1375" s="2646"/>
      <c r="Z1375" s="2646"/>
      <c r="AA1375" s="2646"/>
      <c r="AB1375" s="2646"/>
      <c r="AC1375" s="2656">
        <v>8</v>
      </c>
      <c r="AD1375" s="2648">
        <v>24.75</v>
      </c>
      <c r="AE1375" s="2657">
        <v>3.6999999999999998E-2</v>
      </c>
      <c r="AF1375" s="2650"/>
      <c r="AG1375" s="2650"/>
      <c r="AH1375" s="2650"/>
      <c r="AI1375" s="2647">
        <v>4673739419069</v>
      </c>
      <c r="AJ1375" s="2648">
        <v>63.86</v>
      </c>
      <c r="AK1375" s="2651" t="s">
        <v>2154</v>
      </c>
      <c r="AL1375" s="2651" t="s">
        <v>2986</v>
      </c>
      <c r="AM1375" s="2660">
        <v>5230</v>
      </c>
      <c r="AN1375" s="2652">
        <v>65.14</v>
      </c>
    </row>
    <row r="1376" spans="1:40" ht="11.1" customHeight="1">
      <c r="A1376" s="2646" t="s">
        <v>3956</v>
      </c>
      <c r="B1376" s="2646" t="s">
        <v>3955</v>
      </c>
      <c r="C1376" s="2646" t="s">
        <v>2767</v>
      </c>
      <c r="D1376" s="2646" t="s">
        <v>1961</v>
      </c>
      <c r="E1376" s="2647">
        <v>8413708100</v>
      </c>
      <c r="F1376" s="2646" t="s">
        <v>2990</v>
      </c>
      <c r="G1376" s="2646" t="s">
        <v>2117</v>
      </c>
      <c r="H1376" s="2646" t="s">
        <v>2995</v>
      </c>
      <c r="I1376" s="2646"/>
      <c r="J1376" s="2647">
        <v>1</v>
      </c>
      <c r="K1376" s="2646"/>
      <c r="L1376" s="2662">
        <v>3.09375</v>
      </c>
      <c r="M1376" s="2658">
        <v>4.6249999999999998E-3</v>
      </c>
      <c r="N1376" s="2657">
        <v>0.127</v>
      </c>
      <c r="O1376" s="2648">
        <v>0.18</v>
      </c>
      <c r="P1376" s="2648">
        <v>0.13</v>
      </c>
      <c r="Q1376" s="2656">
        <v>10</v>
      </c>
      <c r="R1376" s="2650"/>
      <c r="S1376" s="2650"/>
      <c r="T1376" s="2646" t="s">
        <v>2987</v>
      </c>
      <c r="U1376" s="2647">
        <v>4673739430729</v>
      </c>
      <c r="V1376" s="2646"/>
      <c r="W1376" s="2646"/>
      <c r="X1376" s="2646"/>
      <c r="Y1376" s="2646"/>
      <c r="Z1376" s="2646"/>
      <c r="AA1376" s="2646"/>
      <c r="AB1376" s="2646"/>
      <c r="AC1376" s="2656">
        <v>8</v>
      </c>
      <c r="AD1376" s="2648">
        <v>24.75</v>
      </c>
      <c r="AE1376" s="2657">
        <v>3.6999999999999998E-2</v>
      </c>
      <c r="AF1376" s="2650"/>
      <c r="AG1376" s="2650"/>
      <c r="AH1376" s="2650"/>
      <c r="AI1376" s="2647">
        <v>4673739430736</v>
      </c>
      <c r="AJ1376" s="2648">
        <v>63.86</v>
      </c>
      <c r="AK1376" s="2651" t="s">
        <v>2154</v>
      </c>
      <c r="AL1376" s="2651" t="s">
        <v>2986</v>
      </c>
      <c r="AM1376" s="2660">
        <v>5230</v>
      </c>
      <c r="AN1376" s="2652">
        <v>65.14</v>
      </c>
    </row>
    <row r="1377" spans="1:40" ht="11.1" customHeight="1">
      <c r="A1377" s="2646" t="s">
        <v>3952</v>
      </c>
      <c r="B1377" s="2646" t="s">
        <v>3952</v>
      </c>
      <c r="C1377" s="2646" t="s">
        <v>2767</v>
      </c>
      <c r="D1377" s="2646" t="s">
        <v>1961</v>
      </c>
      <c r="E1377" s="2647">
        <v>8413708100</v>
      </c>
      <c r="F1377" s="2646" t="s">
        <v>2990</v>
      </c>
      <c r="G1377" s="2646" t="s">
        <v>3954</v>
      </c>
      <c r="H1377" s="2646" t="s">
        <v>2995</v>
      </c>
      <c r="I1377" s="2646"/>
      <c r="J1377" s="2647">
        <v>1</v>
      </c>
      <c r="K1377" s="2646"/>
      <c r="L1377" s="2662">
        <v>3.0187499999999998</v>
      </c>
      <c r="M1377" s="2658">
        <v>4.6249999999999998E-3</v>
      </c>
      <c r="N1377" s="2657">
        <v>0.127</v>
      </c>
      <c r="O1377" s="2648">
        <v>0.13</v>
      </c>
      <c r="P1377" s="2648">
        <v>0.13</v>
      </c>
      <c r="Q1377" s="2656">
        <v>10</v>
      </c>
      <c r="R1377" s="2650"/>
      <c r="S1377" s="2650"/>
      <c r="T1377" s="2646" t="s">
        <v>2987</v>
      </c>
      <c r="U1377" s="2647">
        <v>4673739418932</v>
      </c>
      <c r="V1377" s="2646"/>
      <c r="W1377" s="2646"/>
      <c r="X1377" s="2646"/>
      <c r="Y1377" s="2646"/>
      <c r="Z1377" s="2646"/>
      <c r="AA1377" s="2646"/>
      <c r="AB1377" s="2646"/>
      <c r="AC1377" s="2656">
        <v>8</v>
      </c>
      <c r="AD1377" s="2648">
        <v>24.15</v>
      </c>
      <c r="AE1377" s="2657">
        <v>3.6999999999999998E-2</v>
      </c>
      <c r="AF1377" s="2650"/>
      <c r="AG1377" s="2650"/>
      <c r="AH1377" s="2650"/>
      <c r="AI1377" s="2647">
        <v>4673739419052</v>
      </c>
      <c r="AJ1377" s="2653">
        <v>68.3</v>
      </c>
      <c r="AK1377" s="2651" t="s">
        <v>2154</v>
      </c>
      <c r="AL1377" s="2651" t="s">
        <v>2986</v>
      </c>
      <c r="AM1377" s="2660">
        <v>4890</v>
      </c>
      <c r="AN1377" s="2652">
        <v>69.67</v>
      </c>
    </row>
    <row r="1378" spans="1:40" ht="11.1" customHeight="1">
      <c r="A1378" s="2646" t="s">
        <v>3953</v>
      </c>
      <c r="B1378" s="2646" t="s">
        <v>3952</v>
      </c>
      <c r="C1378" s="2646" t="s">
        <v>2767</v>
      </c>
      <c r="D1378" s="2646" t="s">
        <v>1961</v>
      </c>
      <c r="E1378" s="2647">
        <v>8413708100</v>
      </c>
      <c r="F1378" s="2646" t="s">
        <v>2990</v>
      </c>
      <c r="G1378" s="2646" t="s">
        <v>2116</v>
      </c>
      <c r="H1378" s="2646" t="s">
        <v>2995</v>
      </c>
      <c r="I1378" s="2646"/>
      <c r="J1378" s="2647">
        <v>1</v>
      </c>
      <c r="K1378" s="2646"/>
      <c r="L1378" s="2662">
        <v>3.0187499999999998</v>
      </c>
      <c r="M1378" s="2658">
        <v>4.6249999999999998E-3</v>
      </c>
      <c r="N1378" s="2657">
        <v>0.127</v>
      </c>
      <c r="O1378" s="2648">
        <v>0.13</v>
      </c>
      <c r="P1378" s="2648">
        <v>0.13</v>
      </c>
      <c r="Q1378" s="2656">
        <v>10</v>
      </c>
      <c r="R1378" s="2650"/>
      <c r="S1378" s="2650"/>
      <c r="T1378" s="2646" t="s">
        <v>2987</v>
      </c>
      <c r="U1378" s="2647">
        <v>4673739430743</v>
      </c>
      <c r="V1378" s="2646"/>
      <c r="W1378" s="2646"/>
      <c r="X1378" s="2646"/>
      <c r="Y1378" s="2646"/>
      <c r="Z1378" s="2646"/>
      <c r="AA1378" s="2646"/>
      <c r="AB1378" s="2646"/>
      <c r="AC1378" s="2656">
        <v>8</v>
      </c>
      <c r="AD1378" s="2648">
        <v>24.15</v>
      </c>
      <c r="AE1378" s="2657">
        <v>3.6999999999999998E-2</v>
      </c>
      <c r="AF1378" s="2650"/>
      <c r="AG1378" s="2650"/>
      <c r="AH1378" s="2650"/>
      <c r="AI1378" s="2647">
        <v>4673739430750</v>
      </c>
      <c r="AJ1378" s="2653">
        <v>68.3</v>
      </c>
      <c r="AK1378" s="2651" t="s">
        <v>2154</v>
      </c>
      <c r="AL1378" s="2651" t="s">
        <v>2986</v>
      </c>
      <c r="AM1378" s="2660">
        <v>4890</v>
      </c>
      <c r="AN1378" s="2652">
        <v>69.67</v>
      </c>
    </row>
    <row r="1379" spans="1:40" ht="11.1" customHeight="1">
      <c r="A1379" s="2646" t="s">
        <v>3949</v>
      </c>
      <c r="B1379" s="2646" t="s">
        <v>3949</v>
      </c>
      <c r="C1379" s="2646" t="s">
        <v>2767</v>
      </c>
      <c r="D1379" s="2646" t="s">
        <v>1961</v>
      </c>
      <c r="E1379" s="2647">
        <v>8413708100</v>
      </c>
      <c r="F1379" s="2646" t="s">
        <v>2990</v>
      </c>
      <c r="G1379" s="2646" t="s">
        <v>3951</v>
      </c>
      <c r="H1379" s="2646" t="s">
        <v>2995</v>
      </c>
      <c r="I1379" s="2646"/>
      <c r="J1379" s="2647">
        <v>1</v>
      </c>
      <c r="K1379" s="2646"/>
      <c r="L1379" s="2648">
        <v>3.15</v>
      </c>
      <c r="M1379" s="2658">
        <v>4.6249999999999998E-3</v>
      </c>
      <c r="N1379" s="2657">
        <v>0.127</v>
      </c>
      <c r="O1379" s="2648">
        <v>0.18</v>
      </c>
      <c r="P1379" s="2648">
        <v>0.13</v>
      </c>
      <c r="Q1379" s="2656">
        <v>10</v>
      </c>
      <c r="R1379" s="2650"/>
      <c r="S1379" s="2650"/>
      <c r="T1379" s="2646" t="s">
        <v>2987</v>
      </c>
      <c r="U1379" s="2647">
        <v>4673739418956</v>
      </c>
      <c r="V1379" s="2646"/>
      <c r="W1379" s="2646"/>
      <c r="X1379" s="2646"/>
      <c r="Y1379" s="2646"/>
      <c r="Z1379" s="2646"/>
      <c r="AA1379" s="2646"/>
      <c r="AB1379" s="2646"/>
      <c r="AC1379" s="2656">
        <v>8</v>
      </c>
      <c r="AD1379" s="2653">
        <v>25.2</v>
      </c>
      <c r="AE1379" s="2657">
        <v>3.6999999999999998E-2</v>
      </c>
      <c r="AF1379" s="2650"/>
      <c r="AG1379" s="2650"/>
      <c r="AH1379" s="2650"/>
      <c r="AI1379" s="2647">
        <v>4673739419076</v>
      </c>
      <c r="AJ1379" s="2653">
        <v>68.3</v>
      </c>
      <c r="AK1379" s="2651" t="s">
        <v>2154</v>
      </c>
      <c r="AL1379" s="2651" t="s">
        <v>2986</v>
      </c>
      <c r="AM1379" s="2660">
        <v>5230</v>
      </c>
      <c r="AN1379" s="2652">
        <v>69.67</v>
      </c>
    </row>
    <row r="1380" spans="1:40" ht="11.1" customHeight="1">
      <c r="A1380" s="2646" t="s">
        <v>3950</v>
      </c>
      <c r="B1380" s="2646" t="s">
        <v>3949</v>
      </c>
      <c r="C1380" s="2646" t="s">
        <v>2767</v>
      </c>
      <c r="D1380" s="2646" t="s">
        <v>1961</v>
      </c>
      <c r="E1380" s="2647">
        <v>8413708100</v>
      </c>
      <c r="F1380" s="2646" t="s">
        <v>2990</v>
      </c>
      <c r="G1380" s="2646" t="s">
        <v>2118</v>
      </c>
      <c r="H1380" s="2646" t="s">
        <v>2995</v>
      </c>
      <c r="I1380" s="2646"/>
      <c r="J1380" s="2647">
        <v>1</v>
      </c>
      <c r="K1380" s="2646"/>
      <c r="L1380" s="2648">
        <v>3.15</v>
      </c>
      <c r="M1380" s="2658">
        <v>4.6249999999999998E-3</v>
      </c>
      <c r="N1380" s="2657">
        <v>0.127</v>
      </c>
      <c r="O1380" s="2648">
        <v>0.18</v>
      </c>
      <c r="P1380" s="2648">
        <v>0.13</v>
      </c>
      <c r="Q1380" s="2656">
        <v>10</v>
      </c>
      <c r="R1380" s="2650"/>
      <c r="S1380" s="2650"/>
      <c r="T1380" s="2646" t="s">
        <v>2987</v>
      </c>
      <c r="U1380" s="2647">
        <v>4673739430767</v>
      </c>
      <c r="V1380" s="2646"/>
      <c r="W1380" s="2646"/>
      <c r="X1380" s="2646"/>
      <c r="Y1380" s="2646"/>
      <c r="Z1380" s="2646"/>
      <c r="AA1380" s="2646"/>
      <c r="AB1380" s="2646"/>
      <c r="AC1380" s="2656">
        <v>8</v>
      </c>
      <c r="AD1380" s="2653">
        <v>25.2</v>
      </c>
      <c r="AE1380" s="2657">
        <v>3.6999999999999998E-2</v>
      </c>
      <c r="AF1380" s="2650"/>
      <c r="AG1380" s="2650"/>
      <c r="AH1380" s="2650"/>
      <c r="AI1380" s="2647">
        <v>4673739430774</v>
      </c>
      <c r="AJ1380" s="2653">
        <v>68.3</v>
      </c>
      <c r="AK1380" s="2651" t="s">
        <v>2154</v>
      </c>
      <c r="AL1380" s="2651" t="s">
        <v>2986</v>
      </c>
      <c r="AM1380" s="2660">
        <v>5230</v>
      </c>
      <c r="AN1380" s="2652">
        <v>69.67</v>
      </c>
    </row>
    <row r="1381" spans="1:40" ht="11.1" customHeight="1">
      <c r="A1381" s="2646" t="s">
        <v>3946</v>
      </c>
      <c r="B1381" s="2646" t="s">
        <v>3946</v>
      </c>
      <c r="C1381" s="2646" t="s">
        <v>2767</v>
      </c>
      <c r="D1381" s="2646" t="s">
        <v>1961</v>
      </c>
      <c r="E1381" s="2647">
        <v>8413708100</v>
      </c>
      <c r="F1381" s="2646" t="s">
        <v>2990</v>
      </c>
      <c r="G1381" s="2646" t="s">
        <v>3948</v>
      </c>
      <c r="H1381" s="2646" t="s">
        <v>2995</v>
      </c>
      <c r="I1381" s="2646"/>
      <c r="J1381" s="2647">
        <v>1</v>
      </c>
      <c r="K1381" s="2646"/>
      <c r="L1381" s="2648">
        <v>3.35</v>
      </c>
      <c r="M1381" s="2658">
        <v>4.6249999999999998E-3</v>
      </c>
      <c r="N1381" s="2657">
        <v>0.127</v>
      </c>
      <c r="O1381" s="2648">
        <v>0.18</v>
      </c>
      <c r="P1381" s="2648">
        <v>0.13</v>
      </c>
      <c r="Q1381" s="2656">
        <v>10</v>
      </c>
      <c r="R1381" s="2650"/>
      <c r="S1381" s="2650"/>
      <c r="T1381" s="2646" t="s">
        <v>2987</v>
      </c>
      <c r="U1381" s="2647">
        <v>4673739419007</v>
      </c>
      <c r="V1381" s="2646"/>
      <c r="W1381" s="2646"/>
      <c r="X1381" s="2646"/>
      <c r="Y1381" s="2646"/>
      <c r="Z1381" s="2646"/>
      <c r="AA1381" s="2646"/>
      <c r="AB1381" s="2646"/>
      <c r="AC1381" s="2656">
        <v>8</v>
      </c>
      <c r="AD1381" s="2653">
        <v>26.8</v>
      </c>
      <c r="AE1381" s="2657">
        <v>3.6999999999999998E-2</v>
      </c>
      <c r="AF1381" s="2650"/>
      <c r="AG1381" s="2650"/>
      <c r="AH1381" s="2650"/>
      <c r="AI1381" s="2647">
        <v>4673739419120</v>
      </c>
      <c r="AJ1381" s="2648">
        <v>109.53</v>
      </c>
      <c r="AK1381" s="2651" t="s">
        <v>2154</v>
      </c>
      <c r="AL1381" s="2651" t="s">
        <v>2986</v>
      </c>
      <c r="AM1381" s="2660">
        <v>8380</v>
      </c>
      <c r="AN1381" s="2652">
        <v>111.72</v>
      </c>
    </row>
    <row r="1382" spans="1:40" ht="11.1" customHeight="1">
      <c r="A1382" s="2646" t="s">
        <v>3947</v>
      </c>
      <c r="B1382" s="2646" t="s">
        <v>3946</v>
      </c>
      <c r="C1382" s="2646" t="s">
        <v>2767</v>
      </c>
      <c r="D1382" s="2646" t="s">
        <v>1961</v>
      </c>
      <c r="E1382" s="2647">
        <v>8413708100</v>
      </c>
      <c r="F1382" s="2646" t="s">
        <v>2990</v>
      </c>
      <c r="G1382" s="2646" t="s">
        <v>2119</v>
      </c>
      <c r="H1382" s="2646" t="s">
        <v>2995</v>
      </c>
      <c r="I1382" s="2646"/>
      <c r="J1382" s="2647">
        <v>1</v>
      </c>
      <c r="K1382" s="2646"/>
      <c r="L1382" s="2648">
        <v>3.35</v>
      </c>
      <c r="M1382" s="2658">
        <v>4.6249999999999998E-3</v>
      </c>
      <c r="N1382" s="2657">
        <v>0.127</v>
      </c>
      <c r="O1382" s="2648">
        <v>0.18</v>
      </c>
      <c r="P1382" s="2648">
        <v>0.13</v>
      </c>
      <c r="Q1382" s="2656">
        <v>10</v>
      </c>
      <c r="R1382" s="2650"/>
      <c r="S1382" s="2650"/>
      <c r="T1382" s="2646" t="s">
        <v>2987</v>
      </c>
      <c r="U1382" s="2647">
        <v>4673739430781</v>
      </c>
      <c r="V1382" s="2646"/>
      <c r="W1382" s="2646"/>
      <c r="X1382" s="2646"/>
      <c r="Y1382" s="2646"/>
      <c r="Z1382" s="2646"/>
      <c r="AA1382" s="2646"/>
      <c r="AB1382" s="2646"/>
      <c r="AC1382" s="2656">
        <v>8</v>
      </c>
      <c r="AD1382" s="2653">
        <v>26.8</v>
      </c>
      <c r="AE1382" s="2657">
        <v>3.6999999999999998E-2</v>
      </c>
      <c r="AF1382" s="2650"/>
      <c r="AG1382" s="2650"/>
      <c r="AH1382" s="2650"/>
      <c r="AI1382" s="2647">
        <v>4673739430798</v>
      </c>
      <c r="AJ1382" s="2648">
        <v>109.53</v>
      </c>
      <c r="AK1382" s="2651" t="s">
        <v>2154</v>
      </c>
      <c r="AL1382" s="2651" t="s">
        <v>2986</v>
      </c>
      <c r="AM1382" s="2660">
        <v>8380</v>
      </c>
      <c r="AN1382" s="2652">
        <v>111.72</v>
      </c>
    </row>
    <row r="1383" spans="1:40" ht="11.1" customHeight="1">
      <c r="A1383" s="2646" t="s">
        <v>3945</v>
      </c>
      <c r="B1383" s="2646" t="s">
        <v>3945</v>
      </c>
      <c r="C1383" s="2646" t="s">
        <v>2767</v>
      </c>
      <c r="D1383" s="2646" t="s">
        <v>1961</v>
      </c>
      <c r="E1383" s="2647">
        <v>8413708100</v>
      </c>
      <c r="F1383" s="2646" t="s">
        <v>2990</v>
      </c>
      <c r="G1383" s="2646" t="s">
        <v>1973</v>
      </c>
      <c r="H1383" s="2646" t="s">
        <v>2995</v>
      </c>
      <c r="I1383" s="2646"/>
      <c r="J1383" s="2647">
        <v>1</v>
      </c>
      <c r="K1383" s="2646"/>
      <c r="L1383" s="2648">
        <v>3.15</v>
      </c>
      <c r="M1383" s="2658">
        <v>4.6249999999999998E-3</v>
      </c>
      <c r="N1383" s="2657">
        <v>0.127</v>
      </c>
      <c r="O1383" s="2648">
        <v>0.18</v>
      </c>
      <c r="P1383" s="2648">
        <v>0.13</v>
      </c>
      <c r="Q1383" s="2656">
        <v>10</v>
      </c>
      <c r="R1383" s="2650"/>
      <c r="S1383" s="2650"/>
      <c r="T1383" s="2646" t="s">
        <v>2987</v>
      </c>
      <c r="U1383" s="2647">
        <v>4673739418963</v>
      </c>
      <c r="V1383" s="2646"/>
      <c r="W1383" s="2646"/>
      <c r="X1383" s="2646"/>
      <c r="Y1383" s="2646"/>
      <c r="Z1383" s="2646"/>
      <c r="AA1383" s="2646"/>
      <c r="AB1383" s="2646"/>
      <c r="AC1383" s="2656">
        <v>8</v>
      </c>
      <c r="AD1383" s="2653">
        <v>25.2</v>
      </c>
      <c r="AE1383" s="2657">
        <v>3.6999999999999998E-2</v>
      </c>
      <c r="AF1383" s="2650"/>
      <c r="AG1383" s="2650"/>
      <c r="AH1383" s="2650"/>
      <c r="AI1383" s="2647">
        <v>4673739419083</v>
      </c>
      <c r="AJ1383" s="2648">
        <v>72.69</v>
      </c>
      <c r="AK1383" s="2651" t="s">
        <v>2154</v>
      </c>
      <c r="AL1383" s="2651" t="s">
        <v>2986</v>
      </c>
      <c r="AM1383" s="2660">
        <v>5570</v>
      </c>
      <c r="AN1383" s="2652">
        <v>74.14</v>
      </c>
    </row>
    <row r="1384" spans="1:40" ht="11.1" customHeight="1">
      <c r="A1384" s="2646" t="s">
        <v>3944</v>
      </c>
      <c r="B1384" s="2646" t="s">
        <v>3944</v>
      </c>
      <c r="C1384" s="2646" t="s">
        <v>2767</v>
      </c>
      <c r="D1384" s="2646" t="s">
        <v>1961</v>
      </c>
      <c r="E1384" s="2647">
        <v>8413708100</v>
      </c>
      <c r="F1384" s="2646" t="s">
        <v>2990</v>
      </c>
      <c r="G1384" s="2646" t="s">
        <v>3943</v>
      </c>
      <c r="H1384" s="2646" t="s">
        <v>3017</v>
      </c>
      <c r="I1384" s="2646"/>
      <c r="J1384" s="2647">
        <v>1</v>
      </c>
      <c r="K1384" s="2646"/>
      <c r="L1384" s="2648">
        <v>3.15</v>
      </c>
      <c r="M1384" s="2658">
        <v>4.6249999999999998E-3</v>
      </c>
      <c r="N1384" s="2657">
        <v>0.127</v>
      </c>
      <c r="O1384" s="2648">
        <v>0.18</v>
      </c>
      <c r="P1384" s="2648">
        <v>0.13</v>
      </c>
      <c r="Q1384" s="2656">
        <v>10</v>
      </c>
      <c r="R1384" s="2650"/>
      <c r="S1384" s="2650"/>
      <c r="T1384" s="2646" t="s">
        <v>2987</v>
      </c>
      <c r="U1384" s="2647">
        <v>4673739434369</v>
      </c>
      <c r="V1384" s="2646"/>
      <c r="W1384" s="2646"/>
      <c r="X1384" s="2646"/>
      <c r="Y1384" s="2646"/>
      <c r="Z1384" s="2646"/>
      <c r="AA1384" s="2646"/>
      <c r="AB1384" s="2646"/>
      <c r="AC1384" s="2656">
        <v>8</v>
      </c>
      <c r="AD1384" s="2653">
        <v>25.2</v>
      </c>
      <c r="AE1384" s="2657">
        <v>3.6999999999999998E-2</v>
      </c>
      <c r="AF1384" s="2650"/>
      <c r="AG1384" s="2650"/>
      <c r="AH1384" s="2650"/>
      <c r="AI1384" s="2647">
        <v>4673739434376</v>
      </c>
      <c r="AJ1384" s="2648">
        <v>72.69</v>
      </c>
      <c r="AK1384" s="2651" t="s">
        <v>2154</v>
      </c>
      <c r="AL1384" s="2651" t="s">
        <v>2986</v>
      </c>
      <c r="AM1384" s="2660">
        <v>5570</v>
      </c>
      <c r="AN1384" s="2652">
        <v>74.14</v>
      </c>
    </row>
    <row r="1385" spans="1:40" ht="11.1" customHeight="1">
      <c r="A1385" s="2646" t="s">
        <v>3942</v>
      </c>
      <c r="B1385" s="2646" t="s">
        <v>3942</v>
      </c>
      <c r="C1385" s="2646" t="s">
        <v>2767</v>
      </c>
      <c r="D1385" s="2646" t="s">
        <v>1961</v>
      </c>
      <c r="E1385" s="2647">
        <v>8413708100</v>
      </c>
      <c r="F1385" s="2646" t="s">
        <v>2990</v>
      </c>
      <c r="G1385" s="2646" t="s">
        <v>2122</v>
      </c>
      <c r="H1385" s="2646" t="s">
        <v>2995</v>
      </c>
      <c r="I1385" s="2646"/>
      <c r="J1385" s="2647">
        <v>1</v>
      </c>
      <c r="K1385" s="2646"/>
      <c r="L1385" s="2648">
        <v>6.93</v>
      </c>
      <c r="M1385" s="2658">
        <v>4.725E-3</v>
      </c>
      <c r="N1385" s="2648">
        <v>0.15</v>
      </c>
      <c r="O1385" s="2648">
        <v>0.18</v>
      </c>
      <c r="P1385" s="2657">
        <v>0.17499999999999999</v>
      </c>
      <c r="Q1385" s="2656">
        <v>10</v>
      </c>
      <c r="R1385" s="2650"/>
      <c r="S1385" s="2650"/>
      <c r="T1385" s="2646" t="s">
        <v>2987</v>
      </c>
      <c r="U1385" s="2647">
        <v>4673739419564</v>
      </c>
      <c r="V1385" s="2646"/>
      <c r="W1385" s="2646"/>
      <c r="X1385" s="2646"/>
      <c r="Y1385" s="2646"/>
      <c r="Z1385" s="2646"/>
      <c r="AA1385" s="2646"/>
      <c r="AB1385" s="2646"/>
      <c r="AC1385" s="2646"/>
      <c r="AD1385" s="2646"/>
      <c r="AE1385" s="2646"/>
      <c r="AF1385" s="2646"/>
      <c r="AG1385" s="2646"/>
      <c r="AH1385" s="2646"/>
      <c r="AI1385" s="2646"/>
      <c r="AJ1385" s="2648">
        <v>116.83</v>
      </c>
      <c r="AK1385" s="2651" t="s">
        <v>2154</v>
      </c>
      <c r="AL1385" s="2651" t="s">
        <v>2986</v>
      </c>
      <c r="AM1385" s="2660">
        <v>5570</v>
      </c>
      <c r="AN1385" s="2652">
        <v>119.17</v>
      </c>
    </row>
    <row r="1386" spans="1:40" ht="11.1" customHeight="1">
      <c r="A1386" s="2646" t="s">
        <v>3941</v>
      </c>
      <c r="B1386" s="2646" t="s">
        <v>3941</v>
      </c>
      <c r="C1386" s="2646" t="s">
        <v>2767</v>
      </c>
      <c r="D1386" s="2646" t="s">
        <v>1961</v>
      </c>
      <c r="E1386" s="2647">
        <v>8413708100</v>
      </c>
      <c r="F1386" s="2646" t="s">
        <v>2990</v>
      </c>
      <c r="G1386" s="2646" t="s">
        <v>1978</v>
      </c>
      <c r="H1386" s="2646" t="s">
        <v>2995</v>
      </c>
      <c r="I1386" s="2646"/>
      <c r="J1386" s="2646" t="s">
        <v>6536</v>
      </c>
      <c r="K1386" s="2646"/>
      <c r="L1386" s="2662">
        <v>3.3312499999999998</v>
      </c>
      <c r="M1386" s="2658">
        <v>4.6249999999999998E-3</v>
      </c>
      <c r="N1386" s="2657">
        <v>0.127</v>
      </c>
      <c r="O1386" s="2648">
        <v>0.18</v>
      </c>
      <c r="P1386" s="2648">
        <v>0.13</v>
      </c>
      <c r="Q1386" s="2656">
        <v>10</v>
      </c>
      <c r="R1386" s="2650"/>
      <c r="S1386" s="2650"/>
      <c r="T1386" s="2646" t="s">
        <v>2987</v>
      </c>
      <c r="U1386" s="2647">
        <v>4673739418970</v>
      </c>
      <c r="V1386" s="2646"/>
      <c r="W1386" s="2646"/>
      <c r="X1386" s="2646"/>
      <c r="Y1386" s="2646"/>
      <c r="Z1386" s="2646"/>
      <c r="AA1386" s="2646"/>
      <c r="AB1386" s="2646"/>
      <c r="AC1386" s="2656">
        <v>8</v>
      </c>
      <c r="AD1386" s="2648">
        <v>26.65</v>
      </c>
      <c r="AE1386" s="2657">
        <v>3.6999999999999998E-2</v>
      </c>
      <c r="AF1386" s="2650"/>
      <c r="AG1386" s="2650"/>
      <c r="AH1386" s="2650"/>
      <c r="AI1386" s="2647">
        <v>4673739419090</v>
      </c>
      <c r="AJ1386" s="2648">
        <v>69.650000000000006</v>
      </c>
      <c r="AK1386" s="2651" t="s">
        <v>2154</v>
      </c>
      <c r="AL1386" s="2651" t="s">
        <v>2986</v>
      </c>
      <c r="AM1386" s="2660">
        <v>5330</v>
      </c>
      <c r="AN1386" s="2652">
        <v>71.040000000000006</v>
      </c>
    </row>
    <row r="1387" spans="1:40" ht="11.1" customHeight="1">
      <c r="A1387" s="2646" t="s">
        <v>3940</v>
      </c>
      <c r="B1387" s="2646" t="s">
        <v>3940</v>
      </c>
      <c r="C1387" s="2646" t="s">
        <v>2767</v>
      </c>
      <c r="D1387" s="2646" t="s">
        <v>1961</v>
      </c>
      <c r="E1387" s="2647">
        <v>8413708100</v>
      </c>
      <c r="F1387" s="2646" t="s">
        <v>2990</v>
      </c>
      <c r="G1387" s="2646" t="s">
        <v>1980</v>
      </c>
      <c r="H1387" s="2646" t="s">
        <v>2995</v>
      </c>
      <c r="I1387" s="2646"/>
      <c r="J1387" s="2646" t="s">
        <v>6536</v>
      </c>
      <c r="K1387" s="2646"/>
      <c r="L1387" s="2662">
        <v>3.40625</v>
      </c>
      <c r="M1387" s="2658">
        <v>4.6249999999999998E-3</v>
      </c>
      <c r="N1387" s="2657">
        <v>0.127</v>
      </c>
      <c r="O1387" s="2648">
        <v>0.18</v>
      </c>
      <c r="P1387" s="2648">
        <v>0.13</v>
      </c>
      <c r="Q1387" s="2656">
        <v>10</v>
      </c>
      <c r="R1387" s="2650"/>
      <c r="S1387" s="2650"/>
      <c r="T1387" s="2646" t="s">
        <v>2987</v>
      </c>
      <c r="U1387" s="2647">
        <v>4673739418987</v>
      </c>
      <c r="V1387" s="2646"/>
      <c r="W1387" s="2646"/>
      <c r="X1387" s="2646"/>
      <c r="Y1387" s="2646"/>
      <c r="Z1387" s="2646"/>
      <c r="AA1387" s="2646"/>
      <c r="AB1387" s="2646"/>
      <c r="AC1387" s="2656">
        <v>8</v>
      </c>
      <c r="AD1387" s="2648">
        <v>27.25</v>
      </c>
      <c r="AE1387" s="2657">
        <v>3.6999999999999998E-2</v>
      </c>
      <c r="AF1387" s="2650"/>
      <c r="AG1387" s="2650"/>
      <c r="AH1387" s="2650"/>
      <c r="AI1387" s="2647">
        <v>4673739419106</v>
      </c>
      <c r="AJ1387" s="2648">
        <v>73.44</v>
      </c>
      <c r="AK1387" s="2651" t="s">
        <v>2154</v>
      </c>
      <c r="AL1387" s="2651" t="s">
        <v>2986</v>
      </c>
      <c r="AM1387" s="2660">
        <v>5620</v>
      </c>
      <c r="AN1387" s="2652">
        <v>74.91</v>
      </c>
    </row>
    <row r="1388" spans="1:40" ht="11.1" customHeight="1">
      <c r="A1388" s="2646" t="s">
        <v>3939</v>
      </c>
      <c r="B1388" s="2646" t="s">
        <v>3939</v>
      </c>
      <c r="C1388" s="2646" t="s">
        <v>2767</v>
      </c>
      <c r="D1388" s="2646" t="s">
        <v>1961</v>
      </c>
      <c r="E1388" s="2647">
        <v>8413708100</v>
      </c>
      <c r="F1388" s="2646" t="s">
        <v>2990</v>
      </c>
      <c r="G1388" s="2646" t="s">
        <v>1982</v>
      </c>
      <c r="H1388" s="2646" t="s">
        <v>2995</v>
      </c>
      <c r="I1388" s="2646"/>
      <c r="J1388" s="2646" t="s">
        <v>6536</v>
      </c>
      <c r="K1388" s="2646"/>
      <c r="L1388" s="2653">
        <v>5.9</v>
      </c>
      <c r="M1388" s="2662">
        <v>6.7499999999999999E-3</v>
      </c>
      <c r="N1388" s="2648">
        <v>0.15</v>
      </c>
      <c r="O1388" s="2648">
        <v>0.18</v>
      </c>
      <c r="P1388" s="2657">
        <v>0.17499999999999999</v>
      </c>
      <c r="Q1388" s="2656">
        <v>10</v>
      </c>
      <c r="R1388" s="2650"/>
      <c r="S1388" s="2650"/>
      <c r="T1388" s="2646" t="s">
        <v>2987</v>
      </c>
      <c r="U1388" s="2647">
        <v>4673739418994</v>
      </c>
      <c r="V1388" s="2646"/>
      <c r="W1388" s="2646"/>
      <c r="X1388" s="2646"/>
      <c r="Y1388" s="2646"/>
      <c r="Z1388" s="2646"/>
      <c r="AA1388" s="2646"/>
      <c r="AB1388" s="2646"/>
      <c r="AC1388" s="2656">
        <v>4</v>
      </c>
      <c r="AD1388" s="2653">
        <v>23.6</v>
      </c>
      <c r="AE1388" s="2657">
        <v>2.7E-2</v>
      </c>
      <c r="AF1388" s="2650"/>
      <c r="AG1388" s="2650"/>
      <c r="AH1388" s="2650"/>
      <c r="AI1388" s="2647">
        <v>4673739419113</v>
      </c>
      <c r="AJ1388" s="2648">
        <v>122.98</v>
      </c>
      <c r="AK1388" s="2651" t="s">
        <v>2154</v>
      </c>
      <c r="AL1388" s="2651" t="s">
        <v>2986</v>
      </c>
      <c r="AM1388" s="2660">
        <v>9410</v>
      </c>
      <c r="AN1388" s="2652">
        <v>125.44</v>
      </c>
    </row>
    <row r="1389" spans="1:40" ht="11.1" customHeight="1">
      <c r="A1389" s="2646" t="s">
        <v>3938</v>
      </c>
      <c r="B1389" s="2646" t="s">
        <v>3938</v>
      </c>
      <c r="C1389" s="2646" t="s">
        <v>2767</v>
      </c>
      <c r="D1389" s="2646" t="s">
        <v>3937</v>
      </c>
      <c r="E1389" s="2647">
        <v>8413708100</v>
      </c>
      <c r="F1389" s="2646" t="s">
        <v>2990</v>
      </c>
      <c r="G1389" s="2646" t="s">
        <v>2002</v>
      </c>
      <c r="H1389" s="2646" t="s">
        <v>2995</v>
      </c>
      <c r="I1389" s="2646"/>
      <c r="J1389" s="2646" t="s">
        <v>6535</v>
      </c>
      <c r="K1389" s="2646"/>
      <c r="L1389" s="2653">
        <v>3.3</v>
      </c>
      <c r="M1389" s="2658">
        <v>4.6249999999999998E-3</v>
      </c>
      <c r="N1389" s="2648">
        <v>0.18</v>
      </c>
      <c r="O1389" s="2657">
        <v>0.14399999999999999</v>
      </c>
      <c r="P1389" s="2657">
        <v>0.106</v>
      </c>
      <c r="Q1389" s="2656">
        <v>10</v>
      </c>
      <c r="R1389" s="2650"/>
      <c r="S1389" s="2650"/>
      <c r="T1389" s="2646" t="s">
        <v>2987</v>
      </c>
      <c r="U1389" s="2647">
        <v>4673739419038</v>
      </c>
      <c r="V1389" s="2646"/>
      <c r="W1389" s="2646"/>
      <c r="X1389" s="2646"/>
      <c r="Y1389" s="2646"/>
      <c r="Z1389" s="2646"/>
      <c r="AA1389" s="2646"/>
      <c r="AB1389" s="2646"/>
      <c r="AC1389" s="2656">
        <v>8</v>
      </c>
      <c r="AD1389" s="2653">
        <v>26.4</v>
      </c>
      <c r="AE1389" s="2657">
        <v>3.6999999999999998E-2</v>
      </c>
      <c r="AF1389" s="2650"/>
      <c r="AG1389" s="2650"/>
      <c r="AH1389" s="2650"/>
      <c r="AI1389" s="2647">
        <v>4673739419151</v>
      </c>
      <c r="AJ1389" s="2653">
        <v>73.2</v>
      </c>
      <c r="AK1389" s="2651" t="s">
        <v>2154</v>
      </c>
      <c r="AL1389" s="2651" t="s">
        <v>2986</v>
      </c>
      <c r="AM1389" s="2660">
        <v>5600</v>
      </c>
      <c r="AN1389" s="2652">
        <v>74.66</v>
      </c>
    </row>
    <row r="1390" spans="1:40" ht="11.1" customHeight="1">
      <c r="A1390" s="2646" t="s">
        <v>3936</v>
      </c>
      <c r="B1390" s="2646" t="s">
        <v>3935</v>
      </c>
      <c r="C1390" s="2646" t="s">
        <v>3621</v>
      </c>
      <c r="D1390" s="2646"/>
      <c r="E1390" s="2647">
        <v>3917390008</v>
      </c>
      <c r="F1390" s="2646" t="s">
        <v>2990</v>
      </c>
      <c r="G1390" s="2646" t="s">
        <v>3934</v>
      </c>
      <c r="H1390" s="2646" t="s">
        <v>3017</v>
      </c>
      <c r="I1390" s="2646" t="s">
        <v>6575</v>
      </c>
      <c r="J1390" s="2646"/>
      <c r="K1390" s="2646" t="s">
        <v>6633</v>
      </c>
      <c r="L1390" s="2649">
        <v>9.4600000000000004E-2</v>
      </c>
      <c r="M1390" s="2658">
        <v>4.7399999999999997E-4</v>
      </c>
      <c r="N1390" s="2650"/>
      <c r="O1390" s="2650"/>
      <c r="P1390" s="2650"/>
      <c r="Q1390" s="2656">
        <v>8</v>
      </c>
      <c r="R1390" s="2650"/>
      <c r="S1390" s="2650"/>
      <c r="T1390" s="2646" t="s">
        <v>3016</v>
      </c>
      <c r="U1390" s="2646"/>
      <c r="V1390" s="2646"/>
      <c r="W1390" s="2646"/>
      <c r="X1390" s="2646"/>
      <c r="Y1390" s="2646"/>
      <c r="Z1390" s="2646"/>
      <c r="AA1390" s="2646"/>
      <c r="AB1390" s="2646"/>
      <c r="AC1390" s="2646"/>
      <c r="AD1390" s="2646"/>
      <c r="AE1390" s="2646"/>
      <c r="AF1390" s="2646"/>
      <c r="AG1390" s="2646"/>
      <c r="AH1390" s="2646"/>
      <c r="AI1390" s="2646"/>
      <c r="AJ1390" s="2653">
        <v>1.2</v>
      </c>
      <c r="AK1390" s="2651" t="s">
        <v>2154</v>
      </c>
      <c r="AL1390" s="2651" t="s">
        <v>2986</v>
      </c>
      <c r="AM1390" s="2659">
        <v>84</v>
      </c>
      <c r="AN1390" s="2652">
        <v>1.22</v>
      </c>
    </row>
    <row r="1391" spans="1:40" ht="11.1" customHeight="1">
      <c r="A1391" s="2646" t="s">
        <v>3933</v>
      </c>
      <c r="B1391" s="2646" t="s">
        <v>3932</v>
      </c>
      <c r="C1391" s="2646"/>
      <c r="D1391" s="2646"/>
      <c r="E1391" s="2647">
        <v>3917390008</v>
      </c>
      <c r="F1391" s="2646" t="s">
        <v>2990</v>
      </c>
      <c r="G1391" s="2646" t="s">
        <v>3931</v>
      </c>
      <c r="H1391" s="2646" t="s">
        <v>2988</v>
      </c>
      <c r="I1391" s="2646" t="s">
        <v>6575</v>
      </c>
      <c r="J1391" s="2646"/>
      <c r="K1391" s="2646"/>
      <c r="L1391" s="2650"/>
      <c r="M1391" s="2650"/>
      <c r="N1391" s="2650"/>
      <c r="O1391" s="2650"/>
      <c r="P1391" s="2650"/>
      <c r="Q1391" s="2656">
        <v>8</v>
      </c>
      <c r="R1391" s="2650"/>
      <c r="S1391" s="2650"/>
      <c r="T1391" s="2646" t="s">
        <v>3016</v>
      </c>
      <c r="U1391" s="2647">
        <v>4673739412916</v>
      </c>
      <c r="V1391" s="2646"/>
      <c r="W1391" s="2646"/>
      <c r="X1391" s="2646"/>
      <c r="Y1391" s="2646"/>
      <c r="Z1391" s="2646"/>
      <c r="AA1391" s="2646"/>
      <c r="AB1391" s="2646"/>
      <c r="AC1391" s="2656">
        <v>50</v>
      </c>
      <c r="AD1391" s="2648">
        <v>4.7300000000000004</v>
      </c>
      <c r="AE1391" s="2658">
        <v>2.3716000000000001E-2</v>
      </c>
      <c r="AF1391" s="2653">
        <v>0.8</v>
      </c>
      <c r="AG1391" s="2653">
        <v>0.2</v>
      </c>
      <c r="AH1391" s="2653">
        <v>0.8</v>
      </c>
      <c r="AI1391" s="2647">
        <v>4673739412954</v>
      </c>
      <c r="AJ1391" s="2653">
        <v>1.2</v>
      </c>
      <c r="AK1391" s="2651" t="s">
        <v>2154</v>
      </c>
      <c r="AL1391" s="2651" t="s">
        <v>2986</v>
      </c>
      <c r="AM1391" s="2659">
        <v>84</v>
      </c>
      <c r="AN1391" s="2652">
        <v>1.22</v>
      </c>
    </row>
    <row r="1392" spans="1:40" ht="11.1" customHeight="1">
      <c r="A1392" s="2646" t="s">
        <v>3930</v>
      </c>
      <c r="B1392" s="2646" t="s">
        <v>3929</v>
      </c>
      <c r="C1392" s="2646"/>
      <c r="D1392" s="2646"/>
      <c r="E1392" s="2647">
        <v>3917390008</v>
      </c>
      <c r="F1392" s="2646" t="s">
        <v>2990</v>
      </c>
      <c r="G1392" s="2646" t="s">
        <v>3928</v>
      </c>
      <c r="H1392" s="2646" t="s">
        <v>2988</v>
      </c>
      <c r="I1392" s="2646" t="s">
        <v>6575</v>
      </c>
      <c r="J1392" s="2646"/>
      <c r="K1392" s="2646"/>
      <c r="L1392" s="2657">
        <v>0.123</v>
      </c>
      <c r="M1392" s="2650"/>
      <c r="N1392" s="2650"/>
      <c r="O1392" s="2650"/>
      <c r="P1392" s="2650"/>
      <c r="Q1392" s="2656">
        <v>6</v>
      </c>
      <c r="R1392" s="2650"/>
      <c r="S1392" s="2650"/>
      <c r="T1392" s="2646" t="s">
        <v>3016</v>
      </c>
      <c r="U1392" s="2647">
        <v>4673739412923</v>
      </c>
      <c r="V1392" s="2646"/>
      <c r="W1392" s="2646"/>
      <c r="X1392" s="2646"/>
      <c r="Y1392" s="2646"/>
      <c r="Z1392" s="2646"/>
      <c r="AA1392" s="2646"/>
      <c r="AB1392" s="2646"/>
      <c r="AC1392" s="2656">
        <v>50</v>
      </c>
      <c r="AD1392" s="2648">
        <v>6.15</v>
      </c>
      <c r="AE1392" s="2650"/>
      <c r="AF1392" s="2650"/>
      <c r="AG1392" s="2650"/>
      <c r="AH1392" s="2650"/>
      <c r="AI1392" s="2647">
        <v>4673739412961</v>
      </c>
      <c r="AJ1392" s="2648">
        <v>1.55</v>
      </c>
      <c r="AK1392" s="2651" t="s">
        <v>2154</v>
      </c>
      <c r="AL1392" s="2651" t="s">
        <v>2986</v>
      </c>
      <c r="AM1392" s="2659">
        <v>108</v>
      </c>
      <c r="AN1392" s="2652">
        <v>1.58</v>
      </c>
    </row>
    <row r="1393" spans="1:40" ht="11.1" customHeight="1">
      <c r="A1393" s="2646" t="s">
        <v>3927</v>
      </c>
      <c r="B1393" s="2646" t="s">
        <v>3926</v>
      </c>
      <c r="C1393" s="2646" t="s">
        <v>3621</v>
      </c>
      <c r="D1393" s="2646" t="s">
        <v>3883</v>
      </c>
      <c r="E1393" s="2647">
        <v>3917390008</v>
      </c>
      <c r="F1393" s="2646" t="s">
        <v>2990</v>
      </c>
      <c r="G1393" s="2646" t="s">
        <v>786</v>
      </c>
      <c r="H1393" s="2646" t="s">
        <v>2995</v>
      </c>
      <c r="I1393" s="2646" t="s">
        <v>6575</v>
      </c>
      <c r="J1393" s="2646"/>
      <c r="K1393" s="2646" t="s">
        <v>6633</v>
      </c>
      <c r="L1393" s="2649">
        <v>9.4600000000000004E-2</v>
      </c>
      <c r="M1393" s="2658">
        <v>4.7399999999999997E-4</v>
      </c>
      <c r="N1393" s="2650"/>
      <c r="O1393" s="2650"/>
      <c r="P1393" s="2650"/>
      <c r="Q1393" s="2656">
        <v>8</v>
      </c>
      <c r="R1393" s="2650"/>
      <c r="S1393" s="2650"/>
      <c r="T1393" s="2646" t="s">
        <v>3016</v>
      </c>
      <c r="U1393" s="2647">
        <v>4673739412978</v>
      </c>
      <c r="V1393" s="2646"/>
      <c r="W1393" s="2646"/>
      <c r="X1393" s="2646"/>
      <c r="Y1393" s="2646"/>
      <c r="Z1393" s="2646"/>
      <c r="AA1393" s="2646"/>
      <c r="AB1393" s="2646"/>
      <c r="AC1393" s="2656">
        <v>200</v>
      </c>
      <c r="AD1393" s="2648">
        <v>18.920000000000002</v>
      </c>
      <c r="AE1393" s="2658">
        <v>9.4864000000000004E-2</v>
      </c>
      <c r="AF1393" s="2653">
        <v>0.8</v>
      </c>
      <c r="AG1393" s="2653">
        <v>0.2</v>
      </c>
      <c r="AH1393" s="2653">
        <v>0.8</v>
      </c>
      <c r="AI1393" s="2647">
        <v>4603739360016</v>
      </c>
      <c r="AJ1393" s="2648">
        <v>1.1399999999999999</v>
      </c>
      <c r="AK1393" s="2651" t="s">
        <v>2154</v>
      </c>
      <c r="AL1393" s="2651" t="s">
        <v>2986</v>
      </c>
      <c r="AM1393" s="2659">
        <v>84</v>
      </c>
      <c r="AN1393" s="2652">
        <v>1.1599999999999999</v>
      </c>
    </row>
    <row r="1394" spans="1:40" ht="11.1" customHeight="1">
      <c r="A1394" s="2646" t="s">
        <v>3925</v>
      </c>
      <c r="B1394" s="2646" t="s">
        <v>2192</v>
      </c>
      <c r="C1394" s="2646" t="s">
        <v>3621</v>
      </c>
      <c r="D1394" s="2646" t="s">
        <v>3883</v>
      </c>
      <c r="E1394" s="2647">
        <v>3917390008</v>
      </c>
      <c r="F1394" s="2646" t="s">
        <v>2990</v>
      </c>
      <c r="G1394" s="2646" t="s">
        <v>788</v>
      </c>
      <c r="H1394" s="2646" t="s">
        <v>2995</v>
      </c>
      <c r="I1394" s="2646" t="s">
        <v>6575</v>
      </c>
      <c r="J1394" s="2646"/>
      <c r="K1394" s="2646" t="s">
        <v>6633</v>
      </c>
      <c r="L1394" s="2657">
        <v>0.123</v>
      </c>
      <c r="M1394" s="2658">
        <v>6.0599999999999998E-4</v>
      </c>
      <c r="N1394" s="2650"/>
      <c r="O1394" s="2650"/>
      <c r="P1394" s="2650"/>
      <c r="Q1394" s="2656">
        <v>6</v>
      </c>
      <c r="R1394" s="2650"/>
      <c r="S1394" s="2650"/>
      <c r="T1394" s="2646" t="s">
        <v>3016</v>
      </c>
      <c r="U1394" s="2647">
        <v>4673739412985</v>
      </c>
      <c r="V1394" s="2646"/>
      <c r="W1394" s="2646"/>
      <c r="X1394" s="2646"/>
      <c r="Y1394" s="2646"/>
      <c r="Z1394" s="2646"/>
      <c r="AA1394" s="2646"/>
      <c r="AB1394" s="2646"/>
      <c r="AC1394" s="2656">
        <v>200</v>
      </c>
      <c r="AD1394" s="2653">
        <v>24.6</v>
      </c>
      <c r="AE1394" s="2658">
        <v>0.121296</v>
      </c>
      <c r="AF1394" s="2653">
        <v>0.8</v>
      </c>
      <c r="AG1394" s="2653">
        <v>0.2</v>
      </c>
      <c r="AH1394" s="2653">
        <v>0.8</v>
      </c>
      <c r="AI1394" s="2647">
        <v>4603739360030</v>
      </c>
      <c r="AJ1394" s="2648">
        <v>1.47</v>
      </c>
      <c r="AK1394" s="2651" t="s">
        <v>2154</v>
      </c>
      <c r="AL1394" s="2651" t="s">
        <v>2986</v>
      </c>
      <c r="AM1394" s="2659">
        <v>108</v>
      </c>
      <c r="AN1394" s="2652">
        <v>1.5</v>
      </c>
    </row>
    <row r="1395" spans="1:40" ht="11.1" customHeight="1">
      <c r="A1395" s="2646" t="s">
        <v>3924</v>
      </c>
      <c r="B1395" s="2646" t="s">
        <v>3922</v>
      </c>
      <c r="C1395" s="2646" t="s">
        <v>3621</v>
      </c>
      <c r="D1395" s="2646" t="s">
        <v>3883</v>
      </c>
      <c r="E1395" s="2647">
        <v>3917390008</v>
      </c>
      <c r="F1395" s="2646" t="s">
        <v>2990</v>
      </c>
      <c r="G1395" s="2646" t="s">
        <v>828</v>
      </c>
      <c r="H1395" s="2646" t="s">
        <v>2995</v>
      </c>
      <c r="I1395" s="2646" t="s">
        <v>6575</v>
      </c>
      <c r="J1395" s="2646"/>
      <c r="K1395" s="2646" t="s">
        <v>6633</v>
      </c>
      <c r="L1395" s="2649">
        <v>9.9400000000000002E-2</v>
      </c>
      <c r="M1395" s="2658">
        <v>4.3199999999999998E-4</v>
      </c>
      <c r="N1395" s="2650"/>
      <c r="O1395" s="2650"/>
      <c r="P1395" s="2650"/>
      <c r="Q1395" s="2656">
        <v>8</v>
      </c>
      <c r="R1395" s="2650"/>
      <c r="S1395" s="2650"/>
      <c r="T1395" s="2646" t="s">
        <v>3016</v>
      </c>
      <c r="U1395" s="2647">
        <v>4673739413012</v>
      </c>
      <c r="V1395" s="2646"/>
      <c r="W1395" s="2646"/>
      <c r="X1395" s="2646"/>
      <c r="Y1395" s="2646"/>
      <c r="Z1395" s="2646"/>
      <c r="AA1395" s="2646"/>
      <c r="AB1395" s="2646"/>
      <c r="AC1395" s="2656">
        <v>300</v>
      </c>
      <c r="AD1395" s="2648">
        <v>29.85</v>
      </c>
      <c r="AE1395" s="2649">
        <v>0.12959999999999999</v>
      </c>
      <c r="AF1395" s="2653">
        <v>0.8</v>
      </c>
      <c r="AG1395" s="2653">
        <v>0.2</v>
      </c>
      <c r="AH1395" s="2653">
        <v>0.8</v>
      </c>
      <c r="AI1395" s="2647">
        <v>4673739413036</v>
      </c>
      <c r="AJ1395" s="2648">
        <v>1.1399999999999999</v>
      </c>
      <c r="AK1395" s="2651" t="s">
        <v>2154</v>
      </c>
      <c r="AL1395" s="2651" t="s">
        <v>2986</v>
      </c>
      <c r="AM1395" s="2659">
        <v>84</v>
      </c>
      <c r="AN1395" s="2652">
        <v>1.1599999999999999</v>
      </c>
    </row>
    <row r="1396" spans="1:40" ht="11.1" customHeight="1">
      <c r="A1396" s="2646" t="s">
        <v>3923</v>
      </c>
      <c r="B1396" s="2646" t="s">
        <v>3922</v>
      </c>
      <c r="C1396" s="2646" t="s">
        <v>3621</v>
      </c>
      <c r="D1396" s="2646" t="s">
        <v>3883</v>
      </c>
      <c r="E1396" s="2647">
        <v>3917390008</v>
      </c>
      <c r="F1396" s="2646" t="s">
        <v>2990</v>
      </c>
      <c r="G1396" s="2646" t="s">
        <v>3921</v>
      </c>
      <c r="H1396" s="2646" t="s">
        <v>3017</v>
      </c>
      <c r="I1396" s="2646" t="s">
        <v>6575</v>
      </c>
      <c r="J1396" s="2646"/>
      <c r="K1396" s="2646" t="s">
        <v>6633</v>
      </c>
      <c r="L1396" s="2649">
        <v>9.9400000000000002E-2</v>
      </c>
      <c r="M1396" s="2658">
        <v>4.3199999999999998E-4</v>
      </c>
      <c r="N1396" s="2650"/>
      <c r="O1396" s="2650"/>
      <c r="P1396" s="2650"/>
      <c r="Q1396" s="2656">
        <v>8</v>
      </c>
      <c r="R1396" s="2650"/>
      <c r="S1396" s="2650"/>
      <c r="T1396" s="2646" t="s">
        <v>3016</v>
      </c>
      <c r="U1396" s="2647">
        <v>4673739434383</v>
      </c>
      <c r="V1396" s="2646"/>
      <c r="W1396" s="2646"/>
      <c r="X1396" s="2646"/>
      <c r="Y1396" s="2646"/>
      <c r="Z1396" s="2646"/>
      <c r="AA1396" s="2646"/>
      <c r="AB1396" s="2646"/>
      <c r="AC1396" s="2656">
        <v>300</v>
      </c>
      <c r="AD1396" s="2648">
        <v>29.85</v>
      </c>
      <c r="AE1396" s="2649">
        <v>0.12959999999999999</v>
      </c>
      <c r="AF1396" s="2653">
        <v>0.8</v>
      </c>
      <c r="AG1396" s="2653">
        <v>0.2</v>
      </c>
      <c r="AH1396" s="2653">
        <v>0.8</v>
      </c>
      <c r="AI1396" s="2647">
        <v>4673739434390</v>
      </c>
      <c r="AJ1396" s="2646"/>
      <c r="AK1396" s="2651"/>
      <c r="AL1396" s="2651" t="s">
        <v>2986</v>
      </c>
      <c r="AM1396" s="2659">
        <v>84</v>
      </c>
      <c r="AN1396" s="2651"/>
    </row>
    <row r="1397" spans="1:40" ht="11.1" customHeight="1">
      <c r="A1397" s="2646" t="s">
        <v>3920</v>
      </c>
      <c r="B1397" s="2646" t="s">
        <v>3919</v>
      </c>
      <c r="C1397" s="2646" t="s">
        <v>3621</v>
      </c>
      <c r="D1397" s="2646" t="s">
        <v>3883</v>
      </c>
      <c r="E1397" s="2647">
        <v>3917390008</v>
      </c>
      <c r="F1397" s="2646" t="s">
        <v>2990</v>
      </c>
      <c r="G1397" s="2646" t="s">
        <v>787</v>
      </c>
      <c r="H1397" s="2646" t="s">
        <v>2995</v>
      </c>
      <c r="I1397" s="2646" t="s">
        <v>6575</v>
      </c>
      <c r="J1397" s="2646"/>
      <c r="K1397" s="2646" t="s">
        <v>6633</v>
      </c>
      <c r="L1397" s="2662">
        <v>9.776E-2</v>
      </c>
      <c r="M1397" s="2658">
        <v>4.0499999999999998E-4</v>
      </c>
      <c r="N1397" s="2650"/>
      <c r="O1397" s="2650"/>
      <c r="P1397" s="2650"/>
      <c r="Q1397" s="2656">
        <v>8</v>
      </c>
      <c r="R1397" s="2650"/>
      <c r="S1397" s="2650"/>
      <c r="T1397" s="2646" t="s">
        <v>3016</v>
      </c>
      <c r="U1397" s="2647">
        <v>4673739413043</v>
      </c>
      <c r="V1397" s="2646"/>
      <c r="W1397" s="2646"/>
      <c r="X1397" s="2646"/>
      <c r="Y1397" s="2646"/>
      <c r="Z1397" s="2646"/>
      <c r="AA1397" s="2646"/>
      <c r="AB1397" s="2646"/>
      <c r="AC1397" s="2656">
        <v>500</v>
      </c>
      <c r="AD1397" s="2648">
        <v>48.88</v>
      </c>
      <c r="AE1397" s="2649">
        <v>0.20250000000000001</v>
      </c>
      <c r="AF1397" s="2653">
        <v>0.8</v>
      </c>
      <c r="AG1397" s="2653">
        <v>0.2</v>
      </c>
      <c r="AH1397" s="2653">
        <v>0.8</v>
      </c>
      <c r="AI1397" s="2647">
        <v>4673739413067</v>
      </c>
      <c r="AJ1397" s="2648">
        <v>1.1399999999999999</v>
      </c>
      <c r="AK1397" s="2651" t="s">
        <v>2154</v>
      </c>
      <c r="AL1397" s="2651" t="s">
        <v>2986</v>
      </c>
      <c r="AM1397" s="2659">
        <v>84</v>
      </c>
      <c r="AN1397" s="2652">
        <v>1.1599999999999999</v>
      </c>
    </row>
    <row r="1398" spans="1:40" ht="11.1" customHeight="1">
      <c r="A1398" s="2646" t="s">
        <v>6475</v>
      </c>
      <c r="B1398" s="2646" t="s">
        <v>6476</v>
      </c>
      <c r="C1398" s="2646" t="s">
        <v>3621</v>
      </c>
      <c r="D1398" s="2646" t="s">
        <v>3883</v>
      </c>
      <c r="E1398" s="2647">
        <v>3917211000</v>
      </c>
      <c r="F1398" s="2646" t="s">
        <v>2990</v>
      </c>
      <c r="G1398" s="2646" t="s">
        <v>6477</v>
      </c>
      <c r="H1398" s="2646" t="s">
        <v>2995</v>
      </c>
      <c r="I1398" s="2646"/>
      <c r="J1398" s="2646"/>
      <c r="K1398" s="2646" t="s">
        <v>6633</v>
      </c>
      <c r="L1398" s="2649">
        <v>9.4600000000000004E-2</v>
      </c>
      <c r="M1398" s="2658">
        <v>4.7399999999999997E-4</v>
      </c>
      <c r="N1398" s="2650"/>
      <c r="O1398" s="2650"/>
      <c r="P1398" s="2650"/>
      <c r="Q1398" s="2650"/>
      <c r="R1398" s="2650"/>
      <c r="S1398" s="2650"/>
      <c r="T1398" s="2646" t="s">
        <v>3016</v>
      </c>
      <c r="U1398" s="2646"/>
      <c r="V1398" s="2656">
        <v>200</v>
      </c>
      <c r="W1398" s="2656">
        <v>18</v>
      </c>
      <c r="X1398" s="2649">
        <v>8.9599999999999999E-2</v>
      </c>
      <c r="Y1398" s="2650"/>
      <c r="Z1398" s="2650"/>
      <c r="AA1398" s="2650"/>
      <c r="AB1398" s="2646"/>
      <c r="AC1398" s="2656">
        <v>200</v>
      </c>
      <c r="AD1398" s="2648">
        <v>18.920000000000002</v>
      </c>
      <c r="AE1398" s="2658">
        <v>9.4864000000000004E-2</v>
      </c>
      <c r="AF1398" s="2653">
        <v>0.8</v>
      </c>
      <c r="AG1398" s="2653">
        <v>0.2</v>
      </c>
      <c r="AH1398" s="2653">
        <v>0.8</v>
      </c>
      <c r="AI1398" s="2646"/>
      <c r="AJ1398" s="2648">
        <v>1.01</v>
      </c>
      <c r="AK1398" s="2651" t="s">
        <v>2156</v>
      </c>
      <c r="AL1398" s="2651" t="s">
        <v>2986</v>
      </c>
      <c r="AM1398" s="2651"/>
      <c r="AN1398" s="2652">
        <v>1.03</v>
      </c>
    </row>
    <row r="1399" spans="1:40" ht="11.1" customHeight="1">
      <c r="A1399" s="2646" t="s">
        <v>6478</v>
      </c>
      <c r="B1399" s="2646" t="s">
        <v>6479</v>
      </c>
      <c r="C1399" s="2646" t="s">
        <v>3621</v>
      </c>
      <c r="D1399" s="2646" t="s">
        <v>3883</v>
      </c>
      <c r="E1399" s="2647">
        <v>3917211000</v>
      </c>
      <c r="F1399" s="2646" t="s">
        <v>2990</v>
      </c>
      <c r="G1399" s="2646" t="s">
        <v>6480</v>
      </c>
      <c r="H1399" s="2646" t="s">
        <v>2995</v>
      </c>
      <c r="I1399" s="2646"/>
      <c r="J1399" s="2646"/>
      <c r="K1399" s="2646" t="s">
        <v>6633</v>
      </c>
      <c r="L1399" s="2657">
        <v>0.123</v>
      </c>
      <c r="M1399" s="2658">
        <v>6.0599999999999998E-4</v>
      </c>
      <c r="N1399" s="2650"/>
      <c r="O1399" s="2650"/>
      <c r="P1399" s="2650"/>
      <c r="Q1399" s="2650"/>
      <c r="R1399" s="2650"/>
      <c r="S1399" s="2650"/>
      <c r="T1399" s="2646" t="s">
        <v>3016</v>
      </c>
      <c r="U1399" s="2647">
        <v>4673739435700</v>
      </c>
      <c r="V1399" s="2656">
        <v>200</v>
      </c>
      <c r="W1399" s="2656">
        <v>24</v>
      </c>
      <c r="X1399" s="2648">
        <v>0.16</v>
      </c>
      <c r="Y1399" s="2650"/>
      <c r="Z1399" s="2650"/>
      <c r="AA1399" s="2650"/>
      <c r="AB1399" s="2646"/>
      <c r="AC1399" s="2656">
        <v>200</v>
      </c>
      <c r="AD1399" s="2653">
        <v>24.6</v>
      </c>
      <c r="AE1399" s="2658">
        <v>0.121296</v>
      </c>
      <c r="AF1399" s="2653">
        <v>0.8</v>
      </c>
      <c r="AG1399" s="2653">
        <v>0.2</v>
      </c>
      <c r="AH1399" s="2653">
        <v>0.8</v>
      </c>
      <c r="AI1399" s="2647">
        <v>4673739435717</v>
      </c>
      <c r="AJ1399" s="2648">
        <v>1.34</v>
      </c>
      <c r="AK1399" s="2651" t="s">
        <v>2156</v>
      </c>
      <c r="AL1399" s="2651" t="s">
        <v>2986</v>
      </c>
      <c r="AM1399" s="2651"/>
      <c r="AN1399" s="2652">
        <v>1.37</v>
      </c>
    </row>
    <row r="1400" spans="1:40" ht="11.1" customHeight="1">
      <c r="A1400" s="2646" t="s">
        <v>6481</v>
      </c>
      <c r="B1400" s="2646" t="s">
        <v>6482</v>
      </c>
      <c r="C1400" s="2646" t="s">
        <v>3621</v>
      </c>
      <c r="D1400" s="2646" t="s">
        <v>3883</v>
      </c>
      <c r="E1400" s="2647">
        <v>3917211000</v>
      </c>
      <c r="F1400" s="2646" t="s">
        <v>2990</v>
      </c>
      <c r="G1400" s="2646" t="s">
        <v>6483</v>
      </c>
      <c r="H1400" s="2646" t="s">
        <v>2995</v>
      </c>
      <c r="I1400" s="2646"/>
      <c r="J1400" s="2646"/>
      <c r="K1400" s="2646" t="s">
        <v>6633</v>
      </c>
      <c r="L1400" s="2649">
        <v>9.9400000000000002E-2</v>
      </c>
      <c r="M1400" s="2658">
        <v>4.3199999999999998E-4</v>
      </c>
      <c r="N1400" s="2650"/>
      <c r="O1400" s="2650"/>
      <c r="P1400" s="2650"/>
      <c r="Q1400" s="2650"/>
      <c r="R1400" s="2650"/>
      <c r="S1400" s="2650"/>
      <c r="T1400" s="2646" t="s">
        <v>3016</v>
      </c>
      <c r="U1400" s="2647">
        <v>4673739435663</v>
      </c>
      <c r="V1400" s="2646"/>
      <c r="W1400" s="2646"/>
      <c r="X1400" s="2646"/>
      <c r="Y1400" s="2646"/>
      <c r="Z1400" s="2646"/>
      <c r="AA1400" s="2646"/>
      <c r="AB1400" s="2646"/>
      <c r="AC1400" s="2656">
        <v>300</v>
      </c>
      <c r="AD1400" s="2648">
        <v>29.85</v>
      </c>
      <c r="AE1400" s="2649">
        <v>0.12959999999999999</v>
      </c>
      <c r="AF1400" s="2653">
        <v>0.8</v>
      </c>
      <c r="AG1400" s="2653">
        <v>0.2</v>
      </c>
      <c r="AH1400" s="2653">
        <v>0.8</v>
      </c>
      <c r="AI1400" s="2647">
        <v>4673739435670</v>
      </c>
      <c r="AJ1400" s="2646"/>
      <c r="AK1400" s="2651"/>
      <c r="AL1400" s="2651" t="s">
        <v>2986</v>
      </c>
      <c r="AM1400" s="2651"/>
      <c r="AN1400" s="2651"/>
    </row>
    <row r="1401" spans="1:40" ht="11.1" customHeight="1">
      <c r="A1401" s="2646" t="s">
        <v>6484</v>
      </c>
      <c r="B1401" s="2646" t="s">
        <v>6485</v>
      </c>
      <c r="C1401" s="2646" t="s">
        <v>3621</v>
      </c>
      <c r="D1401" s="2646" t="s">
        <v>3883</v>
      </c>
      <c r="E1401" s="2647">
        <v>3917211000</v>
      </c>
      <c r="F1401" s="2646" t="s">
        <v>2990</v>
      </c>
      <c r="G1401" s="2646" t="s">
        <v>6486</v>
      </c>
      <c r="H1401" s="2646" t="s">
        <v>2995</v>
      </c>
      <c r="I1401" s="2646"/>
      <c r="J1401" s="2646"/>
      <c r="K1401" s="2646" t="s">
        <v>6633</v>
      </c>
      <c r="L1401" s="2662">
        <v>9.776E-2</v>
      </c>
      <c r="M1401" s="2658">
        <v>4.0499999999999998E-4</v>
      </c>
      <c r="N1401" s="2650"/>
      <c r="O1401" s="2650"/>
      <c r="P1401" s="2650"/>
      <c r="Q1401" s="2650"/>
      <c r="R1401" s="2650"/>
      <c r="S1401" s="2650"/>
      <c r="T1401" s="2646" t="s">
        <v>3016</v>
      </c>
      <c r="U1401" s="2647">
        <v>4673739435687</v>
      </c>
      <c r="V1401" s="2656">
        <v>500</v>
      </c>
      <c r="W1401" s="2656">
        <v>45</v>
      </c>
      <c r="X1401" s="2649">
        <v>0.2205</v>
      </c>
      <c r="Y1401" s="2650"/>
      <c r="Z1401" s="2650"/>
      <c r="AA1401" s="2650"/>
      <c r="AB1401" s="2646"/>
      <c r="AC1401" s="2656">
        <v>500</v>
      </c>
      <c r="AD1401" s="2648">
        <v>48.88</v>
      </c>
      <c r="AE1401" s="2649">
        <v>0.20250000000000001</v>
      </c>
      <c r="AF1401" s="2653">
        <v>0.8</v>
      </c>
      <c r="AG1401" s="2653">
        <v>0.2</v>
      </c>
      <c r="AH1401" s="2653">
        <v>0.8</v>
      </c>
      <c r="AI1401" s="2647">
        <v>4673739435694</v>
      </c>
      <c r="AJ1401" s="2648">
        <v>1.01</v>
      </c>
      <c r="AK1401" s="2651" t="s">
        <v>2156</v>
      </c>
      <c r="AL1401" s="2651" t="s">
        <v>2986</v>
      </c>
      <c r="AM1401" s="2651"/>
      <c r="AN1401" s="2652">
        <v>1.03</v>
      </c>
    </row>
    <row r="1402" spans="1:40" ht="11.1" customHeight="1">
      <c r="A1402" s="2646" t="s">
        <v>3918</v>
      </c>
      <c r="B1402" s="2646" t="s">
        <v>3917</v>
      </c>
      <c r="C1402" s="2646" t="s">
        <v>3621</v>
      </c>
      <c r="D1402" s="2646"/>
      <c r="E1402" s="2647">
        <v>3917390008</v>
      </c>
      <c r="F1402" s="2646" t="s">
        <v>2990</v>
      </c>
      <c r="G1402" s="2646" t="s">
        <v>3916</v>
      </c>
      <c r="H1402" s="2646" t="s">
        <v>3017</v>
      </c>
      <c r="I1402" s="2646" t="s">
        <v>6575</v>
      </c>
      <c r="J1402" s="2646"/>
      <c r="K1402" s="2646"/>
      <c r="L1402" s="2657">
        <v>9.9000000000000005E-2</v>
      </c>
      <c r="M1402" s="2658">
        <v>4.3300000000000001E-4</v>
      </c>
      <c r="N1402" s="2650"/>
      <c r="O1402" s="2650"/>
      <c r="P1402" s="2650"/>
      <c r="Q1402" s="2656">
        <v>10</v>
      </c>
      <c r="R1402" s="2650"/>
      <c r="S1402" s="2650"/>
      <c r="T1402" s="2646" t="s">
        <v>3016</v>
      </c>
      <c r="U1402" s="2646"/>
      <c r="V1402" s="2646"/>
      <c r="W1402" s="2646"/>
      <c r="X1402" s="2646"/>
      <c r="Y1402" s="2646"/>
      <c r="Z1402" s="2646"/>
      <c r="AA1402" s="2646"/>
      <c r="AB1402" s="2646"/>
      <c r="AC1402" s="2646"/>
      <c r="AD1402" s="2646"/>
      <c r="AE1402" s="2646"/>
      <c r="AF1402" s="2646"/>
      <c r="AG1402" s="2646"/>
      <c r="AH1402" s="2646"/>
      <c r="AI1402" s="2646"/>
      <c r="AJ1402" s="2648">
        <v>1.26</v>
      </c>
      <c r="AK1402" s="2651" t="s">
        <v>2154</v>
      </c>
      <c r="AL1402" s="2651" t="s">
        <v>2986</v>
      </c>
      <c r="AM1402" s="2659">
        <v>88</v>
      </c>
      <c r="AN1402" s="2652">
        <v>1.29</v>
      </c>
    </row>
    <row r="1403" spans="1:40" ht="11.1" customHeight="1">
      <c r="A1403" s="2646" t="s">
        <v>3915</v>
      </c>
      <c r="B1403" s="2646" t="s">
        <v>3914</v>
      </c>
      <c r="C1403" s="2646" t="s">
        <v>3621</v>
      </c>
      <c r="D1403" s="2646"/>
      <c r="E1403" s="2647">
        <v>3917390008</v>
      </c>
      <c r="F1403" s="2646" t="s">
        <v>2990</v>
      </c>
      <c r="G1403" s="2646" t="s">
        <v>3913</v>
      </c>
      <c r="H1403" s="2646" t="s">
        <v>3017</v>
      </c>
      <c r="I1403" s="2646" t="s">
        <v>6575</v>
      </c>
      <c r="J1403" s="2646"/>
      <c r="K1403" s="2646"/>
      <c r="L1403" s="2649">
        <v>0.1515</v>
      </c>
      <c r="M1403" s="2658">
        <v>7.6800000000000002E-4</v>
      </c>
      <c r="N1403" s="2650"/>
      <c r="O1403" s="2650"/>
      <c r="P1403" s="2650"/>
      <c r="Q1403" s="2656">
        <v>10</v>
      </c>
      <c r="R1403" s="2650"/>
      <c r="S1403" s="2650"/>
      <c r="T1403" s="2646" t="s">
        <v>3016</v>
      </c>
      <c r="U1403" s="2646"/>
      <c r="V1403" s="2646"/>
      <c r="W1403" s="2646"/>
      <c r="X1403" s="2646"/>
      <c r="Y1403" s="2646"/>
      <c r="Z1403" s="2646"/>
      <c r="AA1403" s="2646"/>
      <c r="AB1403" s="2646"/>
      <c r="AC1403" s="2646"/>
      <c r="AD1403" s="2646"/>
      <c r="AE1403" s="2646"/>
      <c r="AF1403" s="2646"/>
      <c r="AG1403" s="2646"/>
      <c r="AH1403" s="2646"/>
      <c r="AI1403" s="2646"/>
      <c r="AJ1403" s="2648">
        <v>1.85</v>
      </c>
      <c r="AK1403" s="2651" t="s">
        <v>2154</v>
      </c>
      <c r="AL1403" s="2651" t="s">
        <v>2986</v>
      </c>
      <c r="AM1403" s="2659">
        <v>129</v>
      </c>
      <c r="AN1403" s="2652">
        <v>1.89</v>
      </c>
    </row>
    <row r="1404" spans="1:40" ht="11.1" customHeight="1">
      <c r="A1404" s="2646" t="s">
        <v>3912</v>
      </c>
      <c r="B1404" s="2646" t="s">
        <v>3911</v>
      </c>
      <c r="C1404" s="2646"/>
      <c r="D1404" s="2646"/>
      <c r="E1404" s="2647">
        <v>3917390008</v>
      </c>
      <c r="F1404" s="2646" t="s">
        <v>2990</v>
      </c>
      <c r="G1404" s="2646" t="s">
        <v>3910</v>
      </c>
      <c r="H1404" s="2646" t="s">
        <v>2988</v>
      </c>
      <c r="I1404" s="2646" t="s">
        <v>6575</v>
      </c>
      <c r="J1404" s="2646"/>
      <c r="K1404" s="2646"/>
      <c r="L1404" s="2657">
        <v>0.23799999999999999</v>
      </c>
      <c r="M1404" s="2658">
        <v>1.848E-3</v>
      </c>
      <c r="N1404" s="2650"/>
      <c r="O1404" s="2650"/>
      <c r="P1404" s="2650"/>
      <c r="Q1404" s="2656">
        <v>10</v>
      </c>
      <c r="R1404" s="2650"/>
      <c r="S1404" s="2650"/>
      <c r="T1404" s="2646" t="s">
        <v>3016</v>
      </c>
      <c r="U1404" s="2646"/>
      <c r="V1404" s="2646"/>
      <c r="W1404" s="2646"/>
      <c r="X1404" s="2646"/>
      <c r="Y1404" s="2646"/>
      <c r="Z1404" s="2646"/>
      <c r="AA1404" s="2646"/>
      <c r="AB1404" s="2646"/>
      <c r="AC1404" s="2646"/>
      <c r="AD1404" s="2646"/>
      <c r="AE1404" s="2646"/>
      <c r="AF1404" s="2646"/>
      <c r="AG1404" s="2646"/>
      <c r="AH1404" s="2646"/>
      <c r="AI1404" s="2646"/>
      <c r="AJ1404" s="2648">
        <v>2.94</v>
      </c>
      <c r="AK1404" s="2651" t="s">
        <v>2154</v>
      </c>
      <c r="AL1404" s="2651" t="s">
        <v>2986</v>
      </c>
      <c r="AM1404" s="2659">
        <v>205</v>
      </c>
      <c r="AN1404" s="2652">
        <v>3</v>
      </c>
    </row>
    <row r="1405" spans="1:40" ht="11.1" customHeight="1">
      <c r="A1405" s="2646" t="s">
        <v>3909</v>
      </c>
      <c r="B1405" s="2646" t="s">
        <v>3908</v>
      </c>
      <c r="C1405" s="2646"/>
      <c r="D1405" s="2646"/>
      <c r="E1405" s="2647">
        <v>3917390008</v>
      </c>
      <c r="F1405" s="2646" t="s">
        <v>2990</v>
      </c>
      <c r="G1405" s="2646" t="s">
        <v>3907</v>
      </c>
      <c r="H1405" s="2646" t="s">
        <v>2988</v>
      </c>
      <c r="I1405" s="2646" t="s">
        <v>6575</v>
      </c>
      <c r="J1405" s="2646"/>
      <c r="K1405" s="2646"/>
      <c r="L1405" s="2650"/>
      <c r="M1405" s="2650"/>
      <c r="N1405" s="2650"/>
      <c r="O1405" s="2650"/>
      <c r="P1405" s="2650"/>
      <c r="Q1405" s="2656">
        <v>10</v>
      </c>
      <c r="R1405" s="2650"/>
      <c r="S1405" s="2650"/>
      <c r="T1405" s="2646" t="s">
        <v>3016</v>
      </c>
      <c r="U1405" s="2647">
        <v>4673739413074</v>
      </c>
      <c r="V1405" s="2646"/>
      <c r="W1405" s="2646"/>
      <c r="X1405" s="2646"/>
      <c r="Y1405" s="2646"/>
      <c r="Z1405" s="2646"/>
      <c r="AA1405" s="2646"/>
      <c r="AB1405" s="2646"/>
      <c r="AC1405" s="2646"/>
      <c r="AD1405" s="2646"/>
      <c r="AE1405" s="2646"/>
      <c r="AF1405" s="2646"/>
      <c r="AG1405" s="2646"/>
      <c r="AH1405" s="2646"/>
      <c r="AI1405" s="2646"/>
      <c r="AJ1405" s="2648">
        <v>2.94</v>
      </c>
      <c r="AK1405" s="2651" t="s">
        <v>2154</v>
      </c>
      <c r="AL1405" s="2651" t="s">
        <v>2986</v>
      </c>
      <c r="AM1405" s="2659">
        <v>205</v>
      </c>
      <c r="AN1405" s="2652">
        <v>3</v>
      </c>
    </row>
    <row r="1406" spans="1:40" ht="11.1" customHeight="1">
      <c r="A1406" s="2646" t="s">
        <v>3906</v>
      </c>
      <c r="B1406" s="2646" t="s">
        <v>3905</v>
      </c>
      <c r="C1406" s="2646"/>
      <c r="D1406" s="2646"/>
      <c r="E1406" s="2647">
        <v>3917390008</v>
      </c>
      <c r="F1406" s="2646" t="s">
        <v>2990</v>
      </c>
      <c r="G1406" s="2646" t="s">
        <v>3904</v>
      </c>
      <c r="H1406" s="2646" t="s">
        <v>2988</v>
      </c>
      <c r="I1406" s="2646" t="s">
        <v>6575</v>
      </c>
      <c r="J1406" s="2646"/>
      <c r="K1406" s="2646"/>
      <c r="L1406" s="2650"/>
      <c r="M1406" s="2650"/>
      <c r="N1406" s="2650"/>
      <c r="O1406" s="2650"/>
      <c r="P1406" s="2650"/>
      <c r="Q1406" s="2656">
        <v>10</v>
      </c>
      <c r="R1406" s="2650"/>
      <c r="S1406" s="2650"/>
      <c r="T1406" s="2646" t="s">
        <v>3016</v>
      </c>
      <c r="U1406" s="2647">
        <v>4673739413081</v>
      </c>
      <c r="V1406" s="2646"/>
      <c r="W1406" s="2646"/>
      <c r="X1406" s="2646"/>
      <c r="Y1406" s="2646"/>
      <c r="Z1406" s="2646"/>
      <c r="AA1406" s="2646"/>
      <c r="AB1406" s="2646"/>
      <c r="AC1406" s="2656">
        <v>25</v>
      </c>
      <c r="AD1406" s="2657">
        <v>9.625</v>
      </c>
      <c r="AE1406" s="2662">
        <v>5.4760000000000003E-2</v>
      </c>
      <c r="AF1406" s="2653">
        <v>0.8</v>
      </c>
      <c r="AG1406" s="2653">
        <v>0.2</v>
      </c>
      <c r="AH1406" s="2653">
        <v>0.8</v>
      </c>
      <c r="AI1406" s="2647">
        <v>4673739413227</v>
      </c>
      <c r="AJ1406" s="2653">
        <v>4.9000000000000004</v>
      </c>
      <c r="AK1406" s="2651" t="s">
        <v>2154</v>
      </c>
      <c r="AL1406" s="2651" t="s">
        <v>2986</v>
      </c>
      <c r="AM1406" s="2659">
        <v>340</v>
      </c>
      <c r="AN1406" s="2652">
        <v>5</v>
      </c>
    </row>
    <row r="1407" spans="1:40" ht="11.1" customHeight="1">
      <c r="A1407" s="2646" t="s">
        <v>3903</v>
      </c>
      <c r="B1407" s="2646" t="s">
        <v>3902</v>
      </c>
      <c r="C1407" s="2646"/>
      <c r="D1407" s="2646"/>
      <c r="E1407" s="2647">
        <v>3917390008</v>
      </c>
      <c r="F1407" s="2646" t="s">
        <v>2990</v>
      </c>
      <c r="G1407" s="2646" t="s">
        <v>3901</v>
      </c>
      <c r="H1407" s="2646" t="s">
        <v>2988</v>
      </c>
      <c r="I1407" s="2646" t="s">
        <v>6575</v>
      </c>
      <c r="J1407" s="2646"/>
      <c r="K1407" s="2646"/>
      <c r="L1407" s="2657">
        <v>9.9000000000000005E-2</v>
      </c>
      <c r="M1407" s="2658">
        <v>4.3300000000000001E-4</v>
      </c>
      <c r="N1407" s="2650"/>
      <c r="O1407" s="2650"/>
      <c r="P1407" s="2650"/>
      <c r="Q1407" s="2656">
        <v>10</v>
      </c>
      <c r="R1407" s="2650"/>
      <c r="S1407" s="2650"/>
      <c r="T1407" s="2646" t="s">
        <v>3016</v>
      </c>
      <c r="U1407" s="2647">
        <v>4673739413098</v>
      </c>
      <c r="V1407" s="2646"/>
      <c r="W1407" s="2646"/>
      <c r="X1407" s="2646"/>
      <c r="Y1407" s="2646"/>
      <c r="Z1407" s="2646"/>
      <c r="AA1407" s="2646"/>
      <c r="AB1407" s="2646"/>
      <c r="AC1407" s="2656">
        <v>50</v>
      </c>
      <c r="AD1407" s="2648">
        <v>4.95</v>
      </c>
      <c r="AE1407" s="2662">
        <v>2.1649999999999999E-2</v>
      </c>
      <c r="AF1407" s="2653">
        <v>0.8</v>
      </c>
      <c r="AG1407" s="2653">
        <v>0.2</v>
      </c>
      <c r="AH1407" s="2653">
        <v>0.8</v>
      </c>
      <c r="AI1407" s="2647">
        <v>4673739413234</v>
      </c>
      <c r="AJ1407" s="2648">
        <v>1.26</v>
      </c>
      <c r="AK1407" s="2651" t="s">
        <v>2154</v>
      </c>
      <c r="AL1407" s="2651" t="s">
        <v>2986</v>
      </c>
      <c r="AM1407" s="2659">
        <v>88</v>
      </c>
      <c r="AN1407" s="2652">
        <v>1.29</v>
      </c>
    </row>
    <row r="1408" spans="1:40" ht="11.1" customHeight="1">
      <c r="A1408" s="2646" t="s">
        <v>3900</v>
      </c>
      <c r="B1408" s="2646" t="s">
        <v>3899</v>
      </c>
      <c r="C1408" s="2646"/>
      <c r="D1408" s="2646"/>
      <c r="E1408" s="2647">
        <v>3917390008</v>
      </c>
      <c r="F1408" s="2646" t="s">
        <v>2990</v>
      </c>
      <c r="G1408" s="2646" t="s">
        <v>3898</v>
      </c>
      <c r="H1408" s="2646" t="s">
        <v>2988</v>
      </c>
      <c r="I1408" s="2646" t="s">
        <v>6575</v>
      </c>
      <c r="J1408" s="2646"/>
      <c r="K1408" s="2646"/>
      <c r="L1408" s="2650"/>
      <c r="M1408" s="2650"/>
      <c r="N1408" s="2650"/>
      <c r="O1408" s="2650"/>
      <c r="P1408" s="2650"/>
      <c r="Q1408" s="2656">
        <v>10</v>
      </c>
      <c r="R1408" s="2650"/>
      <c r="S1408" s="2650"/>
      <c r="T1408" s="2646" t="s">
        <v>3016</v>
      </c>
      <c r="U1408" s="2647">
        <v>4673739413104</v>
      </c>
      <c r="V1408" s="2646"/>
      <c r="W1408" s="2646"/>
      <c r="X1408" s="2646"/>
      <c r="Y1408" s="2646"/>
      <c r="Z1408" s="2646"/>
      <c r="AA1408" s="2646"/>
      <c r="AB1408" s="2646"/>
      <c r="AC1408" s="2656">
        <v>50</v>
      </c>
      <c r="AD1408" s="2648">
        <v>7.84</v>
      </c>
      <c r="AE1408" s="2662">
        <v>2.1649999999999999E-2</v>
      </c>
      <c r="AF1408" s="2653">
        <v>0.8</v>
      </c>
      <c r="AG1408" s="2653">
        <v>0.2</v>
      </c>
      <c r="AH1408" s="2653">
        <v>0.8</v>
      </c>
      <c r="AI1408" s="2647">
        <v>4673739413241</v>
      </c>
      <c r="AJ1408" s="2648">
        <v>1.85</v>
      </c>
      <c r="AK1408" s="2651" t="s">
        <v>2154</v>
      </c>
      <c r="AL1408" s="2651" t="s">
        <v>2986</v>
      </c>
      <c r="AM1408" s="2659">
        <v>129</v>
      </c>
      <c r="AN1408" s="2652">
        <v>1.89</v>
      </c>
    </row>
    <row r="1409" spans="1:40" ht="11.1" customHeight="1">
      <c r="A1409" s="2646" t="s">
        <v>3897</v>
      </c>
      <c r="B1409" s="2646" t="s">
        <v>3896</v>
      </c>
      <c r="C1409" s="2646" t="s">
        <v>3621</v>
      </c>
      <c r="D1409" s="2646" t="s">
        <v>3883</v>
      </c>
      <c r="E1409" s="2647">
        <v>3917390008</v>
      </c>
      <c r="F1409" s="2646" t="s">
        <v>2990</v>
      </c>
      <c r="G1409" s="2646" t="s">
        <v>831</v>
      </c>
      <c r="H1409" s="2646" t="s">
        <v>2995</v>
      </c>
      <c r="I1409" s="2646" t="s">
        <v>6575</v>
      </c>
      <c r="J1409" s="2646"/>
      <c r="K1409" s="2646" t="s">
        <v>6633</v>
      </c>
      <c r="L1409" s="2657">
        <v>0.23799999999999999</v>
      </c>
      <c r="M1409" s="2658">
        <v>1.848E-3</v>
      </c>
      <c r="N1409" s="2650"/>
      <c r="O1409" s="2650"/>
      <c r="P1409" s="2650"/>
      <c r="Q1409" s="2656">
        <v>10</v>
      </c>
      <c r="R1409" s="2650"/>
      <c r="S1409" s="2650"/>
      <c r="T1409" s="2646" t="s">
        <v>3016</v>
      </c>
      <c r="U1409" s="2647">
        <v>4673739413111</v>
      </c>
      <c r="V1409" s="2646"/>
      <c r="W1409" s="2646"/>
      <c r="X1409" s="2646"/>
      <c r="Y1409" s="2646"/>
      <c r="Z1409" s="2646"/>
      <c r="AA1409" s="2646"/>
      <c r="AB1409" s="2646"/>
      <c r="AC1409" s="2656">
        <v>50</v>
      </c>
      <c r="AD1409" s="2648">
        <v>12.05</v>
      </c>
      <c r="AE1409" s="2658">
        <v>9.2415999999999998E-2</v>
      </c>
      <c r="AF1409" s="2653">
        <v>0.8</v>
      </c>
      <c r="AG1409" s="2653">
        <v>0.2</v>
      </c>
      <c r="AH1409" s="2653">
        <v>0.8</v>
      </c>
      <c r="AI1409" s="2647">
        <v>4673739413258</v>
      </c>
      <c r="AJ1409" s="2648">
        <v>2.79</v>
      </c>
      <c r="AK1409" s="2651" t="s">
        <v>2154</v>
      </c>
      <c r="AL1409" s="2651" t="s">
        <v>2986</v>
      </c>
      <c r="AM1409" s="2659">
        <v>205</v>
      </c>
      <c r="AN1409" s="2652">
        <v>2.85</v>
      </c>
    </row>
    <row r="1410" spans="1:40" ht="11.1" customHeight="1">
      <c r="A1410" s="2646" t="s">
        <v>3895</v>
      </c>
      <c r="B1410" s="2646" t="s">
        <v>3894</v>
      </c>
      <c r="C1410" s="2646" t="s">
        <v>3621</v>
      </c>
      <c r="D1410" s="2646" t="s">
        <v>3883</v>
      </c>
      <c r="E1410" s="2647">
        <v>3917390008</v>
      </c>
      <c r="F1410" s="2646" t="s">
        <v>2990</v>
      </c>
      <c r="G1410" s="2646" t="s">
        <v>832</v>
      </c>
      <c r="H1410" s="2646" t="s">
        <v>2995</v>
      </c>
      <c r="I1410" s="2646" t="s">
        <v>6575</v>
      </c>
      <c r="J1410" s="2646"/>
      <c r="K1410" s="2646" t="s">
        <v>6633</v>
      </c>
      <c r="L1410" s="2648">
        <v>0.38</v>
      </c>
      <c r="M1410" s="2662">
        <v>2.1900000000000001E-3</v>
      </c>
      <c r="N1410" s="2650"/>
      <c r="O1410" s="2650"/>
      <c r="P1410" s="2650"/>
      <c r="Q1410" s="2656">
        <v>10</v>
      </c>
      <c r="R1410" s="2650"/>
      <c r="S1410" s="2650"/>
      <c r="T1410" s="2646" t="s">
        <v>3016</v>
      </c>
      <c r="U1410" s="2647">
        <v>4673739413128</v>
      </c>
      <c r="V1410" s="2646"/>
      <c r="W1410" s="2646"/>
      <c r="X1410" s="2646"/>
      <c r="Y1410" s="2646"/>
      <c r="Z1410" s="2646"/>
      <c r="AA1410" s="2646"/>
      <c r="AB1410" s="2646"/>
      <c r="AC1410" s="2656">
        <v>50</v>
      </c>
      <c r="AD1410" s="2648">
        <v>19.25</v>
      </c>
      <c r="AE1410" s="2662">
        <v>0.10952000000000001</v>
      </c>
      <c r="AF1410" s="2653">
        <v>0.8</v>
      </c>
      <c r="AG1410" s="2653">
        <v>0.2</v>
      </c>
      <c r="AH1410" s="2653">
        <v>0.8</v>
      </c>
      <c r="AI1410" s="2647">
        <v>4673739413265</v>
      </c>
      <c r="AJ1410" s="2648">
        <v>4.66</v>
      </c>
      <c r="AK1410" s="2651" t="s">
        <v>2154</v>
      </c>
      <c r="AL1410" s="2651" t="s">
        <v>2986</v>
      </c>
      <c r="AM1410" s="2659">
        <v>340</v>
      </c>
      <c r="AN1410" s="2652">
        <v>4.75</v>
      </c>
    </row>
    <row r="1411" spans="1:40" ht="11.1" customHeight="1">
      <c r="A1411" s="2646" t="s">
        <v>3893</v>
      </c>
      <c r="B1411" s="2646" t="s">
        <v>3892</v>
      </c>
      <c r="C1411" s="2646"/>
      <c r="D1411" s="2646"/>
      <c r="E1411" s="2647">
        <v>3917390008</v>
      </c>
      <c r="F1411" s="2646" t="s">
        <v>2990</v>
      </c>
      <c r="G1411" s="2646" t="s">
        <v>3891</v>
      </c>
      <c r="H1411" s="2646" t="s">
        <v>2988</v>
      </c>
      <c r="I1411" s="2646" t="s">
        <v>6575</v>
      </c>
      <c r="J1411" s="2646"/>
      <c r="K1411" s="2646"/>
      <c r="L1411" s="2657">
        <v>9.9000000000000005E-2</v>
      </c>
      <c r="M1411" s="2658">
        <v>4.3300000000000001E-4</v>
      </c>
      <c r="N1411" s="2650"/>
      <c r="O1411" s="2650"/>
      <c r="P1411" s="2650"/>
      <c r="Q1411" s="2656">
        <v>10</v>
      </c>
      <c r="R1411" s="2650"/>
      <c r="S1411" s="2650"/>
      <c r="T1411" s="2646" t="s">
        <v>3016</v>
      </c>
      <c r="U1411" s="2647">
        <v>4673739413135</v>
      </c>
      <c r="V1411" s="2646"/>
      <c r="W1411" s="2646"/>
      <c r="X1411" s="2646"/>
      <c r="Y1411" s="2646"/>
      <c r="Z1411" s="2646"/>
      <c r="AA1411" s="2646"/>
      <c r="AB1411" s="2646"/>
      <c r="AC1411" s="2656">
        <v>100</v>
      </c>
      <c r="AD1411" s="2656">
        <v>10</v>
      </c>
      <c r="AE1411" s="2649">
        <v>4.3299999999999998E-2</v>
      </c>
      <c r="AF1411" s="2653">
        <v>0.8</v>
      </c>
      <c r="AG1411" s="2653">
        <v>0.2</v>
      </c>
      <c r="AH1411" s="2653">
        <v>0.8</v>
      </c>
      <c r="AI1411" s="2647">
        <v>4673739413272</v>
      </c>
      <c r="AJ1411" s="2648">
        <v>1.26</v>
      </c>
      <c r="AK1411" s="2651" t="s">
        <v>2154</v>
      </c>
      <c r="AL1411" s="2651" t="s">
        <v>2986</v>
      </c>
      <c r="AM1411" s="2659">
        <v>88</v>
      </c>
      <c r="AN1411" s="2652">
        <v>1.29</v>
      </c>
    </row>
    <row r="1412" spans="1:40" ht="11.1" customHeight="1">
      <c r="A1412" s="2646" t="s">
        <v>3890</v>
      </c>
      <c r="B1412" s="2646" t="s">
        <v>3889</v>
      </c>
      <c r="C1412" s="2646" t="s">
        <v>3621</v>
      </c>
      <c r="D1412" s="2646" t="s">
        <v>3883</v>
      </c>
      <c r="E1412" s="2647">
        <v>3917390008</v>
      </c>
      <c r="F1412" s="2646" t="s">
        <v>2990</v>
      </c>
      <c r="G1412" s="2646" t="s">
        <v>830</v>
      </c>
      <c r="H1412" s="2646" t="s">
        <v>2995</v>
      </c>
      <c r="I1412" s="2646" t="s">
        <v>6575</v>
      </c>
      <c r="J1412" s="2646"/>
      <c r="K1412" s="2646" t="s">
        <v>6633</v>
      </c>
      <c r="L1412" s="2657">
        <v>0.151</v>
      </c>
      <c r="M1412" s="2658">
        <v>8.7600000000000004E-4</v>
      </c>
      <c r="N1412" s="2650"/>
      <c r="O1412" s="2650"/>
      <c r="P1412" s="2650"/>
      <c r="Q1412" s="2656">
        <v>10</v>
      </c>
      <c r="R1412" s="2650"/>
      <c r="S1412" s="2650"/>
      <c r="T1412" s="2646" t="s">
        <v>3016</v>
      </c>
      <c r="U1412" s="2647">
        <v>4673739413289</v>
      </c>
      <c r="V1412" s="2646"/>
      <c r="W1412" s="2646"/>
      <c r="X1412" s="2646"/>
      <c r="Y1412" s="2646"/>
      <c r="Z1412" s="2646"/>
      <c r="AA1412" s="2646"/>
      <c r="AB1412" s="2646"/>
      <c r="AC1412" s="2656">
        <v>100</v>
      </c>
      <c r="AD1412" s="2648">
        <v>15.68</v>
      </c>
      <c r="AE1412" s="2658">
        <v>8.7615999999999999E-2</v>
      </c>
      <c r="AF1412" s="2653">
        <v>0.8</v>
      </c>
      <c r="AG1412" s="2653">
        <v>0.2</v>
      </c>
      <c r="AH1412" s="2653">
        <v>0.8</v>
      </c>
      <c r="AI1412" s="2647">
        <v>4603739360955</v>
      </c>
      <c r="AJ1412" s="2648">
        <v>1.76</v>
      </c>
      <c r="AK1412" s="2651" t="s">
        <v>2154</v>
      </c>
      <c r="AL1412" s="2651" t="s">
        <v>2986</v>
      </c>
      <c r="AM1412" s="2659">
        <v>129</v>
      </c>
      <c r="AN1412" s="2652">
        <v>1.8</v>
      </c>
    </row>
    <row r="1413" spans="1:40" ht="11.1" customHeight="1">
      <c r="A1413" s="2646" t="s">
        <v>3888</v>
      </c>
      <c r="B1413" s="2646" t="s">
        <v>3887</v>
      </c>
      <c r="C1413" s="2646" t="s">
        <v>3621</v>
      </c>
      <c r="D1413" s="2646" t="s">
        <v>3883</v>
      </c>
      <c r="E1413" s="2647">
        <v>3917390008</v>
      </c>
      <c r="F1413" s="2646" t="s">
        <v>2990</v>
      </c>
      <c r="G1413" s="2646" t="s">
        <v>789</v>
      </c>
      <c r="H1413" s="2646" t="s">
        <v>2995</v>
      </c>
      <c r="I1413" s="2646" t="s">
        <v>6575</v>
      </c>
      <c r="J1413" s="2646"/>
      <c r="K1413" s="2646" t="s">
        <v>6633</v>
      </c>
      <c r="L1413" s="2657">
        <v>9.9000000000000005E-2</v>
      </c>
      <c r="M1413" s="2658">
        <v>5.1699999999999999E-4</v>
      </c>
      <c r="N1413" s="2650"/>
      <c r="O1413" s="2650"/>
      <c r="P1413" s="2650"/>
      <c r="Q1413" s="2656">
        <v>10</v>
      </c>
      <c r="R1413" s="2650"/>
      <c r="S1413" s="2650"/>
      <c r="T1413" s="2646" t="s">
        <v>3016</v>
      </c>
      <c r="U1413" s="2647">
        <v>4673739413296</v>
      </c>
      <c r="V1413" s="2646"/>
      <c r="W1413" s="2646"/>
      <c r="X1413" s="2646"/>
      <c r="Y1413" s="2646"/>
      <c r="Z1413" s="2646"/>
      <c r="AA1413" s="2646"/>
      <c r="AB1413" s="2646"/>
      <c r="AC1413" s="2656">
        <v>200</v>
      </c>
      <c r="AD1413" s="2648">
        <v>19.97</v>
      </c>
      <c r="AE1413" s="2658">
        <v>0.10342800000000001</v>
      </c>
      <c r="AF1413" s="2653">
        <v>0.8</v>
      </c>
      <c r="AG1413" s="2653">
        <v>0.2</v>
      </c>
      <c r="AH1413" s="2653">
        <v>0.8</v>
      </c>
      <c r="AI1413" s="2647">
        <v>4603739360047</v>
      </c>
      <c r="AJ1413" s="2653">
        <v>1.2</v>
      </c>
      <c r="AK1413" s="2651" t="s">
        <v>2154</v>
      </c>
      <c r="AL1413" s="2651" t="s">
        <v>2986</v>
      </c>
      <c r="AM1413" s="2659">
        <v>88</v>
      </c>
      <c r="AN1413" s="2652">
        <v>1.22</v>
      </c>
    </row>
    <row r="1414" spans="1:40" ht="11.1" customHeight="1">
      <c r="A1414" s="2646" t="s">
        <v>3886</v>
      </c>
      <c r="B1414" s="2646" t="s">
        <v>3885</v>
      </c>
      <c r="C1414" s="2646" t="s">
        <v>3621</v>
      </c>
      <c r="D1414" s="2646" t="s">
        <v>3883</v>
      </c>
      <c r="E1414" s="2647">
        <v>3917390008</v>
      </c>
      <c r="F1414" s="2646" t="s">
        <v>2990</v>
      </c>
      <c r="G1414" s="2646" t="s">
        <v>833</v>
      </c>
      <c r="H1414" s="2646" t="s">
        <v>2995</v>
      </c>
      <c r="I1414" s="2646" t="s">
        <v>6575</v>
      </c>
      <c r="J1414" s="2646"/>
      <c r="K1414" s="2646" t="s">
        <v>6633</v>
      </c>
      <c r="L1414" s="2649">
        <v>0.1515</v>
      </c>
      <c r="M1414" s="2658">
        <v>7.6800000000000002E-4</v>
      </c>
      <c r="N1414" s="2650"/>
      <c r="O1414" s="2650"/>
      <c r="P1414" s="2650"/>
      <c r="Q1414" s="2656">
        <v>10</v>
      </c>
      <c r="R1414" s="2650"/>
      <c r="S1414" s="2650"/>
      <c r="T1414" s="2646" t="s">
        <v>3016</v>
      </c>
      <c r="U1414" s="2647">
        <v>4673739413302</v>
      </c>
      <c r="V1414" s="2646"/>
      <c r="W1414" s="2646"/>
      <c r="X1414" s="2646"/>
      <c r="Y1414" s="2646"/>
      <c r="Z1414" s="2646"/>
      <c r="AA1414" s="2646"/>
      <c r="AB1414" s="2646"/>
      <c r="AC1414" s="2656">
        <v>200</v>
      </c>
      <c r="AD1414" s="2653">
        <v>30.3</v>
      </c>
      <c r="AE1414" s="2649">
        <v>0.15359999999999999</v>
      </c>
      <c r="AF1414" s="2653">
        <v>0.8</v>
      </c>
      <c r="AG1414" s="2653">
        <v>0.2</v>
      </c>
      <c r="AH1414" s="2653">
        <v>0.8</v>
      </c>
      <c r="AI1414" s="2647">
        <v>4603739361228</v>
      </c>
      <c r="AJ1414" s="2648">
        <v>1.76</v>
      </c>
      <c r="AK1414" s="2651" t="s">
        <v>2154</v>
      </c>
      <c r="AL1414" s="2651" t="s">
        <v>2986</v>
      </c>
      <c r="AM1414" s="2659">
        <v>129</v>
      </c>
      <c r="AN1414" s="2652">
        <v>1.8</v>
      </c>
    </row>
    <row r="1415" spans="1:40" ht="11.1" customHeight="1">
      <c r="A1415" s="2646" t="s">
        <v>6487</v>
      </c>
      <c r="B1415" s="2646" t="s">
        <v>6488</v>
      </c>
      <c r="C1415" s="2646" t="s">
        <v>3621</v>
      </c>
      <c r="D1415" s="2646" t="s">
        <v>3883</v>
      </c>
      <c r="E1415" s="2647">
        <v>3917211000</v>
      </c>
      <c r="F1415" s="2646" t="s">
        <v>2990</v>
      </c>
      <c r="G1415" s="2646" t="s">
        <v>6489</v>
      </c>
      <c r="H1415" s="2646" t="s">
        <v>2995</v>
      </c>
      <c r="I1415" s="2646"/>
      <c r="J1415" s="2646"/>
      <c r="K1415" s="2646" t="s">
        <v>6633</v>
      </c>
      <c r="L1415" s="2657">
        <v>0.23799999999999999</v>
      </c>
      <c r="M1415" s="2658">
        <v>1.848E-3</v>
      </c>
      <c r="N1415" s="2650"/>
      <c r="O1415" s="2650"/>
      <c r="P1415" s="2650"/>
      <c r="Q1415" s="2650"/>
      <c r="R1415" s="2650"/>
      <c r="S1415" s="2650"/>
      <c r="T1415" s="2646" t="s">
        <v>3016</v>
      </c>
      <c r="U1415" s="2647">
        <v>4673739435786</v>
      </c>
      <c r="V1415" s="2646"/>
      <c r="W1415" s="2646"/>
      <c r="X1415" s="2646"/>
      <c r="Y1415" s="2646"/>
      <c r="Z1415" s="2646"/>
      <c r="AA1415" s="2646"/>
      <c r="AB1415" s="2646"/>
      <c r="AC1415" s="2656">
        <v>50</v>
      </c>
      <c r="AD1415" s="2648">
        <v>12.05</v>
      </c>
      <c r="AE1415" s="2658">
        <v>9.2415999999999998E-2</v>
      </c>
      <c r="AF1415" s="2653">
        <v>0.8</v>
      </c>
      <c r="AG1415" s="2653">
        <v>0.2</v>
      </c>
      <c r="AH1415" s="2653">
        <v>0.8</v>
      </c>
      <c r="AI1415" s="2647">
        <v>4673739435793</v>
      </c>
      <c r="AJ1415" s="2646"/>
      <c r="AK1415" s="2651"/>
      <c r="AL1415" s="2651" t="s">
        <v>2986</v>
      </c>
      <c r="AM1415" s="2651"/>
      <c r="AN1415" s="2651"/>
    </row>
    <row r="1416" spans="1:40" ht="11.1" customHeight="1">
      <c r="A1416" s="2646" t="s">
        <v>6490</v>
      </c>
      <c r="B1416" s="2646" t="s">
        <v>6491</v>
      </c>
      <c r="C1416" s="2646" t="s">
        <v>3621</v>
      </c>
      <c r="D1416" s="2646" t="s">
        <v>3883</v>
      </c>
      <c r="E1416" s="2647">
        <v>3917211000</v>
      </c>
      <c r="F1416" s="2646" t="s">
        <v>2990</v>
      </c>
      <c r="G1416" s="2646" t="s">
        <v>6492</v>
      </c>
      <c r="H1416" s="2646" t="s">
        <v>2995</v>
      </c>
      <c r="I1416" s="2646"/>
      <c r="J1416" s="2646"/>
      <c r="K1416" s="2646" t="s">
        <v>6633</v>
      </c>
      <c r="L1416" s="2648">
        <v>0.38</v>
      </c>
      <c r="M1416" s="2662">
        <v>2.1900000000000001E-3</v>
      </c>
      <c r="N1416" s="2650"/>
      <c r="O1416" s="2650"/>
      <c r="P1416" s="2650"/>
      <c r="Q1416" s="2650"/>
      <c r="R1416" s="2650"/>
      <c r="S1416" s="2650"/>
      <c r="T1416" s="2646" t="s">
        <v>3016</v>
      </c>
      <c r="U1416" s="2647">
        <v>4673739435809</v>
      </c>
      <c r="V1416" s="2646"/>
      <c r="W1416" s="2646"/>
      <c r="X1416" s="2646"/>
      <c r="Y1416" s="2646"/>
      <c r="Z1416" s="2646"/>
      <c r="AA1416" s="2646"/>
      <c r="AB1416" s="2646"/>
      <c r="AC1416" s="2656">
        <v>50</v>
      </c>
      <c r="AD1416" s="2648">
        <v>19.25</v>
      </c>
      <c r="AE1416" s="2662">
        <v>0.10952000000000001</v>
      </c>
      <c r="AF1416" s="2653">
        <v>0.8</v>
      </c>
      <c r="AG1416" s="2653">
        <v>0.2</v>
      </c>
      <c r="AH1416" s="2653">
        <v>0.8</v>
      </c>
      <c r="AI1416" s="2647">
        <v>4673739435816</v>
      </c>
      <c r="AJ1416" s="2646"/>
      <c r="AK1416" s="2651"/>
      <c r="AL1416" s="2651" t="s">
        <v>2986</v>
      </c>
      <c r="AM1416" s="2651"/>
      <c r="AN1416" s="2651"/>
    </row>
    <row r="1417" spans="1:40" ht="11.1" customHeight="1">
      <c r="A1417" s="2646" t="s">
        <v>6493</v>
      </c>
      <c r="B1417" s="2646" t="s">
        <v>6494</v>
      </c>
      <c r="C1417" s="2646" t="s">
        <v>3621</v>
      </c>
      <c r="D1417" s="2646" t="s">
        <v>3883</v>
      </c>
      <c r="E1417" s="2647">
        <v>3917211000</v>
      </c>
      <c r="F1417" s="2646" t="s">
        <v>2990</v>
      </c>
      <c r="G1417" s="2646" t="s">
        <v>6495</v>
      </c>
      <c r="H1417" s="2646" t="s">
        <v>2995</v>
      </c>
      <c r="I1417" s="2646"/>
      <c r="J1417" s="2646"/>
      <c r="K1417" s="2646" t="s">
        <v>6633</v>
      </c>
      <c r="L1417" s="2657">
        <v>0.151</v>
      </c>
      <c r="M1417" s="2658">
        <v>8.7600000000000004E-4</v>
      </c>
      <c r="N1417" s="2650"/>
      <c r="O1417" s="2650"/>
      <c r="P1417" s="2650"/>
      <c r="Q1417" s="2650"/>
      <c r="R1417" s="2650"/>
      <c r="S1417" s="2650"/>
      <c r="T1417" s="2646" t="s">
        <v>3016</v>
      </c>
      <c r="U1417" s="2647">
        <v>4673739435748</v>
      </c>
      <c r="V1417" s="2646"/>
      <c r="W1417" s="2646"/>
      <c r="X1417" s="2646"/>
      <c r="Y1417" s="2646"/>
      <c r="Z1417" s="2646"/>
      <c r="AA1417" s="2646"/>
      <c r="AB1417" s="2646"/>
      <c r="AC1417" s="2656">
        <v>100</v>
      </c>
      <c r="AD1417" s="2648">
        <v>15.68</v>
      </c>
      <c r="AE1417" s="2658">
        <v>8.7615999999999999E-2</v>
      </c>
      <c r="AF1417" s="2653">
        <v>0.8</v>
      </c>
      <c r="AG1417" s="2653">
        <v>0.2</v>
      </c>
      <c r="AH1417" s="2653">
        <v>0.8</v>
      </c>
      <c r="AI1417" s="2647">
        <v>4673739435755</v>
      </c>
      <c r="AJ1417" s="2646"/>
      <c r="AK1417" s="2651"/>
      <c r="AL1417" s="2651" t="s">
        <v>2986</v>
      </c>
      <c r="AM1417" s="2651"/>
      <c r="AN1417" s="2651"/>
    </row>
    <row r="1418" spans="1:40" ht="11.1" customHeight="1">
      <c r="A1418" s="2646" t="s">
        <v>6496</v>
      </c>
      <c r="B1418" s="2646" t="s">
        <v>6497</v>
      </c>
      <c r="C1418" s="2646" t="s">
        <v>3621</v>
      </c>
      <c r="D1418" s="2646" t="s">
        <v>3883</v>
      </c>
      <c r="E1418" s="2647">
        <v>3917211000</v>
      </c>
      <c r="F1418" s="2646" t="s">
        <v>2990</v>
      </c>
      <c r="G1418" s="2646" t="s">
        <v>6498</v>
      </c>
      <c r="H1418" s="2646" t="s">
        <v>2995</v>
      </c>
      <c r="I1418" s="2646"/>
      <c r="J1418" s="2646"/>
      <c r="K1418" s="2646" t="s">
        <v>6633</v>
      </c>
      <c r="L1418" s="2657">
        <v>9.9000000000000005E-2</v>
      </c>
      <c r="M1418" s="2658">
        <v>5.1699999999999999E-4</v>
      </c>
      <c r="N1418" s="2650"/>
      <c r="O1418" s="2650"/>
      <c r="P1418" s="2650"/>
      <c r="Q1418" s="2650"/>
      <c r="R1418" s="2650"/>
      <c r="S1418" s="2650"/>
      <c r="T1418" s="2646" t="s">
        <v>3016</v>
      </c>
      <c r="U1418" s="2647">
        <v>4673739435724</v>
      </c>
      <c r="V1418" s="2646"/>
      <c r="W1418" s="2646"/>
      <c r="X1418" s="2646"/>
      <c r="Y1418" s="2646"/>
      <c r="Z1418" s="2646"/>
      <c r="AA1418" s="2646"/>
      <c r="AB1418" s="2646"/>
      <c r="AC1418" s="2656">
        <v>200</v>
      </c>
      <c r="AD1418" s="2648">
        <v>19.97</v>
      </c>
      <c r="AE1418" s="2658">
        <v>0.10342800000000001</v>
      </c>
      <c r="AF1418" s="2653">
        <v>0.8</v>
      </c>
      <c r="AG1418" s="2653">
        <v>0.2</v>
      </c>
      <c r="AH1418" s="2653">
        <v>0.8</v>
      </c>
      <c r="AI1418" s="2647">
        <v>4673739435731</v>
      </c>
      <c r="AJ1418" s="2646"/>
      <c r="AK1418" s="2651"/>
      <c r="AL1418" s="2651" t="s">
        <v>2986</v>
      </c>
      <c r="AM1418" s="2651"/>
      <c r="AN1418" s="2651"/>
    </row>
    <row r="1419" spans="1:40" ht="11.1" customHeight="1">
      <c r="A1419" s="2646" t="s">
        <v>3884</v>
      </c>
      <c r="B1419" s="2646" t="s">
        <v>3884</v>
      </c>
      <c r="C1419" s="2646" t="s">
        <v>3621</v>
      </c>
      <c r="D1419" s="2646"/>
      <c r="E1419" s="2647">
        <v>3917390008</v>
      </c>
      <c r="F1419" s="2646" t="s">
        <v>2990</v>
      </c>
      <c r="G1419" s="2646" t="s">
        <v>3882</v>
      </c>
      <c r="H1419" s="2646" t="s">
        <v>2988</v>
      </c>
      <c r="I1419" s="2646" t="s">
        <v>6575</v>
      </c>
      <c r="J1419" s="2646"/>
      <c r="K1419" s="2646" t="s">
        <v>6633</v>
      </c>
      <c r="L1419" s="2662">
        <v>9.9849999999999994E-2</v>
      </c>
      <c r="M1419" s="2658">
        <v>5.1699999999999999E-4</v>
      </c>
      <c r="N1419" s="2650"/>
      <c r="O1419" s="2650"/>
      <c r="P1419" s="2650"/>
      <c r="Q1419" s="2656">
        <v>10</v>
      </c>
      <c r="R1419" s="2650"/>
      <c r="S1419" s="2650"/>
      <c r="T1419" s="2646" t="s">
        <v>3016</v>
      </c>
      <c r="U1419" s="2647">
        <v>4673739413340</v>
      </c>
      <c r="V1419" s="2646"/>
      <c r="W1419" s="2646"/>
      <c r="X1419" s="2646"/>
      <c r="Y1419" s="2646"/>
      <c r="Z1419" s="2646"/>
      <c r="AA1419" s="2646"/>
      <c r="AB1419" s="2646"/>
      <c r="AC1419" s="2656">
        <v>200</v>
      </c>
      <c r="AD1419" s="2648">
        <v>19.97</v>
      </c>
      <c r="AE1419" s="2658">
        <v>0.10342800000000001</v>
      </c>
      <c r="AF1419" s="2653">
        <v>0.8</v>
      </c>
      <c r="AG1419" s="2653">
        <v>0.2</v>
      </c>
      <c r="AH1419" s="2653">
        <v>0.8</v>
      </c>
      <c r="AI1419" s="2647">
        <v>4673739413364</v>
      </c>
      <c r="AJ1419" s="2648">
        <v>1.29</v>
      </c>
      <c r="AK1419" s="2651" t="s">
        <v>2154</v>
      </c>
      <c r="AL1419" s="2651" t="s">
        <v>2986</v>
      </c>
      <c r="AM1419" s="2659">
        <v>89</v>
      </c>
      <c r="AN1419" s="2652">
        <v>1.32</v>
      </c>
    </row>
    <row r="1420" spans="1:40" ht="11.1" customHeight="1">
      <c r="A1420" s="2646" t="s">
        <v>6499</v>
      </c>
      <c r="B1420" s="2646" t="s">
        <v>6500</v>
      </c>
      <c r="C1420" s="2646" t="s">
        <v>3621</v>
      </c>
      <c r="D1420" s="2646" t="s">
        <v>3883</v>
      </c>
      <c r="E1420" s="2647">
        <v>3917211000</v>
      </c>
      <c r="F1420" s="2646" t="s">
        <v>2990</v>
      </c>
      <c r="G1420" s="2646" t="s">
        <v>6501</v>
      </c>
      <c r="H1420" s="2646" t="s">
        <v>2995</v>
      </c>
      <c r="I1420" s="2646"/>
      <c r="J1420" s="2646"/>
      <c r="K1420" s="2646" t="s">
        <v>6633</v>
      </c>
      <c r="L1420" s="2649">
        <v>0.1515</v>
      </c>
      <c r="M1420" s="2658">
        <v>7.6800000000000002E-4</v>
      </c>
      <c r="N1420" s="2650"/>
      <c r="O1420" s="2650"/>
      <c r="P1420" s="2650"/>
      <c r="Q1420" s="2650"/>
      <c r="R1420" s="2650"/>
      <c r="S1420" s="2650"/>
      <c r="T1420" s="2646" t="s">
        <v>3016</v>
      </c>
      <c r="U1420" s="2647">
        <v>4673739435762</v>
      </c>
      <c r="V1420" s="2646"/>
      <c r="W1420" s="2646"/>
      <c r="X1420" s="2646"/>
      <c r="Y1420" s="2646"/>
      <c r="Z1420" s="2646"/>
      <c r="AA1420" s="2646"/>
      <c r="AB1420" s="2646"/>
      <c r="AC1420" s="2656">
        <v>200</v>
      </c>
      <c r="AD1420" s="2653">
        <v>30.3</v>
      </c>
      <c r="AE1420" s="2649">
        <v>0.15359999999999999</v>
      </c>
      <c r="AF1420" s="2653">
        <v>0.8</v>
      </c>
      <c r="AG1420" s="2653">
        <v>0.2</v>
      </c>
      <c r="AH1420" s="2653">
        <v>0.8</v>
      </c>
      <c r="AI1420" s="2647">
        <v>4673739435779</v>
      </c>
      <c r="AJ1420" s="2646"/>
      <c r="AK1420" s="2651"/>
      <c r="AL1420" s="2651" t="s">
        <v>2986</v>
      </c>
      <c r="AM1420" s="2651"/>
      <c r="AN1420" s="2651"/>
    </row>
    <row r="1421" spans="1:40" ht="11.1" customHeight="1">
      <c r="A1421" s="2646" t="s">
        <v>3881</v>
      </c>
      <c r="B1421" s="2646" t="s">
        <v>3881</v>
      </c>
      <c r="C1421" s="2646" t="s">
        <v>3809</v>
      </c>
      <c r="D1421" s="2646" t="s">
        <v>3875</v>
      </c>
      <c r="E1421" s="2647">
        <v>7412200000</v>
      </c>
      <c r="F1421" s="2646" t="s">
        <v>2990</v>
      </c>
      <c r="G1421" s="2646" t="s">
        <v>1780</v>
      </c>
      <c r="H1421" s="2646" t="s">
        <v>2995</v>
      </c>
      <c r="I1421" s="2646" t="s">
        <v>6533</v>
      </c>
      <c r="J1421" s="2646"/>
      <c r="K1421" s="2646" t="s">
        <v>6626</v>
      </c>
      <c r="L1421" s="2648">
        <v>0.05</v>
      </c>
      <c r="M1421" s="2658">
        <v>3.1000000000000001E-5</v>
      </c>
      <c r="N1421" s="2649">
        <v>4.9500000000000002E-2</v>
      </c>
      <c r="O1421" s="2657">
        <v>2.5000000000000001E-2</v>
      </c>
      <c r="P1421" s="2657">
        <v>2.5000000000000001E-2</v>
      </c>
      <c r="Q1421" s="2656">
        <v>10</v>
      </c>
      <c r="R1421" s="2650"/>
      <c r="S1421" s="2650"/>
      <c r="T1421" s="2646" t="s">
        <v>2987</v>
      </c>
      <c r="U1421" s="2647">
        <v>4673739413371</v>
      </c>
      <c r="V1421" s="2656">
        <v>10</v>
      </c>
      <c r="W1421" s="2653">
        <v>0.5</v>
      </c>
      <c r="X1421" s="2658">
        <v>5.44E-4</v>
      </c>
      <c r="Y1421" s="2650"/>
      <c r="Z1421" s="2650"/>
      <c r="AA1421" s="2650"/>
      <c r="AB1421" s="2647">
        <v>4603739368579</v>
      </c>
      <c r="AC1421" s="2656">
        <v>200</v>
      </c>
      <c r="AD1421" s="2656">
        <v>10</v>
      </c>
      <c r="AE1421" s="2662">
        <v>1.0880000000000001E-2</v>
      </c>
      <c r="AF1421" s="2648">
        <v>0.34</v>
      </c>
      <c r="AG1421" s="2648">
        <v>0.16</v>
      </c>
      <c r="AH1421" s="2653">
        <v>0.2</v>
      </c>
      <c r="AI1421" s="2647">
        <v>4603739368586</v>
      </c>
      <c r="AJ1421" s="2648">
        <v>2.1800000000000002</v>
      </c>
      <c r="AK1421" s="2651" t="s">
        <v>2154</v>
      </c>
      <c r="AL1421" s="2651" t="s">
        <v>2986</v>
      </c>
      <c r="AM1421" s="2663">
        <v>202.4</v>
      </c>
      <c r="AN1421" s="2652">
        <v>2.2200000000000002</v>
      </c>
    </row>
    <row r="1422" spans="1:40" ht="11.1" customHeight="1">
      <c r="A1422" s="2646" t="s">
        <v>3880</v>
      </c>
      <c r="B1422" s="2646" t="s">
        <v>3880</v>
      </c>
      <c r="C1422" s="2646" t="s">
        <v>3809</v>
      </c>
      <c r="D1422" s="2646" t="s">
        <v>3875</v>
      </c>
      <c r="E1422" s="2647">
        <v>7412200000</v>
      </c>
      <c r="F1422" s="2646" t="s">
        <v>2990</v>
      </c>
      <c r="G1422" s="2646" t="s">
        <v>1782</v>
      </c>
      <c r="H1422" s="2646" t="s">
        <v>2995</v>
      </c>
      <c r="I1422" s="2646" t="s">
        <v>6533</v>
      </c>
      <c r="J1422" s="2646"/>
      <c r="K1422" s="2646" t="s">
        <v>6626</v>
      </c>
      <c r="L1422" s="2657">
        <v>5.7000000000000002E-2</v>
      </c>
      <c r="M1422" s="2658">
        <v>3.4999999999999997E-5</v>
      </c>
      <c r="N1422" s="2649">
        <v>4.9500000000000002E-2</v>
      </c>
      <c r="O1422" s="2649">
        <v>2.6499999999999999E-2</v>
      </c>
      <c r="P1422" s="2649">
        <v>2.6499999999999999E-2</v>
      </c>
      <c r="Q1422" s="2656">
        <v>10</v>
      </c>
      <c r="R1422" s="2650"/>
      <c r="S1422" s="2650"/>
      <c r="T1422" s="2646" t="s">
        <v>2987</v>
      </c>
      <c r="U1422" s="2647">
        <v>4673739413388</v>
      </c>
      <c r="V1422" s="2656">
        <v>10</v>
      </c>
      <c r="W1422" s="2648">
        <v>0.56999999999999995</v>
      </c>
      <c r="X1422" s="2658">
        <v>5.44E-4</v>
      </c>
      <c r="Y1422" s="2650"/>
      <c r="Z1422" s="2650"/>
      <c r="AA1422" s="2650"/>
      <c r="AB1422" s="2647">
        <v>4603739368593</v>
      </c>
      <c r="AC1422" s="2656">
        <v>200</v>
      </c>
      <c r="AD1422" s="2653">
        <v>11.4</v>
      </c>
      <c r="AE1422" s="2662">
        <v>1.0880000000000001E-2</v>
      </c>
      <c r="AF1422" s="2648">
        <v>0.34</v>
      </c>
      <c r="AG1422" s="2648">
        <v>0.16</v>
      </c>
      <c r="AH1422" s="2653">
        <v>0.2</v>
      </c>
      <c r="AI1422" s="2647">
        <v>4603739368609</v>
      </c>
      <c r="AJ1422" s="2648">
        <v>2.75</v>
      </c>
      <c r="AK1422" s="2651" t="s">
        <v>2154</v>
      </c>
      <c r="AL1422" s="2651" t="s">
        <v>2986</v>
      </c>
      <c r="AM1422" s="2652">
        <v>256.45</v>
      </c>
      <c r="AN1422" s="2652">
        <v>2.81</v>
      </c>
    </row>
    <row r="1423" spans="1:40" ht="11.1" customHeight="1">
      <c r="A1423" s="2646" t="s">
        <v>3879</v>
      </c>
      <c r="B1423" s="2646" t="s">
        <v>3879</v>
      </c>
      <c r="C1423" s="2646" t="s">
        <v>3809</v>
      </c>
      <c r="D1423" s="2646" t="s">
        <v>3875</v>
      </c>
      <c r="E1423" s="2647">
        <v>7412200000</v>
      </c>
      <c r="F1423" s="2646" t="s">
        <v>2990</v>
      </c>
      <c r="G1423" s="2646" t="s">
        <v>1783</v>
      </c>
      <c r="H1423" s="2646" t="s">
        <v>2995</v>
      </c>
      <c r="I1423" s="2646" t="s">
        <v>6533</v>
      </c>
      <c r="J1423" s="2646"/>
      <c r="K1423" s="2646" t="s">
        <v>6626</v>
      </c>
      <c r="L1423" s="2657">
        <v>6.8000000000000005E-2</v>
      </c>
      <c r="M1423" s="2658">
        <v>4.3999999999999999E-5</v>
      </c>
      <c r="N1423" s="2657">
        <v>4.7E-2</v>
      </c>
      <c r="O1423" s="2649">
        <v>3.0499999999999999E-2</v>
      </c>
      <c r="P1423" s="2649">
        <v>3.0499999999999999E-2</v>
      </c>
      <c r="Q1423" s="2656">
        <v>10</v>
      </c>
      <c r="R1423" s="2650"/>
      <c r="S1423" s="2650"/>
      <c r="T1423" s="2646" t="s">
        <v>2987</v>
      </c>
      <c r="U1423" s="2647">
        <v>4673739413395</v>
      </c>
      <c r="V1423" s="2656">
        <v>10</v>
      </c>
      <c r="W1423" s="2648">
        <v>0.68</v>
      </c>
      <c r="X1423" s="2662">
        <v>6.8000000000000005E-4</v>
      </c>
      <c r="Y1423" s="2650"/>
      <c r="Z1423" s="2650"/>
      <c r="AA1423" s="2650"/>
      <c r="AB1423" s="2647">
        <v>4603739368616</v>
      </c>
      <c r="AC1423" s="2656">
        <v>160</v>
      </c>
      <c r="AD1423" s="2648">
        <v>10.88</v>
      </c>
      <c r="AE1423" s="2662">
        <v>1.0880000000000001E-2</v>
      </c>
      <c r="AF1423" s="2648">
        <v>0.34</v>
      </c>
      <c r="AG1423" s="2648">
        <v>0.16</v>
      </c>
      <c r="AH1423" s="2653">
        <v>0.2</v>
      </c>
      <c r="AI1423" s="2647">
        <v>4603739368623</v>
      </c>
      <c r="AJ1423" s="2648">
        <v>3.23</v>
      </c>
      <c r="AK1423" s="2651" t="s">
        <v>2154</v>
      </c>
      <c r="AL1423" s="2651" t="s">
        <v>2986</v>
      </c>
      <c r="AM1423" s="2652">
        <v>300.14999999999998</v>
      </c>
      <c r="AN1423" s="2652">
        <v>3.29</v>
      </c>
    </row>
    <row r="1424" spans="1:40" ht="11.1" customHeight="1">
      <c r="A1424" s="2646" t="s">
        <v>3878</v>
      </c>
      <c r="B1424" s="2646" t="s">
        <v>3878</v>
      </c>
      <c r="C1424" s="2646" t="s">
        <v>3809</v>
      </c>
      <c r="D1424" s="2646" t="s">
        <v>3875</v>
      </c>
      <c r="E1424" s="2647">
        <v>7412200000</v>
      </c>
      <c r="F1424" s="2646" t="s">
        <v>2990</v>
      </c>
      <c r="G1424" s="2646" t="s">
        <v>1784</v>
      </c>
      <c r="H1424" s="2646" t="s">
        <v>2995</v>
      </c>
      <c r="I1424" s="2646" t="s">
        <v>6533</v>
      </c>
      <c r="J1424" s="2646"/>
      <c r="K1424" s="2646" t="s">
        <v>6626</v>
      </c>
      <c r="L1424" s="2657">
        <v>8.2000000000000003E-2</v>
      </c>
      <c r="M1424" s="2658">
        <v>5.5000000000000002E-5</v>
      </c>
      <c r="N1424" s="2649">
        <v>5.2499999999999998E-2</v>
      </c>
      <c r="O1424" s="2649">
        <v>3.2500000000000001E-2</v>
      </c>
      <c r="P1424" s="2649">
        <v>3.2500000000000001E-2</v>
      </c>
      <c r="Q1424" s="2656">
        <v>10</v>
      </c>
      <c r="R1424" s="2650"/>
      <c r="S1424" s="2650"/>
      <c r="T1424" s="2646" t="s">
        <v>2987</v>
      </c>
      <c r="U1424" s="2647">
        <v>4673739413401</v>
      </c>
      <c r="V1424" s="2656">
        <v>10</v>
      </c>
      <c r="W1424" s="2648">
        <v>0.82</v>
      </c>
      <c r="X1424" s="2658">
        <v>1.088E-3</v>
      </c>
      <c r="Y1424" s="2650"/>
      <c r="Z1424" s="2650"/>
      <c r="AA1424" s="2650"/>
      <c r="AB1424" s="2647">
        <v>4603739368630</v>
      </c>
      <c r="AC1424" s="2656">
        <v>100</v>
      </c>
      <c r="AD1424" s="2653">
        <v>8.1999999999999993</v>
      </c>
      <c r="AE1424" s="2662">
        <v>1.0880000000000001E-2</v>
      </c>
      <c r="AF1424" s="2648">
        <v>0.34</v>
      </c>
      <c r="AG1424" s="2648">
        <v>0.16</v>
      </c>
      <c r="AH1424" s="2653">
        <v>0.2</v>
      </c>
      <c r="AI1424" s="2647">
        <v>4603739368647</v>
      </c>
      <c r="AJ1424" s="2653">
        <v>4.0999999999999996</v>
      </c>
      <c r="AK1424" s="2651" t="s">
        <v>2154</v>
      </c>
      <c r="AL1424" s="2651" t="s">
        <v>2986</v>
      </c>
      <c r="AM1424" s="2663">
        <v>381.8</v>
      </c>
      <c r="AN1424" s="2652">
        <v>4.18</v>
      </c>
    </row>
    <row r="1425" spans="1:40" ht="11.1" customHeight="1">
      <c r="A1425" s="2646" t="s">
        <v>3877</v>
      </c>
      <c r="B1425" s="2646" t="s">
        <v>3877</v>
      </c>
      <c r="C1425" s="2646" t="s">
        <v>3809</v>
      </c>
      <c r="D1425" s="2646" t="s">
        <v>3875</v>
      </c>
      <c r="E1425" s="2647">
        <v>7412200000</v>
      </c>
      <c r="F1425" s="2646" t="s">
        <v>2990</v>
      </c>
      <c r="G1425" s="2646" t="s">
        <v>1786</v>
      </c>
      <c r="H1425" s="2646" t="s">
        <v>2995</v>
      </c>
      <c r="I1425" s="2646" t="s">
        <v>6533</v>
      </c>
      <c r="J1425" s="2646"/>
      <c r="K1425" s="2646" t="s">
        <v>6626</v>
      </c>
      <c r="L1425" s="2657">
        <v>0.109</v>
      </c>
      <c r="M1425" s="2658">
        <v>7.7999999999999999E-5</v>
      </c>
      <c r="N1425" s="2649">
        <v>5.2499999999999998E-2</v>
      </c>
      <c r="O1425" s="2649">
        <v>3.85E-2</v>
      </c>
      <c r="P1425" s="2649">
        <v>3.85E-2</v>
      </c>
      <c r="Q1425" s="2656">
        <v>10</v>
      </c>
      <c r="R1425" s="2650"/>
      <c r="S1425" s="2650"/>
      <c r="T1425" s="2646" t="s">
        <v>2987</v>
      </c>
      <c r="U1425" s="2647">
        <v>4673739413418</v>
      </c>
      <c r="V1425" s="2656">
        <v>10</v>
      </c>
      <c r="W1425" s="2648">
        <v>1.0900000000000001</v>
      </c>
      <c r="X1425" s="2658">
        <v>1.209E-3</v>
      </c>
      <c r="Y1425" s="2650"/>
      <c r="Z1425" s="2650"/>
      <c r="AA1425" s="2650"/>
      <c r="AB1425" s="2647">
        <v>4603739368654</v>
      </c>
      <c r="AC1425" s="2656">
        <v>90</v>
      </c>
      <c r="AD1425" s="2648">
        <v>9.81</v>
      </c>
      <c r="AE1425" s="2662">
        <v>1.0880000000000001E-2</v>
      </c>
      <c r="AF1425" s="2648">
        <v>0.34</v>
      </c>
      <c r="AG1425" s="2648">
        <v>0.16</v>
      </c>
      <c r="AH1425" s="2653">
        <v>0.2</v>
      </c>
      <c r="AI1425" s="2647">
        <v>4603739368661</v>
      </c>
      <c r="AJ1425" s="2648">
        <v>5.66</v>
      </c>
      <c r="AK1425" s="2651" t="s">
        <v>2154</v>
      </c>
      <c r="AL1425" s="2651" t="s">
        <v>2986</v>
      </c>
      <c r="AM1425" s="2663">
        <v>526.70000000000005</v>
      </c>
      <c r="AN1425" s="2652">
        <v>5.77</v>
      </c>
    </row>
    <row r="1426" spans="1:40" ht="11.1" customHeight="1">
      <c r="A1426" s="2646" t="s">
        <v>3876</v>
      </c>
      <c r="B1426" s="2646" t="s">
        <v>3876</v>
      </c>
      <c r="C1426" s="2646" t="s">
        <v>3809</v>
      </c>
      <c r="D1426" s="2646" t="s">
        <v>3875</v>
      </c>
      <c r="E1426" s="2647">
        <v>7412200000</v>
      </c>
      <c r="F1426" s="2646" t="s">
        <v>2990</v>
      </c>
      <c r="G1426" s="2646" t="s">
        <v>1788</v>
      </c>
      <c r="H1426" s="2646" t="s">
        <v>2995</v>
      </c>
      <c r="I1426" s="2646" t="s">
        <v>6533</v>
      </c>
      <c r="J1426" s="2646"/>
      <c r="K1426" s="2646" t="s">
        <v>6626</v>
      </c>
      <c r="L1426" s="2657">
        <v>0.13700000000000001</v>
      </c>
      <c r="M1426" s="2658">
        <v>8.3999999999999995E-5</v>
      </c>
      <c r="N1426" s="2657">
        <v>5.7000000000000002E-2</v>
      </c>
      <c r="O1426" s="2649">
        <v>3.85E-2</v>
      </c>
      <c r="P1426" s="2649">
        <v>3.85E-2</v>
      </c>
      <c r="Q1426" s="2656">
        <v>10</v>
      </c>
      <c r="R1426" s="2650"/>
      <c r="S1426" s="2650"/>
      <c r="T1426" s="2646" t="s">
        <v>2987</v>
      </c>
      <c r="U1426" s="2647">
        <v>4673739413425</v>
      </c>
      <c r="V1426" s="2656">
        <v>10</v>
      </c>
      <c r="W1426" s="2648">
        <v>1.37</v>
      </c>
      <c r="X1426" s="2662">
        <v>1.3600000000000001E-3</v>
      </c>
      <c r="Y1426" s="2650"/>
      <c r="Z1426" s="2650"/>
      <c r="AA1426" s="2650"/>
      <c r="AB1426" s="2647">
        <v>4603739368678</v>
      </c>
      <c r="AC1426" s="2656">
        <v>80</v>
      </c>
      <c r="AD1426" s="2648">
        <v>10.96</v>
      </c>
      <c r="AE1426" s="2662">
        <v>1.0880000000000001E-2</v>
      </c>
      <c r="AF1426" s="2648">
        <v>0.34</v>
      </c>
      <c r="AG1426" s="2648">
        <v>0.16</v>
      </c>
      <c r="AH1426" s="2653">
        <v>0.2</v>
      </c>
      <c r="AI1426" s="2647">
        <v>4603739368685</v>
      </c>
      <c r="AJ1426" s="2648">
        <v>6.93</v>
      </c>
      <c r="AK1426" s="2651" t="s">
        <v>2154</v>
      </c>
      <c r="AL1426" s="2651" t="s">
        <v>2986</v>
      </c>
      <c r="AM1426" s="2659">
        <v>644</v>
      </c>
      <c r="AN1426" s="2652">
        <v>7.07</v>
      </c>
    </row>
    <row r="1427" spans="1:40" ht="11.1" customHeight="1">
      <c r="A1427" s="2646" t="s">
        <v>3874</v>
      </c>
      <c r="B1427" s="2646" t="s">
        <v>3874</v>
      </c>
      <c r="C1427" s="2646" t="s">
        <v>3809</v>
      </c>
      <c r="D1427" s="2646" t="s">
        <v>3868</v>
      </c>
      <c r="E1427" s="2647">
        <v>7412200000</v>
      </c>
      <c r="F1427" s="2646" t="s">
        <v>2990</v>
      </c>
      <c r="G1427" s="2646" t="s">
        <v>1790</v>
      </c>
      <c r="H1427" s="2646" t="s">
        <v>2995</v>
      </c>
      <c r="I1427" s="2646" t="s">
        <v>6533</v>
      </c>
      <c r="J1427" s="2646"/>
      <c r="K1427" s="2646" t="s">
        <v>6626</v>
      </c>
      <c r="L1427" s="2657">
        <v>5.7000000000000002E-2</v>
      </c>
      <c r="M1427" s="2658">
        <v>3.4E-5</v>
      </c>
      <c r="N1427" s="2649">
        <v>4.3499999999999997E-2</v>
      </c>
      <c r="O1427" s="2657">
        <v>2.8000000000000001E-2</v>
      </c>
      <c r="P1427" s="2657">
        <v>2.8000000000000001E-2</v>
      </c>
      <c r="Q1427" s="2656">
        <v>10</v>
      </c>
      <c r="R1427" s="2650"/>
      <c r="S1427" s="2650"/>
      <c r="T1427" s="2646" t="s">
        <v>2987</v>
      </c>
      <c r="U1427" s="2647">
        <v>4673739413432</v>
      </c>
      <c r="V1427" s="2656">
        <v>10</v>
      </c>
      <c r="W1427" s="2648">
        <v>0.56999999999999995</v>
      </c>
      <c r="X1427" s="2662">
        <v>6.8000000000000005E-4</v>
      </c>
      <c r="Y1427" s="2650"/>
      <c r="Z1427" s="2650"/>
      <c r="AA1427" s="2650"/>
      <c r="AB1427" s="2647">
        <v>4603739368692</v>
      </c>
      <c r="AC1427" s="2656">
        <v>160</v>
      </c>
      <c r="AD1427" s="2648">
        <v>9.1199999999999992</v>
      </c>
      <c r="AE1427" s="2662">
        <v>1.0880000000000001E-2</v>
      </c>
      <c r="AF1427" s="2648">
        <v>0.34</v>
      </c>
      <c r="AG1427" s="2648">
        <v>0.16</v>
      </c>
      <c r="AH1427" s="2653">
        <v>0.2</v>
      </c>
      <c r="AI1427" s="2647">
        <v>4603739368708</v>
      </c>
      <c r="AJ1427" s="2648">
        <v>2.4700000000000002</v>
      </c>
      <c r="AK1427" s="2651" t="s">
        <v>2154</v>
      </c>
      <c r="AL1427" s="2651" t="s">
        <v>2986</v>
      </c>
      <c r="AM1427" s="2659">
        <v>230</v>
      </c>
      <c r="AN1427" s="2652">
        <v>2.52</v>
      </c>
    </row>
    <row r="1428" spans="1:40" ht="11.1" customHeight="1">
      <c r="A1428" s="2646" t="s">
        <v>3873</v>
      </c>
      <c r="B1428" s="2646" t="s">
        <v>3873</v>
      </c>
      <c r="C1428" s="2646" t="s">
        <v>3809</v>
      </c>
      <c r="D1428" s="2646" t="s">
        <v>3868</v>
      </c>
      <c r="E1428" s="2647">
        <v>7412200000</v>
      </c>
      <c r="F1428" s="2646" t="s">
        <v>2990</v>
      </c>
      <c r="G1428" s="2646" t="s">
        <v>1791</v>
      </c>
      <c r="H1428" s="2646" t="s">
        <v>2995</v>
      </c>
      <c r="I1428" s="2646" t="s">
        <v>6533</v>
      </c>
      <c r="J1428" s="2646"/>
      <c r="K1428" s="2646" t="s">
        <v>6626</v>
      </c>
      <c r="L1428" s="2657">
        <v>6.5000000000000002E-2</v>
      </c>
      <c r="M1428" s="2658">
        <v>3.4E-5</v>
      </c>
      <c r="N1428" s="2649">
        <v>4.3499999999999997E-2</v>
      </c>
      <c r="O1428" s="2657">
        <v>2.8000000000000001E-2</v>
      </c>
      <c r="P1428" s="2657">
        <v>2.8000000000000001E-2</v>
      </c>
      <c r="Q1428" s="2656">
        <v>10</v>
      </c>
      <c r="R1428" s="2650"/>
      <c r="S1428" s="2650"/>
      <c r="T1428" s="2646" t="s">
        <v>2987</v>
      </c>
      <c r="U1428" s="2647">
        <v>4673739413449</v>
      </c>
      <c r="V1428" s="2656">
        <v>10</v>
      </c>
      <c r="W1428" s="2648">
        <v>0.65</v>
      </c>
      <c r="X1428" s="2658">
        <v>7.2499999999999995E-4</v>
      </c>
      <c r="Y1428" s="2650"/>
      <c r="Z1428" s="2650"/>
      <c r="AA1428" s="2650"/>
      <c r="AB1428" s="2647">
        <v>4603739368715</v>
      </c>
      <c r="AC1428" s="2656">
        <v>150</v>
      </c>
      <c r="AD1428" s="2648">
        <v>9.75</v>
      </c>
      <c r="AE1428" s="2662">
        <v>1.0880000000000001E-2</v>
      </c>
      <c r="AF1428" s="2648">
        <v>0.34</v>
      </c>
      <c r="AG1428" s="2648">
        <v>0.16</v>
      </c>
      <c r="AH1428" s="2653">
        <v>0.2</v>
      </c>
      <c r="AI1428" s="2647">
        <v>4603739368722</v>
      </c>
      <c r="AJ1428" s="2648">
        <v>2.81</v>
      </c>
      <c r="AK1428" s="2651" t="s">
        <v>2154</v>
      </c>
      <c r="AL1428" s="2651" t="s">
        <v>2986</v>
      </c>
      <c r="AM1428" s="2663">
        <v>262.2</v>
      </c>
      <c r="AN1428" s="2652">
        <v>2.87</v>
      </c>
    </row>
    <row r="1429" spans="1:40" ht="11.1" customHeight="1">
      <c r="A1429" s="2646" t="s">
        <v>3872</v>
      </c>
      <c r="B1429" s="2646" t="s">
        <v>3872</v>
      </c>
      <c r="C1429" s="2646" t="s">
        <v>3809</v>
      </c>
      <c r="D1429" s="2646" t="s">
        <v>3868</v>
      </c>
      <c r="E1429" s="2647">
        <v>7412200000</v>
      </c>
      <c r="F1429" s="2646" t="s">
        <v>2990</v>
      </c>
      <c r="G1429" s="2646" t="s">
        <v>1793</v>
      </c>
      <c r="H1429" s="2646" t="s">
        <v>2995</v>
      </c>
      <c r="I1429" s="2646" t="s">
        <v>6533</v>
      </c>
      <c r="J1429" s="2646"/>
      <c r="K1429" s="2646" t="s">
        <v>6626</v>
      </c>
      <c r="L1429" s="2657">
        <v>7.4999999999999997E-2</v>
      </c>
      <c r="M1429" s="2658">
        <v>5.1E-5</v>
      </c>
      <c r="N1429" s="2649">
        <v>4.4499999999999998E-2</v>
      </c>
      <c r="O1429" s="2657">
        <v>3.4000000000000002E-2</v>
      </c>
      <c r="P1429" s="2657">
        <v>3.4000000000000002E-2</v>
      </c>
      <c r="Q1429" s="2656">
        <v>10</v>
      </c>
      <c r="R1429" s="2650"/>
      <c r="S1429" s="2650"/>
      <c r="T1429" s="2646" t="s">
        <v>2987</v>
      </c>
      <c r="U1429" s="2647">
        <v>4673739413456</v>
      </c>
      <c r="V1429" s="2656">
        <v>10</v>
      </c>
      <c r="W1429" s="2648">
        <v>0.75</v>
      </c>
      <c r="X1429" s="2658">
        <v>9.0700000000000004E-4</v>
      </c>
      <c r="Y1429" s="2650"/>
      <c r="Z1429" s="2650"/>
      <c r="AA1429" s="2650"/>
      <c r="AB1429" s="2647">
        <v>4603739368739</v>
      </c>
      <c r="AC1429" s="2656">
        <v>120</v>
      </c>
      <c r="AD1429" s="2656">
        <v>9</v>
      </c>
      <c r="AE1429" s="2662">
        <v>1.0880000000000001E-2</v>
      </c>
      <c r="AF1429" s="2648">
        <v>0.34</v>
      </c>
      <c r="AG1429" s="2648">
        <v>0.16</v>
      </c>
      <c r="AH1429" s="2653">
        <v>0.2</v>
      </c>
      <c r="AI1429" s="2647">
        <v>4603739368746</v>
      </c>
      <c r="AJ1429" s="2653">
        <v>3.6</v>
      </c>
      <c r="AK1429" s="2651" t="s">
        <v>2154</v>
      </c>
      <c r="AL1429" s="2651" t="s">
        <v>2986</v>
      </c>
      <c r="AM1429" s="2652">
        <v>334.65</v>
      </c>
      <c r="AN1429" s="2652">
        <v>3.67</v>
      </c>
    </row>
    <row r="1430" spans="1:40" ht="11.1" customHeight="1">
      <c r="A1430" s="2646" t="s">
        <v>3871</v>
      </c>
      <c r="B1430" s="2646" t="s">
        <v>3871</v>
      </c>
      <c r="C1430" s="2646" t="s">
        <v>3809</v>
      </c>
      <c r="D1430" s="2646" t="s">
        <v>3868</v>
      </c>
      <c r="E1430" s="2647">
        <v>7412200000</v>
      </c>
      <c r="F1430" s="2646" t="s">
        <v>2990</v>
      </c>
      <c r="G1430" s="2646" t="s">
        <v>1795</v>
      </c>
      <c r="H1430" s="2646" t="s">
        <v>2995</v>
      </c>
      <c r="I1430" s="2646" t="s">
        <v>6533</v>
      </c>
      <c r="J1430" s="2646"/>
      <c r="K1430" s="2646" t="s">
        <v>6626</v>
      </c>
      <c r="L1430" s="2657">
        <v>9.0999999999999998E-2</v>
      </c>
      <c r="M1430" s="2658">
        <v>5.3000000000000001E-5</v>
      </c>
      <c r="N1430" s="2657">
        <v>4.5999999999999999E-2</v>
      </c>
      <c r="O1430" s="2657">
        <v>3.4000000000000002E-2</v>
      </c>
      <c r="P1430" s="2657">
        <v>3.4000000000000002E-2</v>
      </c>
      <c r="Q1430" s="2656">
        <v>10</v>
      </c>
      <c r="R1430" s="2650"/>
      <c r="S1430" s="2650"/>
      <c r="T1430" s="2646" t="s">
        <v>2987</v>
      </c>
      <c r="U1430" s="2647">
        <v>4673739413463</v>
      </c>
      <c r="V1430" s="2656">
        <v>10</v>
      </c>
      <c r="W1430" s="2648">
        <v>0.91</v>
      </c>
      <c r="X1430" s="2658">
        <v>1.088E-3</v>
      </c>
      <c r="Y1430" s="2650"/>
      <c r="Z1430" s="2650"/>
      <c r="AA1430" s="2650"/>
      <c r="AB1430" s="2647">
        <v>4603739368753</v>
      </c>
      <c r="AC1430" s="2656">
        <v>100</v>
      </c>
      <c r="AD1430" s="2653">
        <v>9.1</v>
      </c>
      <c r="AE1430" s="2662">
        <v>1.0880000000000001E-2</v>
      </c>
      <c r="AF1430" s="2648">
        <v>0.34</v>
      </c>
      <c r="AG1430" s="2648">
        <v>0.16</v>
      </c>
      <c r="AH1430" s="2653">
        <v>0.2</v>
      </c>
      <c r="AI1430" s="2647">
        <v>4603739368760</v>
      </c>
      <c r="AJ1430" s="2648">
        <v>4.12</v>
      </c>
      <c r="AK1430" s="2651" t="s">
        <v>2154</v>
      </c>
      <c r="AL1430" s="2651" t="s">
        <v>2986</v>
      </c>
      <c r="AM1430" s="2652">
        <v>382.95</v>
      </c>
      <c r="AN1430" s="2652">
        <v>4.2</v>
      </c>
    </row>
    <row r="1431" spans="1:40" ht="11.1" customHeight="1">
      <c r="A1431" s="2646" t="s">
        <v>3870</v>
      </c>
      <c r="B1431" s="2646" t="s">
        <v>3870</v>
      </c>
      <c r="C1431" s="2646" t="s">
        <v>3809</v>
      </c>
      <c r="D1431" s="2646" t="s">
        <v>3868</v>
      </c>
      <c r="E1431" s="2647">
        <v>7412200000</v>
      </c>
      <c r="F1431" s="2646" t="s">
        <v>2990</v>
      </c>
      <c r="G1431" s="2646" t="s">
        <v>1797</v>
      </c>
      <c r="H1431" s="2646" t="s">
        <v>2995</v>
      </c>
      <c r="I1431" s="2646" t="s">
        <v>6533</v>
      </c>
      <c r="J1431" s="2646"/>
      <c r="K1431" s="2646" t="s">
        <v>6626</v>
      </c>
      <c r="L1431" s="2657">
        <v>0.114</v>
      </c>
      <c r="M1431" s="2658">
        <v>7.6000000000000004E-5</v>
      </c>
      <c r="N1431" s="2649">
        <v>4.8500000000000001E-2</v>
      </c>
      <c r="O1431" s="2649">
        <v>3.95E-2</v>
      </c>
      <c r="P1431" s="2649">
        <v>3.95E-2</v>
      </c>
      <c r="Q1431" s="2656">
        <v>10</v>
      </c>
      <c r="R1431" s="2650"/>
      <c r="S1431" s="2650"/>
      <c r="T1431" s="2646" t="s">
        <v>2987</v>
      </c>
      <c r="U1431" s="2647">
        <v>4673739413470</v>
      </c>
      <c r="V1431" s="2656">
        <v>10</v>
      </c>
      <c r="W1431" s="2648">
        <v>1.1399999999999999</v>
      </c>
      <c r="X1431" s="2658">
        <v>1.209E-3</v>
      </c>
      <c r="Y1431" s="2650"/>
      <c r="Z1431" s="2650"/>
      <c r="AA1431" s="2650"/>
      <c r="AB1431" s="2647">
        <v>4603739368777</v>
      </c>
      <c r="AC1431" s="2656">
        <v>90</v>
      </c>
      <c r="AD1431" s="2648">
        <v>10.26</v>
      </c>
      <c r="AE1431" s="2662">
        <v>1.0880000000000001E-2</v>
      </c>
      <c r="AF1431" s="2648">
        <v>0.34</v>
      </c>
      <c r="AG1431" s="2648">
        <v>0.16</v>
      </c>
      <c r="AH1431" s="2653">
        <v>0.2</v>
      </c>
      <c r="AI1431" s="2647">
        <v>4603739368784</v>
      </c>
      <c r="AJ1431" s="2648">
        <v>5.0199999999999996</v>
      </c>
      <c r="AK1431" s="2651" t="s">
        <v>2154</v>
      </c>
      <c r="AL1431" s="2651" t="s">
        <v>2986</v>
      </c>
      <c r="AM1431" s="2663">
        <v>466.9</v>
      </c>
      <c r="AN1431" s="2652">
        <v>5.12</v>
      </c>
    </row>
    <row r="1432" spans="1:40" ht="11.1" customHeight="1">
      <c r="A1432" s="2646" t="s">
        <v>3869</v>
      </c>
      <c r="B1432" s="2646" t="s">
        <v>3869</v>
      </c>
      <c r="C1432" s="2646" t="s">
        <v>3809</v>
      </c>
      <c r="D1432" s="2646" t="s">
        <v>3868</v>
      </c>
      <c r="E1432" s="2647">
        <v>7412200000</v>
      </c>
      <c r="F1432" s="2646" t="s">
        <v>2990</v>
      </c>
      <c r="G1432" s="2646" t="s">
        <v>1799</v>
      </c>
      <c r="H1432" s="2646" t="s">
        <v>2995</v>
      </c>
      <c r="I1432" s="2646" t="s">
        <v>6533</v>
      </c>
      <c r="J1432" s="2646"/>
      <c r="K1432" s="2646" t="s">
        <v>6626</v>
      </c>
      <c r="L1432" s="2657">
        <v>0.13500000000000001</v>
      </c>
      <c r="M1432" s="2658">
        <v>7.6000000000000004E-5</v>
      </c>
      <c r="N1432" s="2657">
        <v>4.9000000000000002E-2</v>
      </c>
      <c r="O1432" s="2649">
        <v>3.95E-2</v>
      </c>
      <c r="P1432" s="2649">
        <v>3.95E-2</v>
      </c>
      <c r="Q1432" s="2656">
        <v>10</v>
      </c>
      <c r="R1432" s="2650"/>
      <c r="S1432" s="2650"/>
      <c r="T1432" s="2646" t="s">
        <v>2987</v>
      </c>
      <c r="U1432" s="2647">
        <v>4673739413487</v>
      </c>
      <c r="V1432" s="2656">
        <v>10</v>
      </c>
      <c r="W1432" s="2648">
        <v>1.35</v>
      </c>
      <c r="X1432" s="2658">
        <v>1.8129999999999999E-3</v>
      </c>
      <c r="Y1432" s="2650"/>
      <c r="Z1432" s="2650"/>
      <c r="AA1432" s="2650"/>
      <c r="AB1432" s="2647">
        <v>4603739368791</v>
      </c>
      <c r="AC1432" s="2656">
        <v>60</v>
      </c>
      <c r="AD1432" s="2653">
        <v>8.1</v>
      </c>
      <c r="AE1432" s="2662">
        <v>1.0880000000000001E-2</v>
      </c>
      <c r="AF1432" s="2648">
        <v>0.34</v>
      </c>
      <c r="AG1432" s="2648">
        <v>0.16</v>
      </c>
      <c r="AH1432" s="2653">
        <v>0.2</v>
      </c>
      <c r="AI1432" s="2647">
        <v>4603739368807</v>
      </c>
      <c r="AJ1432" s="2648">
        <v>6.06</v>
      </c>
      <c r="AK1432" s="2651" t="s">
        <v>2154</v>
      </c>
      <c r="AL1432" s="2651" t="s">
        <v>2986</v>
      </c>
      <c r="AM1432" s="2663">
        <v>563.5</v>
      </c>
      <c r="AN1432" s="2652">
        <v>6.18</v>
      </c>
    </row>
    <row r="1433" spans="1:40" ht="11.1" customHeight="1">
      <c r="A1433" s="2646" t="s">
        <v>3867</v>
      </c>
      <c r="B1433" s="2646" t="s">
        <v>3867</v>
      </c>
      <c r="C1433" s="2646" t="s">
        <v>3809</v>
      </c>
      <c r="D1433" s="2646" t="s">
        <v>3863</v>
      </c>
      <c r="E1433" s="2647">
        <v>7412200000</v>
      </c>
      <c r="F1433" s="2646" t="s">
        <v>2990</v>
      </c>
      <c r="G1433" s="2646" t="s">
        <v>1766</v>
      </c>
      <c r="H1433" s="2646" t="s">
        <v>2995</v>
      </c>
      <c r="I1433" s="2646" t="s">
        <v>6533</v>
      </c>
      <c r="J1433" s="2646"/>
      <c r="K1433" s="2646" t="s">
        <v>6626</v>
      </c>
      <c r="L1433" s="2648">
        <v>0.04</v>
      </c>
      <c r="M1433" s="2658">
        <v>2.9E-5</v>
      </c>
      <c r="N1433" s="2649">
        <v>5.6500000000000002E-2</v>
      </c>
      <c r="O1433" s="2649">
        <v>2.2499999999999999E-2</v>
      </c>
      <c r="P1433" s="2649">
        <v>2.2499999999999999E-2</v>
      </c>
      <c r="Q1433" s="2656">
        <v>10</v>
      </c>
      <c r="R1433" s="2656">
        <v>16</v>
      </c>
      <c r="S1433" s="2650"/>
      <c r="T1433" s="2646" t="s">
        <v>2987</v>
      </c>
      <c r="U1433" s="2647">
        <v>4673739413494</v>
      </c>
      <c r="V1433" s="2656">
        <v>10</v>
      </c>
      <c r="W1433" s="2653">
        <v>0.4</v>
      </c>
      <c r="X1433" s="2658">
        <v>4.35E-4</v>
      </c>
      <c r="Y1433" s="2650"/>
      <c r="Z1433" s="2650"/>
      <c r="AA1433" s="2650"/>
      <c r="AB1433" s="2647">
        <v>4603739368494</v>
      </c>
      <c r="AC1433" s="2656">
        <v>250</v>
      </c>
      <c r="AD1433" s="2656">
        <v>10</v>
      </c>
      <c r="AE1433" s="2662">
        <v>1.0880000000000001E-2</v>
      </c>
      <c r="AF1433" s="2648">
        <v>0.34</v>
      </c>
      <c r="AG1433" s="2648">
        <v>0.16</v>
      </c>
      <c r="AH1433" s="2653">
        <v>0.2</v>
      </c>
      <c r="AI1433" s="2647">
        <v>4603739368500</v>
      </c>
      <c r="AJ1433" s="2648">
        <v>2.3199999999999998</v>
      </c>
      <c r="AK1433" s="2651" t="s">
        <v>2154</v>
      </c>
      <c r="AL1433" s="2651" t="s">
        <v>2986</v>
      </c>
      <c r="AM1433" s="2663">
        <v>216.2</v>
      </c>
      <c r="AN1433" s="2652">
        <v>2.37</v>
      </c>
    </row>
    <row r="1434" spans="1:40" ht="11.1" customHeight="1">
      <c r="A1434" s="2646" t="s">
        <v>3866</v>
      </c>
      <c r="B1434" s="2646" t="s">
        <v>3866</v>
      </c>
      <c r="C1434" s="2646" t="s">
        <v>3809</v>
      </c>
      <c r="D1434" s="2646" t="s">
        <v>3863</v>
      </c>
      <c r="E1434" s="2647">
        <v>7412200000</v>
      </c>
      <c r="F1434" s="2646" t="s">
        <v>2990</v>
      </c>
      <c r="G1434" s="2646" t="s">
        <v>1767</v>
      </c>
      <c r="H1434" s="2646" t="s">
        <v>2995</v>
      </c>
      <c r="I1434" s="2646" t="s">
        <v>6533</v>
      </c>
      <c r="J1434" s="2646"/>
      <c r="K1434" s="2646" t="s">
        <v>6626</v>
      </c>
      <c r="L1434" s="2657">
        <v>5.2999999999999999E-2</v>
      </c>
      <c r="M1434" s="2662">
        <v>4.0000000000000003E-5</v>
      </c>
      <c r="N1434" s="2649">
        <v>5.6500000000000002E-2</v>
      </c>
      <c r="O1434" s="2649">
        <v>2.6499999999999999E-2</v>
      </c>
      <c r="P1434" s="2649">
        <v>2.6499999999999999E-2</v>
      </c>
      <c r="Q1434" s="2656">
        <v>10</v>
      </c>
      <c r="R1434" s="2656">
        <v>20</v>
      </c>
      <c r="S1434" s="2650"/>
      <c r="T1434" s="2646" t="s">
        <v>2987</v>
      </c>
      <c r="U1434" s="2647">
        <v>4673739413500</v>
      </c>
      <c r="V1434" s="2656">
        <v>10</v>
      </c>
      <c r="W1434" s="2648">
        <v>0.53</v>
      </c>
      <c r="X1434" s="2662">
        <v>6.8000000000000005E-4</v>
      </c>
      <c r="Y1434" s="2650"/>
      <c r="Z1434" s="2650"/>
      <c r="AA1434" s="2650"/>
      <c r="AB1434" s="2647">
        <v>4603739368517</v>
      </c>
      <c r="AC1434" s="2656">
        <v>160</v>
      </c>
      <c r="AD1434" s="2648">
        <v>8.48</v>
      </c>
      <c r="AE1434" s="2662">
        <v>1.0880000000000001E-2</v>
      </c>
      <c r="AF1434" s="2648">
        <v>0.34</v>
      </c>
      <c r="AG1434" s="2648">
        <v>0.16</v>
      </c>
      <c r="AH1434" s="2653">
        <v>0.2</v>
      </c>
      <c r="AI1434" s="2647">
        <v>4603739368524</v>
      </c>
      <c r="AJ1434" s="2648">
        <v>3.22</v>
      </c>
      <c r="AK1434" s="2651" t="s">
        <v>2154</v>
      </c>
      <c r="AL1434" s="2651" t="s">
        <v>2986</v>
      </c>
      <c r="AM1434" s="2652">
        <v>300.14999999999998</v>
      </c>
      <c r="AN1434" s="2652">
        <v>3.28</v>
      </c>
    </row>
    <row r="1435" spans="1:40" ht="11.1" customHeight="1">
      <c r="A1435" s="2646" t="s">
        <v>3865</v>
      </c>
      <c r="B1435" s="2646" t="s">
        <v>3865</v>
      </c>
      <c r="C1435" s="2646" t="s">
        <v>3809</v>
      </c>
      <c r="D1435" s="2646" t="s">
        <v>3863</v>
      </c>
      <c r="E1435" s="2647">
        <v>7412200000</v>
      </c>
      <c r="F1435" s="2646" t="s">
        <v>2990</v>
      </c>
      <c r="G1435" s="2646" t="s">
        <v>1768</v>
      </c>
      <c r="H1435" s="2646" t="s">
        <v>2995</v>
      </c>
      <c r="I1435" s="2646" t="s">
        <v>6533</v>
      </c>
      <c r="J1435" s="2646"/>
      <c r="K1435" s="2646" t="s">
        <v>6626</v>
      </c>
      <c r="L1435" s="2657">
        <v>8.4000000000000005E-2</v>
      </c>
      <c r="M1435" s="2658">
        <v>6.3E-5</v>
      </c>
      <c r="N1435" s="2649">
        <v>5.9499999999999997E-2</v>
      </c>
      <c r="O1435" s="2649">
        <v>3.2500000000000001E-2</v>
      </c>
      <c r="P1435" s="2649">
        <v>3.2500000000000001E-2</v>
      </c>
      <c r="Q1435" s="2656">
        <v>10</v>
      </c>
      <c r="R1435" s="2650"/>
      <c r="S1435" s="2650"/>
      <c r="T1435" s="2646" t="s">
        <v>2987</v>
      </c>
      <c r="U1435" s="2647">
        <v>4673739413517</v>
      </c>
      <c r="V1435" s="2656">
        <v>10</v>
      </c>
      <c r="W1435" s="2648">
        <v>0.84</v>
      </c>
      <c r="X1435" s="2658">
        <v>9.0700000000000004E-4</v>
      </c>
      <c r="Y1435" s="2650"/>
      <c r="Z1435" s="2650"/>
      <c r="AA1435" s="2650"/>
      <c r="AB1435" s="2647">
        <v>4603739368531</v>
      </c>
      <c r="AC1435" s="2656">
        <v>120</v>
      </c>
      <c r="AD1435" s="2648">
        <v>10.08</v>
      </c>
      <c r="AE1435" s="2662">
        <v>1.0880000000000001E-2</v>
      </c>
      <c r="AF1435" s="2648">
        <v>0.34</v>
      </c>
      <c r="AG1435" s="2648">
        <v>0.16</v>
      </c>
      <c r="AH1435" s="2653">
        <v>0.2</v>
      </c>
      <c r="AI1435" s="2647">
        <v>4603739368548</v>
      </c>
      <c r="AJ1435" s="2648">
        <v>4.91</v>
      </c>
      <c r="AK1435" s="2651" t="s">
        <v>2154</v>
      </c>
      <c r="AL1435" s="2651" t="s">
        <v>2986</v>
      </c>
      <c r="AM1435" s="2652">
        <v>456.55</v>
      </c>
      <c r="AN1435" s="2652">
        <v>5.01</v>
      </c>
    </row>
    <row r="1436" spans="1:40" ht="11.1" customHeight="1">
      <c r="A1436" s="2646" t="s">
        <v>3864</v>
      </c>
      <c r="B1436" s="2646" t="s">
        <v>3864</v>
      </c>
      <c r="C1436" s="2646" t="s">
        <v>3809</v>
      </c>
      <c r="D1436" s="2646" t="s">
        <v>3863</v>
      </c>
      <c r="E1436" s="2647">
        <v>7412200000</v>
      </c>
      <c r="F1436" s="2646" t="s">
        <v>2990</v>
      </c>
      <c r="G1436" s="2646" t="s">
        <v>1769</v>
      </c>
      <c r="H1436" s="2646" t="s">
        <v>2995</v>
      </c>
      <c r="I1436" s="2646" t="s">
        <v>6533</v>
      </c>
      <c r="J1436" s="2646"/>
      <c r="K1436" s="2646" t="s">
        <v>6626</v>
      </c>
      <c r="L1436" s="2657">
        <v>0.13400000000000001</v>
      </c>
      <c r="M1436" s="2658">
        <v>8.8999999999999995E-5</v>
      </c>
      <c r="N1436" s="2648">
        <v>0.06</v>
      </c>
      <c r="O1436" s="2649">
        <v>3.85E-2</v>
      </c>
      <c r="P1436" s="2649">
        <v>3.85E-2</v>
      </c>
      <c r="Q1436" s="2656">
        <v>10</v>
      </c>
      <c r="R1436" s="2656">
        <v>32</v>
      </c>
      <c r="S1436" s="2650"/>
      <c r="T1436" s="2646" t="s">
        <v>2987</v>
      </c>
      <c r="U1436" s="2647">
        <v>4673739413524</v>
      </c>
      <c r="V1436" s="2656">
        <v>10</v>
      </c>
      <c r="W1436" s="2648">
        <v>1.34</v>
      </c>
      <c r="X1436" s="2662">
        <v>1.3600000000000001E-3</v>
      </c>
      <c r="Y1436" s="2650"/>
      <c r="Z1436" s="2650"/>
      <c r="AA1436" s="2650"/>
      <c r="AB1436" s="2647">
        <v>4603739368555</v>
      </c>
      <c r="AC1436" s="2656">
        <v>80</v>
      </c>
      <c r="AD1436" s="2648">
        <v>10.72</v>
      </c>
      <c r="AE1436" s="2662">
        <v>1.0880000000000001E-2</v>
      </c>
      <c r="AF1436" s="2648">
        <v>0.34</v>
      </c>
      <c r="AG1436" s="2648">
        <v>0.16</v>
      </c>
      <c r="AH1436" s="2653">
        <v>0.2</v>
      </c>
      <c r="AI1436" s="2647">
        <v>4603739368562</v>
      </c>
      <c r="AJ1436" s="2648">
        <v>6.66</v>
      </c>
      <c r="AK1436" s="2651" t="s">
        <v>2154</v>
      </c>
      <c r="AL1436" s="2651" t="s">
        <v>2986</v>
      </c>
      <c r="AM1436" s="2663">
        <v>618.70000000000005</v>
      </c>
      <c r="AN1436" s="2652">
        <v>6.79</v>
      </c>
    </row>
    <row r="1437" spans="1:40" ht="11.1" customHeight="1">
      <c r="A1437" s="2646" t="s">
        <v>3862</v>
      </c>
      <c r="B1437" s="2646" t="s">
        <v>3862</v>
      </c>
      <c r="C1437" s="2646" t="s">
        <v>3809</v>
      </c>
      <c r="D1437" s="2646" t="s">
        <v>1770</v>
      </c>
      <c r="E1437" s="2647">
        <v>7412200000</v>
      </c>
      <c r="F1437" s="2646" t="s">
        <v>2990</v>
      </c>
      <c r="G1437" s="2646" t="s">
        <v>1771</v>
      </c>
      <c r="H1437" s="2646" t="s">
        <v>2995</v>
      </c>
      <c r="I1437" s="2646" t="s">
        <v>6533</v>
      </c>
      <c r="J1437" s="2646"/>
      <c r="K1437" s="2646" t="s">
        <v>6626</v>
      </c>
      <c r="L1437" s="2657">
        <v>4.9000000000000002E-2</v>
      </c>
      <c r="M1437" s="2662">
        <v>4.0000000000000003E-5</v>
      </c>
      <c r="N1437" s="2649">
        <v>5.6500000000000002E-2</v>
      </c>
      <c r="O1437" s="2649">
        <v>2.6499999999999999E-2</v>
      </c>
      <c r="P1437" s="2649">
        <v>2.6499999999999999E-2</v>
      </c>
      <c r="Q1437" s="2656">
        <v>10</v>
      </c>
      <c r="R1437" s="2650"/>
      <c r="S1437" s="2650"/>
      <c r="T1437" s="2646" t="s">
        <v>2987</v>
      </c>
      <c r="U1437" s="2647">
        <v>4673739413531</v>
      </c>
      <c r="V1437" s="2656">
        <v>10</v>
      </c>
      <c r="W1437" s="2648">
        <v>0.49</v>
      </c>
      <c r="X1437" s="2658">
        <v>5.44E-4</v>
      </c>
      <c r="Y1437" s="2650"/>
      <c r="Z1437" s="2650"/>
      <c r="AA1437" s="2650"/>
      <c r="AB1437" s="2647">
        <v>4603739368418</v>
      </c>
      <c r="AC1437" s="2656">
        <v>200</v>
      </c>
      <c r="AD1437" s="2653">
        <v>9.8000000000000007</v>
      </c>
      <c r="AE1437" s="2662">
        <v>1.0880000000000001E-2</v>
      </c>
      <c r="AF1437" s="2648">
        <v>0.34</v>
      </c>
      <c r="AG1437" s="2648">
        <v>0.16</v>
      </c>
      <c r="AH1437" s="2653">
        <v>0.2</v>
      </c>
      <c r="AI1437" s="2647">
        <v>4603739368425</v>
      </c>
      <c r="AJ1437" s="2648">
        <v>3.11</v>
      </c>
      <c r="AK1437" s="2651" t="s">
        <v>2154</v>
      </c>
      <c r="AL1437" s="2651" t="s">
        <v>2986</v>
      </c>
      <c r="AM1437" s="2663">
        <v>289.8</v>
      </c>
      <c r="AN1437" s="2652">
        <v>3.17</v>
      </c>
    </row>
    <row r="1438" spans="1:40" ht="11.1" customHeight="1">
      <c r="A1438" s="2646" t="s">
        <v>3861</v>
      </c>
      <c r="B1438" s="2646" t="s">
        <v>3861</v>
      </c>
      <c r="C1438" s="2646" t="s">
        <v>3809</v>
      </c>
      <c r="D1438" s="2646" t="s">
        <v>1770</v>
      </c>
      <c r="E1438" s="2647">
        <v>7412200000</v>
      </c>
      <c r="F1438" s="2646" t="s">
        <v>2990</v>
      </c>
      <c r="G1438" s="2646" t="s">
        <v>1773</v>
      </c>
      <c r="H1438" s="2646" t="s">
        <v>2995</v>
      </c>
      <c r="I1438" s="2646" t="s">
        <v>6533</v>
      </c>
      <c r="J1438" s="2646"/>
      <c r="K1438" s="2646" t="s">
        <v>6626</v>
      </c>
      <c r="L1438" s="2657">
        <v>6.7000000000000004E-2</v>
      </c>
      <c r="M1438" s="2658">
        <v>6.2000000000000003E-5</v>
      </c>
      <c r="N1438" s="2649">
        <v>5.8500000000000003E-2</v>
      </c>
      <c r="O1438" s="2649">
        <v>3.2500000000000001E-2</v>
      </c>
      <c r="P1438" s="2649">
        <v>3.2500000000000001E-2</v>
      </c>
      <c r="Q1438" s="2656">
        <v>10</v>
      </c>
      <c r="R1438" s="2650"/>
      <c r="S1438" s="2650"/>
      <c r="T1438" s="2646" t="s">
        <v>2987</v>
      </c>
      <c r="U1438" s="2647">
        <v>4673739413548</v>
      </c>
      <c r="V1438" s="2656">
        <v>10</v>
      </c>
      <c r="W1438" s="2648">
        <v>0.67</v>
      </c>
      <c r="X1438" s="2658">
        <v>7.2499999999999995E-4</v>
      </c>
      <c r="Y1438" s="2650"/>
      <c r="Z1438" s="2650"/>
      <c r="AA1438" s="2650"/>
      <c r="AB1438" s="2647">
        <v>4603739368432</v>
      </c>
      <c r="AC1438" s="2656">
        <v>150</v>
      </c>
      <c r="AD1438" s="2648">
        <v>10.050000000000001</v>
      </c>
      <c r="AE1438" s="2662">
        <v>1.0880000000000001E-2</v>
      </c>
      <c r="AF1438" s="2648">
        <v>0.34</v>
      </c>
      <c r="AG1438" s="2648">
        <v>0.16</v>
      </c>
      <c r="AH1438" s="2653">
        <v>0.2</v>
      </c>
      <c r="AI1438" s="2647">
        <v>4603739368449</v>
      </c>
      <c r="AJ1438" s="2648">
        <v>4.1900000000000004</v>
      </c>
      <c r="AK1438" s="2651" t="s">
        <v>2154</v>
      </c>
      <c r="AL1438" s="2651" t="s">
        <v>2986</v>
      </c>
      <c r="AM1438" s="2652">
        <v>389.85</v>
      </c>
      <c r="AN1438" s="2652">
        <v>4.2699999999999996</v>
      </c>
    </row>
    <row r="1439" spans="1:40" ht="11.1" customHeight="1">
      <c r="A1439" s="2646" t="s">
        <v>3860</v>
      </c>
      <c r="B1439" s="2646" t="s">
        <v>3860</v>
      </c>
      <c r="C1439" s="2646" t="s">
        <v>3809</v>
      </c>
      <c r="D1439" s="2646" t="s">
        <v>1770</v>
      </c>
      <c r="E1439" s="2647">
        <v>7412200000</v>
      </c>
      <c r="F1439" s="2646" t="s">
        <v>2990</v>
      </c>
      <c r="G1439" s="2646" t="s">
        <v>1775</v>
      </c>
      <c r="H1439" s="2646" t="s">
        <v>2995</v>
      </c>
      <c r="I1439" s="2646" t="s">
        <v>6533</v>
      </c>
      <c r="J1439" s="2646"/>
      <c r="K1439" s="2646" t="s">
        <v>6626</v>
      </c>
      <c r="L1439" s="2657">
        <v>7.2999999999999995E-2</v>
      </c>
      <c r="M1439" s="2658">
        <v>6.2000000000000003E-5</v>
      </c>
      <c r="N1439" s="2649">
        <v>5.8500000000000003E-2</v>
      </c>
      <c r="O1439" s="2649">
        <v>3.2500000000000001E-2</v>
      </c>
      <c r="P1439" s="2649">
        <v>3.2500000000000001E-2</v>
      </c>
      <c r="Q1439" s="2656">
        <v>10</v>
      </c>
      <c r="R1439" s="2650"/>
      <c r="S1439" s="2650"/>
      <c r="T1439" s="2646" t="s">
        <v>2987</v>
      </c>
      <c r="U1439" s="2647">
        <v>4673739413555</v>
      </c>
      <c r="V1439" s="2656">
        <v>10</v>
      </c>
      <c r="W1439" s="2648">
        <v>0.73</v>
      </c>
      <c r="X1439" s="2658">
        <v>9.0700000000000004E-4</v>
      </c>
      <c r="Y1439" s="2650"/>
      <c r="Z1439" s="2650"/>
      <c r="AA1439" s="2650"/>
      <c r="AB1439" s="2647">
        <v>4603739368456</v>
      </c>
      <c r="AC1439" s="2656">
        <v>120</v>
      </c>
      <c r="AD1439" s="2648">
        <v>8.76</v>
      </c>
      <c r="AE1439" s="2662">
        <v>1.0880000000000001E-2</v>
      </c>
      <c r="AF1439" s="2648">
        <v>0.34</v>
      </c>
      <c r="AG1439" s="2648">
        <v>0.16</v>
      </c>
      <c r="AH1439" s="2653">
        <v>0.2</v>
      </c>
      <c r="AI1439" s="2647">
        <v>4603739368463</v>
      </c>
      <c r="AJ1439" s="2648">
        <v>4.6500000000000004</v>
      </c>
      <c r="AK1439" s="2651" t="s">
        <v>2154</v>
      </c>
      <c r="AL1439" s="2651" t="s">
        <v>2986</v>
      </c>
      <c r="AM1439" s="2663">
        <v>432.4</v>
      </c>
      <c r="AN1439" s="2652">
        <v>4.74</v>
      </c>
    </row>
    <row r="1440" spans="1:40" ht="11.1" customHeight="1">
      <c r="A1440" s="2646" t="s">
        <v>3859</v>
      </c>
      <c r="B1440" s="2646" t="s">
        <v>3859</v>
      </c>
      <c r="C1440" s="2646" t="s">
        <v>3809</v>
      </c>
      <c r="D1440" s="2646" t="s">
        <v>1770</v>
      </c>
      <c r="E1440" s="2647">
        <v>7412200000</v>
      </c>
      <c r="F1440" s="2646" t="s">
        <v>2990</v>
      </c>
      <c r="G1440" s="2646" t="s">
        <v>1777</v>
      </c>
      <c r="H1440" s="2646" t="s">
        <v>2995</v>
      </c>
      <c r="I1440" s="2646" t="s">
        <v>6533</v>
      </c>
      <c r="J1440" s="2646"/>
      <c r="K1440" s="2646" t="s">
        <v>6626</v>
      </c>
      <c r="L1440" s="2657">
        <v>0.113</v>
      </c>
      <c r="M1440" s="2658">
        <v>8.8999999999999995E-5</v>
      </c>
      <c r="N1440" s="2648">
        <v>0.06</v>
      </c>
      <c r="O1440" s="2649">
        <v>3.85E-2</v>
      </c>
      <c r="P1440" s="2649">
        <v>3.85E-2</v>
      </c>
      <c r="Q1440" s="2656">
        <v>10</v>
      </c>
      <c r="R1440" s="2650"/>
      <c r="S1440" s="2650"/>
      <c r="T1440" s="2646" t="s">
        <v>2987</v>
      </c>
      <c r="U1440" s="2647">
        <v>4673739413562</v>
      </c>
      <c r="V1440" s="2656">
        <v>10</v>
      </c>
      <c r="W1440" s="2648">
        <v>1.1299999999999999</v>
      </c>
      <c r="X1440" s="2662">
        <v>1.3600000000000001E-3</v>
      </c>
      <c r="Y1440" s="2650"/>
      <c r="Z1440" s="2650"/>
      <c r="AA1440" s="2650"/>
      <c r="AB1440" s="2647">
        <v>4603739368470</v>
      </c>
      <c r="AC1440" s="2656">
        <v>80</v>
      </c>
      <c r="AD1440" s="2648">
        <v>9.0399999999999991</v>
      </c>
      <c r="AE1440" s="2662">
        <v>1.0880000000000001E-2</v>
      </c>
      <c r="AF1440" s="2648">
        <v>0.34</v>
      </c>
      <c r="AG1440" s="2648">
        <v>0.16</v>
      </c>
      <c r="AH1440" s="2653">
        <v>0.2</v>
      </c>
      <c r="AI1440" s="2647">
        <v>4603739368487</v>
      </c>
      <c r="AJ1440" s="2648">
        <v>6.84</v>
      </c>
      <c r="AK1440" s="2651" t="s">
        <v>2154</v>
      </c>
      <c r="AL1440" s="2651" t="s">
        <v>2986</v>
      </c>
      <c r="AM1440" s="2652">
        <v>635.95000000000005</v>
      </c>
      <c r="AN1440" s="2652">
        <v>6.98</v>
      </c>
    </row>
    <row r="1441" spans="1:40" ht="11.1" customHeight="1">
      <c r="A1441" s="2646" t="s">
        <v>2186</v>
      </c>
      <c r="B1441" s="2646" t="s">
        <v>2186</v>
      </c>
      <c r="C1441" s="2646" t="s">
        <v>3809</v>
      </c>
      <c r="D1441" s="2646" t="s">
        <v>1801</v>
      </c>
      <c r="E1441" s="2647">
        <v>7412200000</v>
      </c>
      <c r="F1441" s="2646" t="s">
        <v>2990</v>
      </c>
      <c r="G1441" s="2646" t="s">
        <v>1802</v>
      </c>
      <c r="H1441" s="2646" t="s">
        <v>2995</v>
      </c>
      <c r="I1441" s="2646" t="s">
        <v>6533</v>
      </c>
      <c r="J1441" s="2646"/>
      <c r="K1441" s="2646" t="s">
        <v>6626</v>
      </c>
      <c r="L1441" s="2657">
        <v>5.2999999999999999E-2</v>
      </c>
      <c r="M1441" s="2658">
        <v>5.8E-5</v>
      </c>
      <c r="N1441" s="2662">
        <v>5.0750000000000003E-2</v>
      </c>
      <c r="O1441" s="2662">
        <v>5.0750000000000003E-2</v>
      </c>
      <c r="P1441" s="2649">
        <v>2.2499999999999999E-2</v>
      </c>
      <c r="Q1441" s="2656">
        <v>16</v>
      </c>
      <c r="R1441" s="2656">
        <v>16</v>
      </c>
      <c r="S1441" s="2650"/>
      <c r="T1441" s="2646" t="s">
        <v>2987</v>
      </c>
      <c r="U1441" s="2647">
        <v>4673739413579</v>
      </c>
      <c r="V1441" s="2656">
        <v>10</v>
      </c>
      <c r="W1441" s="2648">
        <v>0.53</v>
      </c>
      <c r="X1441" s="2658">
        <v>5.44E-4</v>
      </c>
      <c r="Y1441" s="2650"/>
      <c r="Z1441" s="2650"/>
      <c r="AA1441" s="2650"/>
      <c r="AB1441" s="2647">
        <v>4603739368166</v>
      </c>
      <c r="AC1441" s="2656">
        <v>200</v>
      </c>
      <c r="AD1441" s="2653">
        <v>10.6</v>
      </c>
      <c r="AE1441" s="2662">
        <v>1.0880000000000001E-2</v>
      </c>
      <c r="AF1441" s="2648">
        <v>0.34</v>
      </c>
      <c r="AG1441" s="2648">
        <v>0.16</v>
      </c>
      <c r="AH1441" s="2653">
        <v>0.2</v>
      </c>
      <c r="AI1441" s="2647">
        <v>4603739368173</v>
      </c>
      <c r="AJ1441" s="2648">
        <v>3.22</v>
      </c>
      <c r="AK1441" s="2651" t="s">
        <v>2154</v>
      </c>
      <c r="AL1441" s="2651" t="s">
        <v>2986</v>
      </c>
      <c r="AM1441" s="2659">
        <v>299</v>
      </c>
      <c r="AN1441" s="2652">
        <v>3.28</v>
      </c>
    </row>
    <row r="1442" spans="1:40" ht="11.1" customHeight="1">
      <c r="A1442" s="2646" t="s">
        <v>3858</v>
      </c>
      <c r="B1442" s="2646" t="s">
        <v>3858</v>
      </c>
      <c r="C1442" s="2646" t="s">
        <v>3809</v>
      </c>
      <c r="D1442" s="2646" t="s">
        <v>1801</v>
      </c>
      <c r="E1442" s="2647">
        <v>7412200000</v>
      </c>
      <c r="F1442" s="2646" t="s">
        <v>2990</v>
      </c>
      <c r="G1442" s="2646" t="s">
        <v>1803</v>
      </c>
      <c r="H1442" s="2646" t="s">
        <v>2995</v>
      </c>
      <c r="I1442" s="2646" t="s">
        <v>6533</v>
      </c>
      <c r="J1442" s="2646"/>
      <c r="K1442" s="2646" t="s">
        <v>6626</v>
      </c>
      <c r="L1442" s="2657">
        <v>7.5999999999999998E-2</v>
      </c>
      <c r="M1442" s="2658">
        <v>3.8000000000000002E-5</v>
      </c>
      <c r="N1442" s="2662">
        <v>5.475E-2</v>
      </c>
      <c r="O1442" s="2649">
        <v>2.6499999999999999E-2</v>
      </c>
      <c r="P1442" s="2649">
        <v>2.6499999999999999E-2</v>
      </c>
      <c r="Q1442" s="2656">
        <v>16</v>
      </c>
      <c r="R1442" s="2656">
        <v>20</v>
      </c>
      <c r="S1442" s="2650"/>
      <c r="T1442" s="2646" t="s">
        <v>2987</v>
      </c>
      <c r="U1442" s="2647">
        <v>4673739413586</v>
      </c>
      <c r="V1442" s="2656">
        <v>10</v>
      </c>
      <c r="W1442" s="2648">
        <v>0.76</v>
      </c>
      <c r="X1442" s="2658">
        <v>7.2499999999999995E-4</v>
      </c>
      <c r="Y1442" s="2650"/>
      <c r="Z1442" s="2650"/>
      <c r="AA1442" s="2650"/>
      <c r="AB1442" s="2647">
        <v>4603739368180</v>
      </c>
      <c r="AC1442" s="2656">
        <v>150</v>
      </c>
      <c r="AD1442" s="2653">
        <v>11.4</v>
      </c>
      <c r="AE1442" s="2662">
        <v>1.0880000000000001E-2</v>
      </c>
      <c r="AF1442" s="2648">
        <v>0.34</v>
      </c>
      <c r="AG1442" s="2648">
        <v>0.16</v>
      </c>
      <c r="AH1442" s="2653">
        <v>0.2</v>
      </c>
      <c r="AI1442" s="2647">
        <v>4603739368197</v>
      </c>
      <c r="AJ1442" s="2648">
        <v>4.3499999999999996</v>
      </c>
      <c r="AK1442" s="2651" t="s">
        <v>2154</v>
      </c>
      <c r="AL1442" s="2651" t="s">
        <v>2986</v>
      </c>
      <c r="AM1442" s="2663">
        <v>404.8</v>
      </c>
      <c r="AN1442" s="2652">
        <v>4.4400000000000004</v>
      </c>
    </row>
    <row r="1443" spans="1:40" ht="11.1" customHeight="1">
      <c r="A1443" s="2646" t="s">
        <v>3857</v>
      </c>
      <c r="B1443" s="2646" t="s">
        <v>3857</v>
      </c>
      <c r="C1443" s="2646" t="s">
        <v>3809</v>
      </c>
      <c r="D1443" s="2646" t="s">
        <v>1801</v>
      </c>
      <c r="E1443" s="2647">
        <v>7412200000</v>
      </c>
      <c r="F1443" s="2646" t="s">
        <v>2990</v>
      </c>
      <c r="G1443" s="2646" t="s">
        <v>1804</v>
      </c>
      <c r="H1443" s="2646" t="s">
        <v>2995</v>
      </c>
      <c r="I1443" s="2646" t="s">
        <v>6533</v>
      </c>
      <c r="J1443" s="2646"/>
      <c r="K1443" s="2646" t="s">
        <v>6626</v>
      </c>
      <c r="L1443" s="2657">
        <v>0.11799999999999999</v>
      </c>
      <c r="M1443" s="2658">
        <v>6.4999999999999994E-5</v>
      </c>
      <c r="N1443" s="2662">
        <v>6.1749999999999999E-2</v>
      </c>
      <c r="O1443" s="2649">
        <v>3.2500000000000001E-2</v>
      </c>
      <c r="P1443" s="2649">
        <v>3.2500000000000001E-2</v>
      </c>
      <c r="Q1443" s="2656">
        <v>16</v>
      </c>
      <c r="R1443" s="2650"/>
      <c r="S1443" s="2650"/>
      <c r="T1443" s="2646" t="s">
        <v>2987</v>
      </c>
      <c r="U1443" s="2647">
        <v>4673739413593</v>
      </c>
      <c r="V1443" s="2656">
        <v>10</v>
      </c>
      <c r="W1443" s="2648">
        <v>1.18</v>
      </c>
      <c r="X1443" s="2662">
        <v>1.3600000000000001E-3</v>
      </c>
      <c r="Y1443" s="2650"/>
      <c r="Z1443" s="2650"/>
      <c r="AA1443" s="2650"/>
      <c r="AB1443" s="2647">
        <v>4603739368203</v>
      </c>
      <c r="AC1443" s="2656">
        <v>80</v>
      </c>
      <c r="AD1443" s="2648">
        <v>9.44</v>
      </c>
      <c r="AE1443" s="2662">
        <v>1.0880000000000001E-2</v>
      </c>
      <c r="AF1443" s="2648">
        <v>0.34</v>
      </c>
      <c r="AG1443" s="2648">
        <v>0.16</v>
      </c>
      <c r="AH1443" s="2653">
        <v>0.2</v>
      </c>
      <c r="AI1443" s="2647">
        <v>4603739368210</v>
      </c>
      <c r="AJ1443" s="2648">
        <v>7.25</v>
      </c>
      <c r="AK1443" s="2651" t="s">
        <v>2154</v>
      </c>
      <c r="AL1443" s="2651" t="s">
        <v>2986</v>
      </c>
      <c r="AM1443" s="2663">
        <v>673.9</v>
      </c>
      <c r="AN1443" s="2652">
        <v>7.4</v>
      </c>
    </row>
    <row r="1444" spans="1:40" ht="11.1" customHeight="1">
      <c r="A1444" s="2646" t="s">
        <v>3856</v>
      </c>
      <c r="B1444" s="2646" t="s">
        <v>3856</v>
      </c>
      <c r="C1444" s="2646" t="s">
        <v>3809</v>
      </c>
      <c r="D1444" s="2646" t="s">
        <v>1801</v>
      </c>
      <c r="E1444" s="2647">
        <v>7412200000</v>
      </c>
      <c r="F1444" s="2646" t="s">
        <v>2990</v>
      </c>
      <c r="G1444" s="2646" t="s">
        <v>1805</v>
      </c>
      <c r="H1444" s="2646" t="s">
        <v>2995</v>
      </c>
      <c r="I1444" s="2646" t="s">
        <v>6533</v>
      </c>
      <c r="J1444" s="2646"/>
      <c r="K1444" s="2646" t="s">
        <v>6626</v>
      </c>
      <c r="L1444" s="2657">
        <v>0.187</v>
      </c>
      <c r="M1444" s="2658">
        <v>9.7E-5</v>
      </c>
      <c r="N1444" s="2662">
        <v>6.5750000000000003E-2</v>
      </c>
      <c r="O1444" s="2649">
        <v>3.85E-2</v>
      </c>
      <c r="P1444" s="2649">
        <v>3.85E-2</v>
      </c>
      <c r="Q1444" s="2656">
        <v>16</v>
      </c>
      <c r="R1444" s="2656">
        <v>32</v>
      </c>
      <c r="S1444" s="2650"/>
      <c r="T1444" s="2646" t="s">
        <v>2987</v>
      </c>
      <c r="U1444" s="2647">
        <v>4673739413609</v>
      </c>
      <c r="V1444" s="2656">
        <v>10</v>
      </c>
      <c r="W1444" s="2648">
        <v>1.87</v>
      </c>
      <c r="X1444" s="2658">
        <v>2.176E-3</v>
      </c>
      <c r="Y1444" s="2650"/>
      <c r="Z1444" s="2650"/>
      <c r="AA1444" s="2650"/>
      <c r="AB1444" s="2647">
        <v>4603739368227</v>
      </c>
      <c r="AC1444" s="2656">
        <v>50</v>
      </c>
      <c r="AD1444" s="2648">
        <v>9.35</v>
      </c>
      <c r="AE1444" s="2662">
        <v>1.0880000000000001E-2</v>
      </c>
      <c r="AF1444" s="2648">
        <v>0.34</v>
      </c>
      <c r="AG1444" s="2648">
        <v>0.16</v>
      </c>
      <c r="AH1444" s="2653">
        <v>0.2</v>
      </c>
      <c r="AI1444" s="2647">
        <v>4603739368234</v>
      </c>
      <c r="AJ1444" s="2648">
        <v>11.66</v>
      </c>
      <c r="AK1444" s="2651" t="s">
        <v>2154</v>
      </c>
      <c r="AL1444" s="2651" t="s">
        <v>2986</v>
      </c>
      <c r="AM1444" s="2664">
        <v>1083.3</v>
      </c>
      <c r="AN1444" s="2652">
        <v>11.89</v>
      </c>
    </row>
    <row r="1445" spans="1:40" ht="11.1" customHeight="1">
      <c r="A1445" s="2646" t="s">
        <v>3855</v>
      </c>
      <c r="B1445" s="2646" t="s">
        <v>3855</v>
      </c>
      <c r="C1445" s="2646" t="s">
        <v>3809</v>
      </c>
      <c r="D1445" s="2646" t="s">
        <v>1812</v>
      </c>
      <c r="E1445" s="2647">
        <v>7412200000</v>
      </c>
      <c r="F1445" s="2646" t="s">
        <v>2990</v>
      </c>
      <c r="G1445" s="2646" t="s">
        <v>1813</v>
      </c>
      <c r="H1445" s="2646" t="s">
        <v>2995</v>
      </c>
      <c r="I1445" s="2646" t="s">
        <v>6533</v>
      </c>
      <c r="J1445" s="2646"/>
      <c r="K1445" s="2646" t="s">
        <v>6626</v>
      </c>
      <c r="L1445" s="2657">
        <v>6.4000000000000001E-2</v>
      </c>
      <c r="M1445" s="2658">
        <v>4.8999999999999998E-5</v>
      </c>
      <c r="N1445" s="2649">
        <v>5.6500000000000002E-2</v>
      </c>
      <c r="O1445" s="2662">
        <v>3.125E-2</v>
      </c>
      <c r="P1445" s="2657">
        <v>2.8000000000000001E-2</v>
      </c>
      <c r="Q1445" s="2656">
        <v>16</v>
      </c>
      <c r="R1445" s="2650"/>
      <c r="S1445" s="2650"/>
      <c r="T1445" s="2646" t="s">
        <v>2987</v>
      </c>
      <c r="U1445" s="2647">
        <v>4673739413616</v>
      </c>
      <c r="V1445" s="2656">
        <v>10</v>
      </c>
      <c r="W1445" s="2648">
        <v>0.64</v>
      </c>
      <c r="X1445" s="2658">
        <v>6.0400000000000004E-4</v>
      </c>
      <c r="Y1445" s="2650"/>
      <c r="Z1445" s="2650"/>
      <c r="AA1445" s="2650"/>
      <c r="AB1445" s="2647">
        <v>4603739367923</v>
      </c>
      <c r="AC1445" s="2656">
        <v>180</v>
      </c>
      <c r="AD1445" s="2648">
        <v>11.52</v>
      </c>
      <c r="AE1445" s="2662">
        <v>1.0880000000000001E-2</v>
      </c>
      <c r="AF1445" s="2648">
        <v>0.34</v>
      </c>
      <c r="AG1445" s="2648">
        <v>0.16</v>
      </c>
      <c r="AH1445" s="2653">
        <v>0.2</v>
      </c>
      <c r="AI1445" s="2647">
        <v>4603739367930</v>
      </c>
      <c r="AJ1445" s="2656">
        <v>3</v>
      </c>
      <c r="AK1445" s="2651" t="s">
        <v>2154</v>
      </c>
      <c r="AL1445" s="2651" t="s">
        <v>2986</v>
      </c>
      <c r="AM1445" s="2652">
        <v>279.45</v>
      </c>
      <c r="AN1445" s="2652">
        <v>3.06</v>
      </c>
    </row>
    <row r="1446" spans="1:40" ht="11.1" customHeight="1">
      <c r="A1446" s="2646" t="s">
        <v>3854</v>
      </c>
      <c r="B1446" s="2646" t="s">
        <v>3854</v>
      </c>
      <c r="C1446" s="2646" t="s">
        <v>3809</v>
      </c>
      <c r="D1446" s="2646" t="s">
        <v>1812</v>
      </c>
      <c r="E1446" s="2647">
        <v>7412200000</v>
      </c>
      <c r="F1446" s="2646" t="s">
        <v>2990</v>
      </c>
      <c r="G1446" s="2646" t="s">
        <v>1814</v>
      </c>
      <c r="H1446" s="2646" t="s">
        <v>2995</v>
      </c>
      <c r="I1446" s="2646" t="s">
        <v>6533</v>
      </c>
      <c r="J1446" s="2646"/>
      <c r="K1446" s="2646" t="s">
        <v>6626</v>
      </c>
      <c r="L1446" s="2657">
        <v>7.5999999999999998E-2</v>
      </c>
      <c r="M1446" s="2658">
        <v>5.5999999999999999E-5</v>
      </c>
      <c r="N1446" s="2657">
        <v>5.7000000000000002E-2</v>
      </c>
      <c r="O1446" s="2662">
        <v>3.5249999999999997E-2</v>
      </c>
      <c r="P1446" s="2657">
        <v>2.8000000000000001E-2</v>
      </c>
      <c r="Q1446" s="2656">
        <v>16</v>
      </c>
      <c r="R1446" s="2650"/>
      <c r="S1446" s="2650"/>
      <c r="T1446" s="2646" t="s">
        <v>2987</v>
      </c>
      <c r="U1446" s="2647">
        <v>4673739413623</v>
      </c>
      <c r="V1446" s="2656">
        <v>10</v>
      </c>
      <c r="W1446" s="2648">
        <v>0.76</v>
      </c>
      <c r="X1446" s="2662">
        <v>6.8000000000000005E-4</v>
      </c>
      <c r="Y1446" s="2650"/>
      <c r="Z1446" s="2650"/>
      <c r="AA1446" s="2650"/>
      <c r="AB1446" s="2647">
        <v>4603739367947</v>
      </c>
      <c r="AC1446" s="2656">
        <v>160</v>
      </c>
      <c r="AD1446" s="2648">
        <v>12.16</v>
      </c>
      <c r="AE1446" s="2662">
        <v>1.0880000000000001E-2</v>
      </c>
      <c r="AF1446" s="2648">
        <v>0.34</v>
      </c>
      <c r="AG1446" s="2648">
        <v>0.16</v>
      </c>
      <c r="AH1446" s="2653">
        <v>0.2</v>
      </c>
      <c r="AI1446" s="2647">
        <v>4603739367954</v>
      </c>
      <c r="AJ1446" s="2653">
        <v>4.0999999999999996</v>
      </c>
      <c r="AK1446" s="2651" t="s">
        <v>2154</v>
      </c>
      <c r="AL1446" s="2651" t="s">
        <v>2986</v>
      </c>
      <c r="AM1446" s="2663">
        <v>381.8</v>
      </c>
      <c r="AN1446" s="2652">
        <v>4.18</v>
      </c>
    </row>
    <row r="1447" spans="1:40" ht="11.1" customHeight="1">
      <c r="A1447" s="2646" t="s">
        <v>3853</v>
      </c>
      <c r="B1447" s="2646" t="s">
        <v>3853</v>
      </c>
      <c r="C1447" s="2646" t="s">
        <v>3809</v>
      </c>
      <c r="D1447" s="2646" t="s">
        <v>1812</v>
      </c>
      <c r="E1447" s="2647">
        <v>7412200000</v>
      </c>
      <c r="F1447" s="2646" t="s">
        <v>2990</v>
      </c>
      <c r="G1447" s="2646" t="s">
        <v>1815</v>
      </c>
      <c r="H1447" s="2646" t="s">
        <v>2995</v>
      </c>
      <c r="I1447" s="2646" t="s">
        <v>6533</v>
      </c>
      <c r="J1447" s="2646"/>
      <c r="K1447" s="2646" t="s">
        <v>6626</v>
      </c>
      <c r="L1447" s="2657">
        <v>9.2999999999999999E-2</v>
      </c>
      <c r="M1447" s="2658">
        <v>7.7000000000000001E-5</v>
      </c>
      <c r="N1447" s="2649">
        <v>6.25E-2</v>
      </c>
      <c r="O1447" s="2662">
        <v>3.6249999999999998E-2</v>
      </c>
      <c r="P1447" s="2657">
        <v>3.4000000000000002E-2</v>
      </c>
      <c r="Q1447" s="2656">
        <v>16</v>
      </c>
      <c r="R1447" s="2650"/>
      <c r="S1447" s="2650"/>
      <c r="T1447" s="2646" t="s">
        <v>2987</v>
      </c>
      <c r="U1447" s="2647">
        <v>4673739413630</v>
      </c>
      <c r="V1447" s="2656">
        <v>10</v>
      </c>
      <c r="W1447" s="2648">
        <v>0.93</v>
      </c>
      <c r="X1447" s="2658">
        <v>9.0700000000000004E-4</v>
      </c>
      <c r="Y1447" s="2650"/>
      <c r="Z1447" s="2650"/>
      <c r="AA1447" s="2650"/>
      <c r="AB1447" s="2647">
        <v>4603739367961</v>
      </c>
      <c r="AC1447" s="2656">
        <v>120</v>
      </c>
      <c r="AD1447" s="2648">
        <v>11.16</v>
      </c>
      <c r="AE1447" s="2662">
        <v>1.0880000000000001E-2</v>
      </c>
      <c r="AF1447" s="2648">
        <v>0.34</v>
      </c>
      <c r="AG1447" s="2648">
        <v>0.16</v>
      </c>
      <c r="AH1447" s="2653">
        <v>0.2</v>
      </c>
      <c r="AI1447" s="2647">
        <v>4603739367978</v>
      </c>
      <c r="AJ1447" s="2648">
        <v>4.66</v>
      </c>
      <c r="AK1447" s="2651" t="s">
        <v>2154</v>
      </c>
      <c r="AL1447" s="2651" t="s">
        <v>2986</v>
      </c>
      <c r="AM1447" s="2652">
        <v>433.55</v>
      </c>
      <c r="AN1447" s="2652">
        <v>4.75</v>
      </c>
    </row>
    <row r="1448" spans="1:40" ht="11.1" customHeight="1">
      <c r="A1448" s="2646" t="s">
        <v>3852</v>
      </c>
      <c r="B1448" s="2646" t="s">
        <v>3852</v>
      </c>
      <c r="C1448" s="2646" t="s">
        <v>3809</v>
      </c>
      <c r="D1448" s="2646" t="s">
        <v>1812</v>
      </c>
      <c r="E1448" s="2647">
        <v>7412200000</v>
      </c>
      <c r="F1448" s="2646" t="s">
        <v>2990</v>
      </c>
      <c r="G1448" s="2646" t="s">
        <v>1816</v>
      </c>
      <c r="H1448" s="2646" t="s">
        <v>2995</v>
      </c>
      <c r="I1448" s="2646" t="s">
        <v>6533</v>
      </c>
      <c r="J1448" s="2646"/>
      <c r="K1448" s="2646" t="s">
        <v>6626</v>
      </c>
      <c r="L1448" s="2657">
        <v>0.114</v>
      </c>
      <c r="M1448" s="2662">
        <v>9.0000000000000006E-5</v>
      </c>
      <c r="N1448" s="2657">
        <v>6.4000000000000001E-2</v>
      </c>
      <c r="O1448" s="2662">
        <v>4.1250000000000002E-2</v>
      </c>
      <c r="P1448" s="2657">
        <v>3.4000000000000002E-2</v>
      </c>
      <c r="Q1448" s="2656">
        <v>16</v>
      </c>
      <c r="R1448" s="2650"/>
      <c r="S1448" s="2650"/>
      <c r="T1448" s="2646" t="s">
        <v>2987</v>
      </c>
      <c r="U1448" s="2647">
        <v>4673739413647</v>
      </c>
      <c r="V1448" s="2656">
        <v>10</v>
      </c>
      <c r="W1448" s="2648">
        <v>1.1399999999999999</v>
      </c>
      <c r="X1448" s="2658">
        <v>1.209E-3</v>
      </c>
      <c r="Y1448" s="2650"/>
      <c r="Z1448" s="2650"/>
      <c r="AA1448" s="2650"/>
      <c r="AB1448" s="2647">
        <v>4603739367985</v>
      </c>
      <c r="AC1448" s="2656">
        <v>90</v>
      </c>
      <c r="AD1448" s="2648">
        <v>10.26</v>
      </c>
      <c r="AE1448" s="2662">
        <v>1.0880000000000001E-2</v>
      </c>
      <c r="AF1448" s="2648">
        <v>0.34</v>
      </c>
      <c r="AG1448" s="2648">
        <v>0.16</v>
      </c>
      <c r="AH1448" s="2653">
        <v>0.2</v>
      </c>
      <c r="AI1448" s="2647">
        <v>4603739367992</v>
      </c>
      <c r="AJ1448" s="2648">
        <v>5.93</v>
      </c>
      <c r="AK1448" s="2651" t="s">
        <v>2154</v>
      </c>
      <c r="AL1448" s="2651" t="s">
        <v>2986</v>
      </c>
      <c r="AM1448" s="2652">
        <v>550.85</v>
      </c>
      <c r="AN1448" s="2652">
        <v>6.05</v>
      </c>
    </row>
    <row r="1449" spans="1:40" ht="11.1" customHeight="1">
      <c r="A1449" s="2646" t="s">
        <v>3851</v>
      </c>
      <c r="B1449" s="2646" t="s">
        <v>3851</v>
      </c>
      <c r="C1449" s="2646" t="s">
        <v>3809</v>
      </c>
      <c r="D1449" s="2646" t="s">
        <v>1812</v>
      </c>
      <c r="E1449" s="2647">
        <v>7412200000</v>
      </c>
      <c r="F1449" s="2646" t="s">
        <v>2990</v>
      </c>
      <c r="G1449" s="2646" t="s">
        <v>1817</v>
      </c>
      <c r="H1449" s="2646" t="s">
        <v>2995</v>
      </c>
      <c r="I1449" s="2646" t="s">
        <v>6533</v>
      </c>
      <c r="J1449" s="2646"/>
      <c r="K1449" s="2646" t="s">
        <v>6626</v>
      </c>
      <c r="L1449" s="2657">
        <v>0.17100000000000001</v>
      </c>
      <c r="M1449" s="2658">
        <v>1.2300000000000001E-4</v>
      </c>
      <c r="N1449" s="2649">
        <v>6.9900000000000004E-2</v>
      </c>
      <c r="O1449" s="2662">
        <v>4.4249999999999998E-2</v>
      </c>
      <c r="P1449" s="2649">
        <v>3.9800000000000002E-2</v>
      </c>
      <c r="Q1449" s="2656">
        <v>16</v>
      </c>
      <c r="R1449" s="2650"/>
      <c r="S1449" s="2650"/>
      <c r="T1449" s="2646" t="s">
        <v>2987</v>
      </c>
      <c r="U1449" s="2647">
        <v>4673739413654</v>
      </c>
      <c r="V1449" s="2656">
        <v>10</v>
      </c>
      <c r="W1449" s="2648">
        <v>1.71</v>
      </c>
      <c r="X1449" s="2662">
        <v>1.3600000000000001E-3</v>
      </c>
      <c r="Y1449" s="2650"/>
      <c r="Z1449" s="2650"/>
      <c r="AA1449" s="2650"/>
      <c r="AB1449" s="2647">
        <v>4603739368005</v>
      </c>
      <c r="AC1449" s="2656">
        <v>80</v>
      </c>
      <c r="AD1449" s="2648">
        <v>13.68</v>
      </c>
      <c r="AE1449" s="2662">
        <v>1.0880000000000001E-2</v>
      </c>
      <c r="AF1449" s="2648">
        <v>0.34</v>
      </c>
      <c r="AG1449" s="2648">
        <v>0.16</v>
      </c>
      <c r="AH1449" s="2653">
        <v>0.2</v>
      </c>
      <c r="AI1449" s="2647">
        <v>4603739368012</v>
      </c>
      <c r="AJ1449" s="2648">
        <v>7.48</v>
      </c>
      <c r="AK1449" s="2651" t="s">
        <v>2154</v>
      </c>
      <c r="AL1449" s="2651" t="s">
        <v>2986</v>
      </c>
      <c r="AM1449" s="2652">
        <v>695.75</v>
      </c>
      <c r="AN1449" s="2652">
        <v>7.63</v>
      </c>
    </row>
    <row r="1450" spans="1:40" ht="11.1" customHeight="1">
      <c r="A1450" s="2646" t="s">
        <v>3850</v>
      </c>
      <c r="B1450" s="2646" t="s">
        <v>3850</v>
      </c>
      <c r="C1450" s="2646" t="s">
        <v>3809</v>
      </c>
      <c r="D1450" s="2646" t="s">
        <v>1806</v>
      </c>
      <c r="E1450" s="2647">
        <v>7412200000</v>
      </c>
      <c r="F1450" s="2646" t="s">
        <v>2990</v>
      </c>
      <c r="G1450" s="2646" t="s">
        <v>1807</v>
      </c>
      <c r="H1450" s="2646" t="s">
        <v>2995</v>
      </c>
      <c r="I1450" s="2646" t="s">
        <v>6533</v>
      </c>
      <c r="J1450" s="2646"/>
      <c r="K1450" s="2646" t="s">
        <v>6626</v>
      </c>
      <c r="L1450" s="2657">
        <v>5.1999999999999998E-2</v>
      </c>
      <c r="M1450" s="2658">
        <v>4.6999999999999997E-5</v>
      </c>
      <c r="N1450" s="2662">
        <v>5.2749999999999998E-2</v>
      </c>
      <c r="O1450" s="2657">
        <v>3.5999999999999997E-2</v>
      </c>
      <c r="P1450" s="2657">
        <v>2.5000000000000001E-2</v>
      </c>
      <c r="Q1450" s="2656">
        <v>16</v>
      </c>
      <c r="R1450" s="2650"/>
      <c r="S1450" s="2650"/>
      <c r="T1450" s="2646" t="s">
        <v>2987</v>
      </c>
      <c r="U1450" s="2647">
        <v>4673739413661</v>
      </c>
      <c r="V1450" s="2656">
        <v>10</v>
      </c>
      <c r="W1450" s="2648">
        <v>0.52</v>
      </c>
      <c r="X1450" s="2658">
        <v>5.44E-4</v>
      </c>
      <c r="Y1450" s="2650"/>
      <c r="Z1450" s="2650"/>
      <c r="AA1450" s="2650"/>
      <c r="AB1450" s="2647">
        <v>4603739368067</v>
      </c>
      <c r="AC1450" s="2656">
        <v>200</v>
      </c>
      <c r="AD1450" s="2653">
        <v>10.4</v>
      </c>
      <c r="AE1450" s="2662">
        <v>1.0880000000000001E-2</v>
      </c>
      <c r="AF1450" s="2648">
        <v>0.34</v>
      </c>
      <c r="AG1450" s="2648">
        <v>0.16</v>
      </c>
      <c r="AH1450" s="2653">
        <v>0.2</v>
      </c>
      <c r="AI1450" s="2647">
        <v>4603739368074</v>
      </c>
      <c r="AJ1450" s="2648">
        <v>2.87</v>
      </c>
      <c r="AK1450" s="2651" t="s">
        <v>2154</v>
      </c>
      <c r="AL1450" s="2651" t="s">
        <v>2986</v>
      </c>
      <c r="AM1450" s="2663">
        <v>266.8</v>
      </c>
      <c r="AN1450" s="2652">
        <v>2.93</v>
      </c>
    </row>
    <row r="1451" spans="1:40" ht="11.1" customHeight="1">
      <c r="A1451" s="2646" t="s">
        <v>3849</v>
      </c>
      <c r="B1451" s="2646" t="s">
        <v>3849</v>
      </c>
      <c r="C1451" s="2646" t="s">
        <v>3809</v>
      </c>
      <c r="D1451" s="2646" t="s">
        <v>1806</v>
      </c>
      <c r="E1451" s="2647">
        <v>7412200000</v>
      </c>
      <c r="F1451" s="2646" t="s">
        <v>2990</v>
      </c>
      <c r="G1451" s="2646" t="s">
        <v>1808</v>
      </c>
      <c r="H1451" s="2646" t="s">
        <v>2995</v>
      </c>
      <c r="I1451" s="2646" t="s">
        <v>6533</v>
      </c>
      <c r="J1451" s="2646"/>
      <c r="K1451" s="2646" t="s">
        <v>6626</v>
      </c>
      <c r="L1451" s="2657">
        <v>6.6000000000000003E-2</v>
      </c>
      <c r="M1451" s="2658">
        <v>5.5999999999999999E-5</v>
      </c>
      <c r="N1451" s="2662">
        <v>5.475E-2</v>
      </c>
      <c r="O1451" s="2657">
        <v>3.7999999999999999E-2</v>
      </c>
      <c r="P1451" s="2657">
        <v>2.7E-2</v>
      </c>
      <c r="Q1451" s="2656">
        <v>16</v>
      </c>
      <c r="R1451" s="2650"/>
      <c r="S1451" s="2650"/>
      <c r="T1451" s="2646" t="s">
        <v>2987</v>
      </c>
      <c r="U1451" s="2647">
        <v>4673739413678</v>
      </c>
      <c r="V1451" s="2656">
        <v>10</v>
      </c>
      <c r="W1451" s="2648">
        <v>0.66</v>
      </c>
      <c r="X1451" s="2662">
        <v>6.8000000000000005E-4</v>
      </c>
      <c r="Y1451" s="2650"/>
      <c r="Z1451" s="2650"/>
      <c r="AA1451" s="2650"/>
      <c r="AB1451" s="2647">
        <v>4603739368081</v>
      </c>
      <c r="AC1451" s="2656">
        <v>160</v>
      </c>
      <c r="AD1451" s="2648">
        <v>10.56</v>
      </c>
      <c r="AE1451" s="2662">
        <v>1.0880000000000001E-2</v>
      </c>
      <c r="AF1451" s="2648">
        <v>0.34</v>
      </c>
      <c r="AG1451" s="2648">
        <v>0.16</v>
      </c>
      <c r="AH1451" s="2653">
        <v>0.2</v>
      </c>
      <c r="AI1451" s="2647">
        <v>4603739368098</v>
      </c>
      <c r="AJ1451" s="2648">
        <v>3.76</v>
      </c>
      <c r="AK1451" s="2651" t="s">
        <v>2154</v>
      </c>
      <c r="AL1451" s="2651" t="s">
        <v>2986</v>
      </c>
      <c r="AM1451" s="2663">
        <v>349.6</v>
      </c>
      <c r="AN1451" s="2652">
        <v>3.84</v>
      </c>
    </row>
    <row r="1452" spans="1:40" ht="11.1" customHeight="1">
      <c r="A1452" s="2646" t="s">
        <v>3848</v>
      </c>
      <c r="B1452" s="2646" t="s">
        <v>3848</v>
      </c>
      <c r="C1452" s="2646" t="s">
        <v>3809</v>
      </c>
      <c r="D1452" s="2646" t="s">
        <v>1806</v>
      </c>
      <c r="E1452" s="2647">
        <v>7412200000</v>
      </c>
      <c r="F1452" s="2646" t="s">
        <v>2990</v>
      </c>
      <c r="G1452" s="2646" t="s">
        <v>1809</v>
      </c>
      <c r="H1452" s="2646" t="s">
        <v>2995</v>
      </c>
      <c r="I1452" s="2646" t="s">
        <v>6533</v>
      </c>
      <c r="J1452" s="2646"/>
      <c r="K1452" s="2646" t="s">
        <v>6626</v>
      </c>
      <c r="L1452" s="2657">
        <v>7.5999999999999998E-2</v>
      </c>
      <c r="M1452" s="2658">
        <v>6.7000000000000002E-5</v>
      </c>
      <c r="N1452" s="2662">
        <v>5.7250000000000002E-2</v>
      </c>
      <c r="O1452" s="2649">
        <v>4.1500000000000002E-2</v>
      </c>
      <c r="P1452" s="2657">
        <v>2.8000000000000001E-2</v>
      </c>
      <c r="Q1452" s="2656">
        <v>16</v>
      </c>
      <c r="R1452" s="2650"/>
      <c r="S1452" s="2650"/>
      <c r="T1452" s="2646" t="s">
        <v>2987</v>
      </c>
      <c r="U1452" s="2647">
        <v>4673739413685</v>
      </c>
      <c r="V1452" s="2656">
        <v>10</v>
      </c>
      <c r="W1452" s="2648">
        <v>0.76</v>
      </c>
      <c r="X1452" s="2658">
        <v>9.0700000000000004E-4</v>
      </c>
      <c r="Y1452" s="2650"/>
      <c r="Z1452" s="2650"/>
      <c r="AA1452" s="2650"/>
      <c r="AB1452" s="2647">
        <v>4603739368104</v>
      </c>
      <c r="AC1452" s="2656">
        <v>120</v>
      </c>
      <c r="AD1452" s="2648">
        <v>9.1199999999999992</v>
      </c>
      <c r="AE1452" s="2662">
        <v>1.0880000000000001E-2</v>
      </c>
      <c r="AF1452" s="2648">
        <v>0.34</v>
      </c>
      <c r="AG1452" s="2648">
        <v>0.16</v>
      </c>
      <c r="AH1452" s="2653">
        <v>0.2</v>
      </c>
      <c r="AI1452" s="2647">
        <v>4603739368111</v>
      </c>
      <c r="AJ1452" s="2648">
        <v>4.17</v>
      </c>
      <c r="AK1452" s="2651" t="s">
        <v>2154</v>
      </c>
      <c r="AL1452" s="2651" t="s">
        <v>2986</v>
      </c>
      <c r="AM1452" s="2652">
        <v>387.55</v>
      </c>
      <c r="AN1452" s="2652">
        <v>4.25</v>
      </c>
    </row>
    <row r="1453" spans="1:40" ht="11.1" customHeight="1">
      <c r="A1453" s="2646" t="s">
        <v>3847</v>
      </c>
      <c r="B1453" s="2646" t="s">
        <v>3847</v>
      </c>
      <c r="C1453" s="2646" t="s">
        <v>3809</v>
      </c>
      <c r="D1453" s="2646" t="s">
        <v>1806</v>
      </c>
      <c r="E1453" s="2647">
        <v>7412200000</v>
      </c>
      <c r="F1453" s="2646" t="s">
        <v>2990</v>
      </c>
      <c r="G1453" s="2646" t="s">
        <v>1810</v>
      </c>
      <c r="H1453" s="2646" t="s">
        <v>2995</v>
      </c>
      <c r="I1453" s="2646" t="s">
        <v>6533</v>
      </c>
      <c r="J1453" s="2646"/>
      <c r="K1453" s="2646" t="s">
        <v>6626</v>
      </c>
      <c r="L1453" s="2657">
        <v>9.7000000000000003E-2</v>
      </c>
      <c r="M1453" s="2658">
        <v>8.2000000000000001E-5</v>
      </c>
      <c r="N1453" s="2662">
        <v>6.1249999999999999E-2</v>
      </c>
      <c r="O1453" s="2657">
        <v>4.3999999999999997E-2</v>
      </c>
      <c r="P1453" s="2649">
        <v>3.0499999999999999E-2</v>
      </c>
      <c r="Q1453" s="2656">
        <v>16</v>
      </c>
      <c r="R1453" s="2650"/>
      <c r="S1453" s="2650"/>
      <c r="T1453" s="2646" t="s">
        <v>2987</v>
      </c>
      <c r="U1453" s="2647">
        <v>4673739413692</v>
      </c>
      <c r="V1453" s="2656">
        <v>10</v>
      </c>
      <c r="W1453" s="2648">
        <v>0.97</v>
      </c>
      <c r="X1453" s="2658">
        <v>1.209E-3</v>
      </c>
      <c r="Y1453" s="2650"/>
      <c r="Z1453" s="2650"/>
      <c r="AA1453" s="2650"/>
      <c r="AB1453" s="2647">
        <v>4603739368128</v>
      </c>
      <c r="AC1453" s="2656">
        <v>90</v>
      </c>
      <c r="AD1453" s="2648">
        <v>8.73</v>
      </c>
      <c r="AE1453" s="2662">
        <v>1.0880000000000001E-2</v>
      </c>
      <c r="AF1453" s="2648">
        <v>0.34</v>
      </c>
      <c r="AG1453" s="2648">
        <v>0.16</v>
      </c>
      <c r="AH1453" s="2653">
        <v>0.2</v>
      </c>
      <c r="AI1453" s="2647">
        <v>4603739368135</v>
      </c>
      <c r="AJ1453" s="2648">
        <v>5.62</v>
      </c>
      <c r="AK1453" s="2651" t="s">
        <v>2154</v>
      </c>
      <c r="AL1453" s="2651" t="s">
        <v>2986</v>
      </c>
      <c r="AM1453" s="2663">
        <v>522.1</v>
      </c>
      <c r="AN1453" s="2652">
        <v>5.73</v>
      </c>
    </row>
    <row r="1454" spans="1:40" ht="11.1" customHeight="1">
      <c r="A1454" s="2646" t="s">
        <v>3846</v>
      </c>
      <c r="B1454" s="2646" t="s">
        <v>3846</v>
      </c>
      <c r="C1454" s="2646" t="s">
        <v>3809</v>
      </c>
      <c r="D1454" s="2646" t="s">
        <v>1806</v>
      </c>
      <c r="E1454" s="2647">
        <v>7412200000</v>
      </c>
      <c r="F1454" s="2646" t="s">
        <v>2990</v>
      </c>
      <c r="G1454" s="2646" t="s">
        <v>1811</v>
      </c>
      <c r="H1454" s="2646" t="s">
        <v>2995</v>
      </c>
      <c r="I1454" s="2646" t="s">
        <v>6533</v>
      </c>
      <c r="J1454" s="2646"/>
      <c r="K1454" s="2646" t="s">
        <v>6626</v>
      </c>
      <c r="L1454" s="2657">
        <v>0.11700000000000001</v>
      </c>
      <c r="M1454" s="2658">
        <v>9.8999999999999994E-5</v>
      </c>
      <c r="N1454" s="2662">
        <v>6.4750000000000002E-2</v>
      </c>
      <c r="O1454" s="2649">
        <v>4.8500000000000001E-2</v>
      </c>
      <c r="P1454" s="2649">
        <v>3.15E-2</v>
      </c>
      <c r="Q1454" s="2656">
        <v>16</v>
      </c>
      <c r="R1454" s="2650"/>
      <c r="S1454" s="2650"/>
      <c r="T1454" s="2646" t="s">
        <v>2987</v>
      </c>
      <c r="U1454" s="2647">
        <v>4673739413708</v>
      </c>
      <c r="V1454" s="2656">
        <v>10</v>
      </c>
      <c r="W1454" s="2648">
        <v>1.17</v>
      </c>
      <c r="X1454" s="2662">
        <v>1.3600000000000001E-3</v>
      </c>
      <c r="Y1454" s="2650"/>
      <c r="Z1454" s="2650"/>
      <c r="AA1454" s="2650"/>
      <c r="AB1454" s="2647">
        <v>4603739368142</v>
      </c>
      <c r="AC1454" s="2656">
        <v>80</v>
      </c>
      <c r="AD1454" s="2648">
        <v>9.36</v>
      </c>
      <c r="AE1454" s="2662">
        <v>1.0880000000000001E-2</v>
      </c>
      <c r="AF1454" s="2648">
        <v>0.34</v>
      </c>
      <c r="AG1454" s="2648">
        <v>0.16</v>
      </c>
      <c r="AH1454" s="2653">
        <v>0.2</v>
      </c>
      <c r="AI1454" s="2647">
        <v>4603739368159</v>
      </c>
      <c r="AJ1454" s="2648">
        <v>7.26</v>
      </c>
      <c r="AK1454" s="2651" t="s">
        <v>2154</v>
      </c>
      <c r="AL1454" s="2651" t="s">
        <v>2986</v>
      </c>
      <c r="AM1454" s="2652">
        <v>675.05</v>
      </c>
      <c r="AN1454" s="2652">
        <v>7.41</v>
      </c>
    </row>
    <row r="1455" spans="1:40" ht="11.1" customHeight="1">
      <c r="A1455" s="2646" t="s">
        <v>3845</v>
      </c>
      <c r="B1455" s="2646" t="s">
        <v>3845</v>
      </c>
      <c r="C1455" s="2646" t="s">
        <v>3809</v>
      </c>
      <c r="D1455" s="2646" t="s">
        <v>3843</v>
      </c>
      <c r="E1455" s="2647">
        <v>7412200000</v>
      </c>
      <c r="F1455" s="2646" t="s">
        <v>2990</v>
      </c>
      <c r="G1455" s="2646" t="s">
        <v>1850</v>
      </c>
      <c r="H1455" s="2646" t="s">
        <v>2995</v>
      </c>
      <c r="I1455" s="2646" t="s">
        <v>6533</v>
      </c>
      <c r="J1455" s="2646"/>
      <c r="K1455" s="2646" t="s">
        <v>6626</v>
      </c>
      <c r="L1455" s="2648">
        <v>0.09</v>
      </c>
      <c r="M1455" s="2658">
        <v>9.3999999999999994E-5</v>
      </c>
      <c r="N1455" s="2649">
        <v>6.4500000000000002E-2</v>
      </c>
      <c r="O1455" s="2657">
        <v>3.3000000000000002E-2</v>
      </c>
      <c r="P1455" s="2657">
        <v>4.3999999999999997E-2</v>
      </c>
      <c r="Q1455" s="2656">
        <v>16</v>
      </c>
      <c r="R1455" s="2650"/>
      <c r="S1455" s="2650"/>
      <c r="T1455" s="2646" t="s">
        <v>2987</v>
      </c>
      <c r="U1455" s="2647">
        <v>4673739413715</v>
      </c>
      <c r="V1455" s="2656">
        <v>10</v>
      </c>
      <c r="W1455" s="2653">
        <v>0.9</v>
      </c>
      <c r="X1455" s="2658">
        <v>9.0700000000000004E-4</v>
      </c>
      <c r="Y1455" s="2650"/>
      <c r="Z1455" s="2650"/>
      <c r="AA1455" s="2650"/>
      <c r="AB1455" s="2647">
        <v>4603739368029</v>
      </c>
      <c r="AC1455" s="2656">
        <v>120</v>
      </c>
      <c r="AD1455" s="2653">
        <v>10.8</v>
      </c>
      <c r="AE1455" s="2662">
        <v>1.0880000000000001E-2</v>
      </c>
      <c r="AF1455" s="2648">
        <v>0.34</v>
      </c>
      <c r="AG1455" s="2648">
        <v>0.16</v>
      </c>
      <c r="AH1455" s="2653">
        <v>0.2</v>
      </c>
      <c r="AI1455" s="2647">
        <v>4603739368036</v>
      </c>
      <c r="AJ1455" s="2648">
        <v>4.3600000000000003</v>
      </c>
      <c r="AK1455" s="2651" t="s">
        <v>2154</v>
      </c>
      <c r="AL1455" s="2651" t="s">
        <v>2986</v>
      </c>
      <c r="AM1455" s="2652">
        <v>405.95</v>
      </c>
      <c r="AN1455" s="2652">
        <v>4.45</v>
      </c>
    </row>
    <row r="1456" spans="1:40" ht="11.1" customHeight="1">
      <c r="A1456" s="2646" t="s">
        <v>3844</v>
      </c>
      <c r="B1456" s="2646" t="s">
        <v>3844</v>
      </c>
      <c r="C1456" s="2646" t="s">
        <v>3809</v>
      </c>
      <c r="D1456" s="2646" t="s">
        <v>3843</v>
      </c>
      <c r="E1456" s="2647">
        <v>7412200000</v>
      </c>
      <c r="F1456" s="2646" t="s">
        <v>2990</v>
      </c>
      <c r="G1456" s="2646" t="s">
        <v>1851</v>
      </c>
      <c r="H1456" s="2646" t="s">
        <v>2995</v>
      </c>
      <c r="I1456" s="2646" t="s">
        <v>6533</v>
      </c>
      <c r="J1456" s="2646"/>
      <c r="K1456" s="2646" t="s">
        <v>6626</v>
      </c>
      <c r="L1456" s="2657">
        <v>0.10199999999999999</v>
      </c>
      <c r="M1456" s="2658">
        <v>1.05E-4</v>
      </c>
      <c r="N1456" s="2649">
        <v>6.4500000000000002E-2</v>
      </c>
      <c r="O1456" s="2657">
        <v>3.6999999999999998E-2</v>
      </c>
      <c r="P1456" s="2657">
        <v>4.3999999999999997E-2</v>
      </c>
      <c r="Q1456" s="2656">
        <v>16</v>
      </c>
      <c r="R1456" s="2650"/>
      <c r="S1456" s="2650"/>
      <c r="T1456" s="2646" t="s">
        <v>2987</v>
      </c>
      <c r="U1456" s="2647">
        <v>4673739413722</v>
      </c>
      <c r="V1456" s="2656">
        <v>10</v>
      </c>
      <c r="W1456" s="2648">
        <v>1.02</v>
      </c>
      <c r="X1456" s="2662">
        <v>1.3600000000000001E-3</v>
      </c>
      <c r="Y1456" s="2650"/>
      <c r="Z1456" s="2650"/>
      <c r="AA1456" s="2650"/>
      <c r="AB1456" s="2647">
        <v>4603739368043</v>
      </c>
      <c r="AC1456" s="2656">
        <v>80</v>
      </c>
      <c r="AD1456" s="2648">
        <v>8.16</v>
      </c>
      <c r="AE1456" s="2662">
        <v>1.0880000000000001E-2</v>
      </c>
      <c r="AF1456" s="2648">
        <v>0.34</v>
      </c>
      <c r="AG1456" s="2648">
        <v>0.16</v>
      </c>
      <c r="AH1456" s="2653">
        <v>0.2</v>
      </c>
      <c r="AI1456" s="2647">
        <v>4603739368050</v>
      </c>
      <c r="AJ1456" s="2648">
        <v>5.0199999999999996</v>
      </c>
      <c r="AK1456" s="2651" t="s">
        <v>2154</v>
      </c>
      <c r="AL1456" s="2651" t="s">
        <v>2986</v>
      </c>
      <c r="AM1456" s="2663">
        <v>466.9</v>
      </c>
      <c r="AN1456" s="2652">
        <v>5.12</v>
      </c>
    </row>
    <row r="1457" spans="1:40" ht="11.1" customHeight="1">
      <c r="A1457" s="2646" t="s">
        <v>3842</v>
      </c>
      <c r="B1457" s="2646" t="s">
        <v>3842</v>
      </c>
      <c r="C1457" s="2646" t="s">
        <v>3809</v>
      </c>
      <c r="D1457" s="2646" t="s">
        <v>1818</v>
      </c>
      <c r="E1457" s="2647">
        <v>7412200000</v>
      </c>
      <c r="F1457" s="2646" t="s">
        <v>2990</v>
      </c>
      <c r="G1457" s="2646" t="s">
        <v>1819</v>
      </c>
      <c r="H1457" s="2646" t="s">
        <v>2995</v>
      </c>
      <c r="I1457" s="2646" t="s">
        <v>6533</v>
      </c>
      <c r="J1457" s="2646"/>
      <c r="K1457" s="2646" t="s">
        <v>6626</v>
      </c>
      <c r="L1457" s="2657">
        <v>7.6999999999999999E-2</v>
      </c>
      <c r="M1457" s="2662">
        <v>9.0000000000000006E-5</v>
      </c>
      <c r="N1457" s="2657">
        <v>7.9000000000000001E-2</v>
      </c>
      <c r="O1457" s="2662">
        <v>5.0750000000000003E-2</v>
      </c>
      <c r="P1457" s="2649">
        <v>2.2499999999999999E-2</v>
      </c>
      <c r="Q1457" s="2656">
        <v>16</v>
      </c>
      <c r="R1457" s="2656">
        <v>16</v>
      </c>
      <c r="S1457" s="2650"/>
      <c r="T1457" s="2646" t="s">
        <v>2987</v>
      </c>
      <c r="U1457" s="2647">
        <v>4673739413739</v>
      </c>
      <c r="V1457" s="2656">
        <v>10</v>
      </c>
      <c r="W1457" s="2648">
        <v>0.77</v>
      </c>
      <c r="X1457" s="2658">
        <v>9.0700000000000004E-4</v>
      </c>
      <c r="Y1457" s="2650"/>
      <c r="Z1457" s="2650"/>
      <c r="AA1457" s="2650"/>
      <c r="AB1457" s="2647">
        <v>4603739368241</v>
      </c>
      <c r="AC1457" s="2656">
        <v>120</v>
      </c>
      <c r="AD1457" s="2648">
        <v>9.24</v>
      </c>
      <c r="AE1457" s="2662">
        <v>1.0880000000000001E-2</v>
      </c>
      <c r="AF1457" s="2648">
        <v>0.34</v>
      </c>
      <c r="AG1457" s="2648">
        <v>0.16</v>
      </c>
      <c r="AH1457" s="2653">
        <v>0.2</v>
      </c>
      <c r="AI1457" s="2647">
        <v>4603739368258</v>
      </c>
      <c r="AJ1457" s="2648">
        <v>4.47</v>
      </c>
      <c r="AK1457" s="2651" t="s">
        <v>2154</v>
      </c>
      <c r="AL1457" s="2651" t="s">
        <v>2986</v>
      </c>
      <c r="AM1457" s="2652">
        <v>415.15</v>
      </c>
      <c r="AN1457" s="2652">
        <v>4.5599999999999996</v>
      </c>
    </row>
    <row r="1458" spans="1:40" ht="11.1" customHeight="1">
      <c r="A1458" s="2646" t="s">
        <v>3841</v>
      </c>
      <c r="B1458" s="2646" t="s">
        <v>3841</v>
      </c>
      <c r="C1458" s="2646" t="s">
        <v>3809</v>
      </c>
      <c r="D1458" s="2646" t="s">
        <v>1818</v>
      </c>
      <c r="E1458" s="2647">
        <v>7412200000</v>
      </c>
      <c r="F1458" s="2646" t="s">
        <v>2990</v>
      </c>
      <c r="G1458" s="2646" t="s">
        <v>1820</v>
      </c>
      <c r="H1458" s="2646" t="s">
        <v>2995</v>
      </c>
      <c r="I1458" s="2646" t="s">
        <v>6533</v>
      </c>
      <c r="J1458" s="2646"/>
      <c r="K1458" s="2646" t="s">
        <v>6626</v>
      </c>
      <c r="L1458" s="2657">
        <v>0.107</v>
      </c>
      <c r="M1458" s="2662">
        <v>1.2E-4</v>
      </c>
      <c r="N1458" s="2657">
        <v>8.3000000000000004E-2</v>
      </c>
      <c r="O1458" s="2662">
        <v>5.475E-2</v>
      </c>
      <c r="P1458" s="2649">
        <v>2.6499999999999999E-2</v>
      </c>
      <c r="Q1458" s="2656">
        <v>16</v>
      </c>
      <c r="R1458" s="2656">
        <v>20</v>
      </c>
      <c r="S1458" s="2650"/>
      <c r="T1458" s="2646" t="s">
        <v>2987</v>
      </c>
      <c r="U1458" s="2647">
        <v>4673739413746</v>
      </c>
      <c r="V1458" s="2656">
        <v>10</v>
      </c>
      <c r="W1458" s="2648">
        <v>1.07</v>
      </c>
      <c r="X1458" s="2662">
        <v>1.3600000000000001E-3</v>
      </c>
      <c r="Y1458" s="2650"/>
      <c r="Z1458" s="2650"/>
      <c r="AA1458" s="2650"/>
      <c r="AB1458" s="2647">
        <v>4603739368265</v>
      </c>
      <c r="AC1458" s="2656">
        <v>80</v>
      </c>
      <c r="AD1458" s="2648">
        <v>8.56</v>
      </c>
      <c r="AE1458" s="2662">
        <v>1.0880000000000001E-2</v>
      </c>
      <c r="AF1458" s="2648">
        <v>0.34</v>
      </c>
      <c r="AG1458" s="2648">
        <v>0.16</v>
      </c>
      <c r="AH1458" s="2653">
        <v>0.2</v>
      </c>
      <c r="AI1458" s="2647">
        <v>4603739368272</v>
      </c>
      <c r="AJ1458" s="2648">
        <v>6.45</v>
      </c>
      <c r="AK1458" s="2651" t="s">
        <v>2154</v>
      </c>
      <c r="AL1458" s="2651" t="s">
        <v>2986</v>
      </c>
      <c r="AM1458" s="2652">
        <v>599.15</v>
      </c>
      <c r="AN1458" s="2652">
        <v>6.58</v>
      </c>
    </row>
    <row r="1459" spans="1:40" ht="11.1" customHeight="1">
      <c r="A1459" s="2646" t="s">
        <v>3840</v>
      </c>
      <c r="B1459" s="2646" t="s">
        <v>3840</v>
      </c>
      <c r="C1459" s="2646" t="s">
        <v>3809</v>
      </c>
      <c r="D1459" s="2646" t="s">
        <v>1818</v>
      </c>
      <c r="E1459" s="2647">
        <v>7412200000</v>
      </c>
      <c r="F1459" s="2646" t="s">
        <v>2990</v>
      </c>
      <c r="G1459" s="2646" t="s">
        <v>1821</v>
      </c>
      <c r="H1459" s="2646" t="s">
        <v>2995</v>
      </c>
      <c r="I1459" s="2646" t="s">
        <v>6533</v>
      </c>
      <c r="J1459" s="2646"/>
      <c r="K1459" s="2646" t="s">
        <v>6626</v>
      </c>
      <c r="L1459" s="2657">
        <v>0.16200000000000001</v>
      </c>
      <c r="M1459" s="2658">
        <v>1.83E-4</v>
      </c>
      <c r="N1459" s="2657">
        <v>9.0999999999999998E-2</v>
      </c>
      <c r="O1459" s="2662">
        <v>6.1749999999999999E-2</v>
      </c>
      <c r="P1459" s="2649">
        <v>3.2500000000000001E-2</v>
      </c>
      <c r="Q1459" s="2656">
        <v>16</v>
      </c>
      <c r="R1459" s="2650"/>
      <c r="S1459" s="2650"/>
      <c r="T1459" s="2646" t="s">
        <v>2987</v>
      </c>
      <c r="U1459" s="2647">
        <v>4673739413753</v>
      </c>
      <c r="V1459" s="2656">
        <v>10</v>
      </c>
      <c r="W1459" s="2648">
        <v>1.62</v>
      </c>
      <c r="X1459" s="2658">
        <v>2.176E-3</v>
      </c>
      <c r="Y1459" s="2650"/>
      <c r="Z1459" s="2650"/>
      <c r="AA1459" s="2650"/>
      <c r="AB1459" s="2647">
        <v>4603739368296</v>
      </c>
      <c r="AC1459" s="2656">
        <v>50</v>
      </c>
      <c r="AD1459" s="2653">
        <v>8.1</v>
      </c>
      <c r="AE1459" s="2662">
        <v>1.0880000000000001E-2</v>
      </c>
      <c r="AF1459" s="2648">
        <v>0.34</v>
      </c>
      <c r="AG1459" s="2648">
        <v>0.16</v>
      </c>
      <c r="AH1459" s="2653">
        <v>0.2</v>
      </c>
      <c r="AI1459" s="2647">
        <v>4603739368302</v>
      </c>
      <c r="AJ1459" s="2648">
        <v>9.64</v>
      </c>
      <c r="AK1459" s="2651" t="s">
        <v>2154</v>
      </c>
      <c r="AL1459" s="2651" t="s">
        <v>2986</v>
      </c>
      <c r="AM1459" s="2652">
        <v>895.85</v>
      </c>
      <c r="AN1459" s="2652">
        <v>9.83</v>
      </c>
    </row>
    <row r="1460" spans="1:40" ht="11.1" customHeight="1">
      <c r="A1460" s="2646" t="s">
        <v>3839</v>
      </c>
      <c r="B1460" s="2646" t="s">
        <v>3839</v>
      </c>
      <c r="C1460" s="2646" t="s">
        <v>3809</v>
      </c>
      <c r="D1460" s="2646" t="s">
        <v>1818</v>
      </c>
      <c r="E1460" s="2647">
        <v>7412200000</v>
      </c>
      <c r="F1460" s="2646" t="s">
        <v>2990</v>
      </c>
      <c r="G1460" s="2646" t="s">
        <v>1822</v>
      </c>
      <c r="H1460" s="2646" t="s">
        <v>2995</v>
      </c>
      <c r="I1460" s="2646" t="s">
        <v>6533</v>
      </c>
      <c r="J1460" s="2646"/>
      <c r="K1460" s="2646" t="s">
        <v>6626</v>
      </c>
      <c r="L1460" s="2657">
        <v>0.25900000000000001</v>
      </c>
      <c r="M1460" s="2658">
        <v>2.5300000000000002E-4</v>
      </c>
      <c r="N1460" s="2657">
        <v>9.7000000000000003E-2</v>
      </c>
      <c r="O1460" s="2662">
        <v>6.7750000000000005E-2</v>
      </c>
      <c r="P1460" s="2649">
        <v>3.85E-2</v>
      </c>
      <c r="Q1460" s="2656">
        <v>16</v>
      </c>
      <c r="R1460" s="2656">
        <v>32</v>
      </c>
      <c r="S1460" s="2650"/>
      <c r="T1460" s="2646" t="s">
        <v>2987</v>
      </c>
      <c r="U1460" s="2647">
        <v>4673739413760</v>
      </c>
      <c r="V1460" s="2656">
        <v>10</v>
      </c>
      <c r="W1460" s="2648">
        <v>2.59</v>
      </c>
      <c r="X1460" s="2662">
        <v>2.7200000000000002E-3</v>
      </c>
      <c r="Y1460" s="2650"/>
      <c r="Z1460" s="2650"/>
      <c r="AA1460" s="2650"/>
      <c r="AB1460" s="2647">
        <v>4603739368319</v>
      </c>
      <c r="AC1460" s="2656">
        <v>40</v>
      </c>
      <c r="AD1460" s="2648">
        <v>10.36</v>
      </c>
      <c r="AE1460" s="2662">
        <v>1.0880000000000001E-2</v>
      </c>
      <c r="AF1460" s="2648">
        <v>0.34</v>
      </c>
      <c r="AG1460" s="2648">
        <v>0.16</v>
      </c>
      <c r="AH1460" s="2653">
        <v>0.2</v>
      </c>
      <c r="AI1460" s="2647">
        <v>4603739368326</v>
      </c>
      <c r="AJ1460" s="2648">
        <v>16.809999999999999</v>
      </c>
      <c r="AK1460" s="2651" t="s">
        <v>2154</v>
      </c>
      <c r="AL1460" s="2651" t="s">
        <v>2986</v>
      </c>
      <c r="AM1460" s="2660">
        <v>1564</v>
      </c>
      <c r="AN1460" s="2652">
        <v>17.149999999999999</v>
      </c>
    </row>
    <row r="1461" spans="1:40" ht="11.1" customHeight="1">
      <c r="A1461" s="2646" t="s">
        <v>3838</v>
      </c>
      <c r="B1461" s="2646" t="s">
        <v>3838</v>
      </c>
      <c r="C1461" s="2646" t="s">
        <v>3809</v>
      </c>
      <c r="D1461" s="2646" t="s">
        <v>1823</v>
      </c>
      <c r="E1461" s="2647">
        <v>7412200000</v>
      </c>
      <c r="F1461" s="2646" t="s">
        <v>2990</v>
      </c>
      <c r="G1461" s="2646" t="s">
        <v>1824</v>
      </c>
      <c r="H1461" s="2646" t="s">
        <v>2995</v>
      </c>
      <c r="I1461" s="2646" t="s">
        <v>6533</v>
      </c>
      <c r="J1461" s="2646"/>
      <c r="K1461" s="2646" t="s">
        <v>6626</v>
      </c>
      <c r="L1461" s="2657">
        <v>8.7999999999999995E-2</v>
      </c>
      <c r="M1461" s="2658">
        <v>1.16E-4</v>
      </c>
      <c r="N1461" s="2657">
        <v>8.3000000000000004E-2</v>
      </c>
      <c r="O1461" s="2662">
        <v>5.2850000000000001E-2</v>
      </c>
      <c r="P1461" s="2649">
        <v>2.6499999999999999E-2</v>
      </c>
      <c r="Q1461" s="2656">
        <v>16</v>
      </c>
      <c r="R1461" s="2650"/>
      <c r="S1461" s="2650"/>
      <c r="T1461" s="2646" t="s">
        <v>2987</v>
      </c>
      <c r="U1461" s="2647">
        <v>4673739413777</v>
      </c>
      <c r="V1461" s="2656">
        <v>10</v>
      </c>
      <c r="W1461" s="2648">
        <v>0.88</v>
      </c>
      <c r="X1461" s="2658">
        <v>1.088E-3</v>
      </c>
      <c r="Y1461" s="2650"/>
      <c r="Z1461" s="2650"/>
      <c r="AA1461" s="2650"/>
      <c r="AB1461" s="2647">
        <v>4603739368814</v>
      </c>
      <c r="AC1461" s="2656">
        <v>100</v>
      </c>
      <c r="AD1461" s="2653">
        <v>8.8000000000000007</v>
      </c>
      <c r="AE1461" s="2662">
        <v>1.0880000000000001E-2</v>
      </c>
      <c r="AF1461" s="2648">
        <v>0.34</v>
      </c>
      <c r="AG1461" s="2648">
        <v>0.16</v>
      </c>
      <c r="AH1461" s="2653">
        <v>0.2</v>
      </c>
      <c r="AI1461" s="2647">
        <v>4603739368821</v>
      </c>
      <c r="AJ1461" s="2648">
        <v>6.71</v>
      </c>
      <c r="AK1461" s="2651" t="s">
        <v>2154</v>
      </c>
      <c r="AL1461" s="2651" t="s">
        <v>2986</v>
      </c>
      <c r="AM1461" s="2663">
        <v>623.29999999999995</v>
      </c>
      <c r="AN1461" s="2652">
        <v>6.84</v>
      </c>
    </row>
    <row r="1462" spans="1:40" ht="11.1" customHeight="1">
      <c r="A1462" s="2646" t="s">
        <v>3837</v>
      </c>
      <c r="B1462" s="2646" t="s">
        <v>3837</v>
      </c>
      <c r="C1462" s="2646" t="s">
        <v>3809</v>
      </c>
      <c r="D1462" s="2646" t="s">
        <v>1823</v>
      </c>
      <c r="E1462" s="2647">
        <v>7412200000</v>
      </c>
      <c r="F1462" s="2646" t="s">
        <v>2990</v>
      </c>
      <c r="G1462" s="2646" t="s">
        <v>1825</v>
      </c>
      <c r="H1462" s="2646" t="s">
        <v>2995</v>
      </c>
      <c r="I1462" s="2646" t="s">
        <v>6533</v>
      </c>
      <c r="J1462" s="2646"/>
      <c r="K1462" s="2646" t="s">
        <v>6626</v>
      </c>
      <c r="L1462" s="2657">
        <v>8.8999999999999996E-2</v>
      </c>
      <c r="M1462" s="2658">
        <v>1.15E-4</v>
      </c>
      <c r="N1462" s="2657">
        <v>7.9000000000000001E-2</v>
      </c>
      <c r="O1462" s="2662">
        <v>5.475E-2</v>
      </c>
      <c r="P1462" s="2649">
        <v>2.6499999999999999E-2</v>
      </c>
      <c r="Q1462" s="2656">
        <v>10</v>
      </c>
      <c r="R1462" s="2650"/>
      <c r="S1462" s="2650"/>
      <c r="T1462" s="2646" t="s">
        <v>2987</v>
      </c>
      <c r="U1462" s="2647">
        <v>4673739413784</v>
      </c>
      <c r="V1462" s="2656">
        <v>10</v>
      </c>
      <c r="W1462" s="2648">
        <v>0.89</v>
      </c>
      <c r="X1462" s="2658">
        <v>1.088E-3</v>
      </c>
      <c r="Y1462" s="2650"/>
      <c r="Z1462" s="2650"/>
      <c r="AA1462" s="2650"/>
      <c r="AB1462" s="2647">
        <v>4603739368838</v>
      </c>
      <c r="AC1462" s="2656">
        <v>100</v>
      </c>
      <c r="AD1462" s="2653">
        <v>8.9</v>
      </c>
      <c r="AE1462" s="2662">
        <v>1.0880000000000001E-2</v>
      </c>
      <c r="AF1462" s="2648">
        <v>0.34</v>
      </c>
      <c r="AG1462" s="2648">
        <v>0.16</v>
      </c>
      <c r="AH1462" s="2653">
        <v>0.2</v>
      </c>
      <c r="AI1462" s="2647">
        <v>4603739368845</v>
      </c>
      <c r="AJ1462" s="2653">
        <v>6.1</v>
      </c>
      <c r="AK1462" s="2651" t="s">
        <v>2154</v>
      </c>
      <c r="AL1462" s="2651" t="s">
        <v>2986</v>
      </c>
      <c r="AM1462" s="2652">
        <v>566.95000000000005</v>
      </c>
      <c r="AN1462" s="2652">
        <v>6.22</v>
      </c>
    </row>
    <row r="1463" spans="1:40" ht="11.1" customHeight="1">
      <c r="A1463" s="2646" t="s">
        <v>3836</v>
      </c>
      <c r="B1463" s="2646" t="s">
        <v>3836</v>
      </c>
      <c r="C1463" s="2646" t="s">
        <v>3809</v>
      </c>
      <c r="D1463" s="2646" t="s">
        <v>1823</v>
      </c>
      <c r="E1463" s="2647">
        <v>7412200000</v>
      </c>
      <c r="F1463" s="2646" t="s">
        <v>2990</v>
      </c>
      <c r="G1463" s="2646" t="s">
        <v>1827</v>
      </c>
      <c r="H1463" s="2646" t="s">
        <v>2995</v>
      </c>
      <c r="I1463" s="2646" t="s">
        <v>6533</v>
      </c>
      <c r="J1463" s="2646"/>
      <c r="K1463" s="2646" t="s">
        <v>6626</v>
      </c>
      <c r="L1463" s="2657">
        <v>9.9000000000000005E-2</v>
      </c>
      <c r="M1463" s="2658">
        <v>1.15E-4</v>
      </c>
      <c r="N1463" s="2657">
        <v>7.9000000000000001E-2</v>
      </c>
      <c r="O1463" s="2662">
        <v>5.475E-2</v>
      </c>
      <c r="P1463" s="2649">
        <v>2.6499999999999999E-2</v>
      </c>
      <c r="Q1463" s="2656">
        <v>16</v>
      </c>
      <c r="R1463" s="2650"/>
      <c r="S1463" s="2650"/>
      <c r="T1463" s="2646" t="s">
        <v>2987</v>
      </c>
      <c r="U1463" s="2647">
        <v>4673739413791</v>
      </c>
      <c r="V1463" s="2656">
        <v>10</v>
      </c>
      <c r="W1463" s="2648">
        <v>0.99</v>
      </c>
      <c r="X1463" s="2658">
        <v>1.088E-3</v>
      </c>
      <c r="Y1463" s="2650"/>
      <c r="Z1463" s="2650"/>
      <c r="AA1463" s="2650"/>
      <c r="AB1463" s="2647">
        <v>4603739368852</v>
      </c>
      <c r="AC1463" s="2656">
        <v>100</v>
      </c>
      <c r="AD1463" s="2653">
        <v>9.9</v>
      </c>
      <c r="AE1463" s="2662">
        <v>1.0880000000000001E-2</v>
      </c>
      <c r="AF1463" s="2648">
        <v>0.34</v>
      </c>
      <c r="AG1463" s="2648">
        <v>0.16</v>
      </c>
      <c r="AH1463" s="2653">
        <v>0.2</v>
      </c>
      <c r="AI1463" s="2647">
        <v>4603739368869</v>
      </c>
      <c r="AJ1463" s="2648">
        <v>6.56</v>
      </c>
      <c r="AK1463" s="2651" t="s">
        <v>2154</v>
      </c>
      <c r="AL1463" s="2651" t="s">
        <v>2986</v>
      </c>
      <c r="AM1463" s="2652">
        <v>610.65</v>
      </c>
      <c r="AN1463" s="2652">
        <v>6.69</v>
      </c>
    </row>
    <row r="1464" spans="1:40" ht="11.1" customHeight="1">
      <c r="A1464" s="2646" t="s">
        <v>3835</v>
      </c>
      <c r="B1464" s="2646" t="s">
        <v>3835</v>
      </c>
      <c r="C1464" s="2646" t="s">
        <v>3809</v>
      </c>
      <c r="D1464" s="2646" t="s">
        <v>1823</v>
      </c>
      <c r="E1464" s="2647">
        <v>7412200000</v>
      </c>
      <c r="F1464" s="2646" t="s">
        <v>2990</v>
      </c>
      <c r="G1464" s="2646" t="s">
        <v>1826</v>
      </c>
      <c r="H1464" s="2646" t="s">
        <v>2995</v>
      </c>
      <c r="I1464" s="2646" t="s">
        <v>6533</v>
      </c>
      <c r="J1464" s="2646"/>
      <c r="K1464" s="2646" t="s">
        <v>6626</v>
      </c>
      <c r="L1464" s="2653">
        <v>0.1</v>
      </c>
      <c r="M1464" s="2658">
        <v>1.15E-4</v>
      </c>
      <c r="N1464" s="2657">
        <v>7.9000000000000001E-2</v>
      </c>
      <c r="O1464" s="2662">
        <v>5.475E-2</v>
      </c>
      <c r="P1464" s="2649">
        <v>2.6499999999999999E-2</v>
      </c>
      <c r="Q1464" s="2656">
        <v>16</v>
      </c>
      <c r="R1464" s="2650"/>
      <c r="S1464" s="2650"/>
      <c r="T1464" s="2646" t="s">
        <v>2987</v>
      </c>
      <c r="U1464" s="2647">
        <v>4673739413807</v>
      </c>
      <c r="V1464" s="2656">
        <v>10</v>
      </c>
      <c r="W1464" s="2656">
        <v>1</v>
      </c>
      <c r="X1464" s="2658">
        <v>1.209E-3</v>
      </c>
      <c r="Y1464" s="2650"/>
      <c r="Z1464" s="2650"/>
      <c r="AA1464" s="2650"/>
      <c r="AB1464" s="2647">
        <v>4603739368876</v>
      </c>
      <c r="AC1464" s="2656">
        <v>90</v>
      </c>
      <c r="AD1464" s="2656">
        <v>9</v>
      </c>
      <c r="AE1464" s="2662">
        <v>1.0880000000000001E-2</v>
      </c>
      <c r="AF1464" s="2648">
        <v>0.34</v>
      </c>
      <c r="AG1464" s="2648">
        <v>0.16</v>
      </c>
      <c r="AH1464" s="2653">
        <v>0.2</v>
      </c>
      <c r="AI1464" s="2647">
        <v>4603739368883</v>
      </c>
      <c r="AJ1464" s="2648">
        <v>6.55</v>
      </c>
      <c r="AK1464" s="2651" t="s">
        <v>2154</v>
      </c>
      <c r="AL1464" s="2651" t="s">
        <v>2986</v>
      </c>
      <c r="AM1464" s="2652">
        <v>608.35</v>
      </c>
      <c r="AN1464" s="2652">
        <v>6.68</v>
      </c>
    </row>
    <row r="1465" spans="1:40" ht="11.1" customHeight="1">
      <c r="A1465" s="2646" t="s">
        <v>3834</v>
      </c>
      <c r="B1465" s="2646" t="s">
        <v>3834</v>
      </c>
      <c r="C1465" s="2646" t="s">
        <v>3809</v>
      </c>
      <c r="D1465" s="2646" t="s">
        <v>1823</v>
      </c>
      <c r="E1465" s="2647">
        <v>7412200000</v>
      </c>
      <c r="F1465" s="2646" t="s">
        <v>2990</v>
      </c>
      <c r="G1465" s="2646" t="s">
        <v>1828</v>
      </c>
      <c r="H1465" s="2646" t="s">
        <v>2995</v>
      </c>
      <c r="I1465" s="2646" t="s">
        <v>6533</v>
      </c>
      <c r="J1465" s="2646"/>
      <c r="K1465" s="2646" t="s">
        <v>6626</v>
      </c>
      <c r="L1465" s="2657">
        <v>0.126</v>
      </c>
      <c r="M1465" s="2658">
        <v>1.3200000000000001E-4</v>
      </c>
      <c r="N1465" s="2657">
        <v>8.7999999999999995E-2</v>
      </c>
      <c r="O1465" s="2662">
        <v>5.6750000000000002E-2</v>
      </c>
      <c r="P1465" s="2649">
        <v>2.6499999999999999E-2</v>
      </c>
      <c r="Q1465" s="2656">
        <v>16</v>
      </c>
      <c r="R1465" s="2650"/>
      <c r="S1465" s="2650"/>
      <c r="T1465" s="2646" t="s">
        <v>2987</v>
      </c>
      <c r="U1465" s="2647">
        <v>4673739413814</v>
      </c>
      <c r="V1465" s="2656">
        <v>10</v>
      </c>
      <c r="W1465" s="2648">
        <v>1.26</v>
      </c>
      <c r="X1465" s="2658">
        <v>1.8129999999999999E-3</v>
      </c>
      <c r="Y1465" s="2650"/>
      <c r="Z1465" s="2650"/>
      <c r="AA1465" s="2650"/>
      <c r="AB1465" s="2647">
        <v>4603739368890</v>
      </c>
      <c r="AC1465" s="2656">
        <v>60</v>
      </c>
      <c r="AD1465" s="2648">
        <v>7.56</v>
      </c>
      <c r="AE1465" s="2662">
        <v>1.0880000000000001E-2</v>
      </c>
      <c r="AF1465" s="2648">
        <v>0.34</v>
      </c>
      <c r="AG1465" s="2648">
        <v>0.16</v>
      </c>
      <c r="AH1465" s="2653">
        <v>0.2</v>
      </c>
      <c r="AI1465" s="2647">
        <v>4603739368906</v>
      </c>
      <c r="AJ1465" s="2648">
        <v>9.2799999999999994</v>
      </c>
      <c r="AK1465" s="2651" t="s">
        <v>2154</v>
      </c>
      <c r="AL1465" s="2651" t="s">
        <v>2986</v>
      </c>
      <c r="AM1465" s="2663">
        <v>862.5</v>
      </c>
      <c r="AN1465" s="2652">
        <v>9.4700000000000006</v>
      </c>
    </row>
    <row r="1466" spans="1:40" ht="11.1" customHeight="1">
      <c r="A1466" s="2646" t="s">
        <v>3833</v>
      </c>
      <c r="B1466" s="2646" t="s">
        <v>3833</v>
      </c>
      <c r="C1466" s="2646" t="s">
        <v>3809</v>
      </c>
      <c r="D1466" s="2646" t="s">
        <v>1823</v>
      </c>
      <c r="E1466" s="2647">
        <v>7412200000</v>
      </c>
      <c r="F1466" s="2646" t="s">
        <v>2990</v>
      </c>
      <c r="G1466" s="2646" t="s">
        <v>1830</v>
      </c>
      <c r="H1466" s="2646" t="s">
        <v>2995</v>
      </c>
      <c r="I1466" s="2646" t="s">
        <v>6533</v>
      </c>
      <c r="J1466" s="2646"/>
      <c r="K1466" s="2646" t="s">
        <v>6626</v>
      </c>
      <c r="L1466" s="2657">
        <v>0.125</v>
      </c>
      <c r="M1466" s="2658">
        <v>1.6699999999999999E-4</v>
      </c>
      <c r="N1466" s="2649">
        <v>8.5500000000000007E-2</v>
      </c>
      <c r="O1466" s="2662">
        <v>6.0249999999999998E-2</v>
      </c>
      <c r="P1466" s="2649">
        <v>3.2500000000000001E-2</v>
      </c>
      <c r="Q1466" s="2656">
        <v>16</v>
      </c>
      <c r="R1466" s="2650"/>
      <c r="S1466" s="2650"/>
      <c r="T1466" s="2646" t="s">
        <v>2987</v>
      </c>
      <c r="U1466" s="2647">
        <v>4673739413821</v>
      </c>
      <c r="V1466" s="2656">
        <v>10</v>
      </c>
      <c r="W1466" s="2648">
        <v>1.25</v>
      </c>
      <c r="X1466" s="2658">
        <v>1.8129999999999999E-3</v>
      </c>
      <c r="Y1466" s="2650"/>
      <c r="Z1466" s="2650"/>
      <c r="AA1466" s="2650"/>
      <c r="AB1466" s="2647">
        <v>4603739368913</v>
      </c>
      <c r="AC1466" s="2656">
        <v>60</v>
      </c>
      <c r="AD1466" s="2653">
        <v>7.5</v>
      </c>
      <c r="AE1466" s="2662">
        <v>1.0880000000000001E-2</v>
      </c>
      <c r="AF1466" s="2648">
        <v>0.34</v>
      </c>
      <c r="AG1466" s="2648">
        <v>0.16</v>
      </c>
      <c r="AH1466" s="2653">
        <v>0.2</v>
      </c>
      <c r="AI1466" s="2647">
        <v>4603739368920</v>
      </c>
      <c r="AJ1466" s="2648">
        <v>9.07</v>
      </c>
      <c r="AK1466" s="2651" t="s">
        <v>2154</v>
      </c>
      <c r="AL1466" s="2651" t="s">
        <v>2986</v>
      </c>
      <c r="AM1466" s="2652">
        <v>842.95</v>
      </c>
      <c r="AN1466" s="2652">
        <v>9.25</v>
      </c>
    </row>
    <row r="1467" spans="1:40" ht="11.1" customHeight="1">
      <c r="A1467" s="2646" t="s">
        <v>3832</v>
      </c>
      <c r="B1467" s="2646" t="s">
        <v>3832</v>
      </c>
      <c r="C1467" s="2646" t="s">
        <v>3809</v>
      </c>
      <c r="D1467" s="2646" t="s">
        <v>1823</v>
      </c>
      <c r="E1467" s="2647">
        <v>7412200000</v>
      </c>
      <c r="F1467" s="2646" t="s">
        <v>2990</v>
      </c>
      <c r="G1467" s="2646" t="s">
        <v>1834</v>
      </c>
      <c r="H1467" s="2646" t="s">
        <v>2995</v>
      </c>
      <c r="I1467" s="2646" t="s">
        <v>6533</v>
      </c>
      <c r="J1467" s="2646"/>
      <c r="K1467" s="2646" t="s">
        <v>6626</v>
      </c>
      <c r="L1467" s="2657">
        <v>0.13400000000000001</v>
      </c>
      <c r="M1467" s="2658">
        <v>1.6100000000000001E-4</v>
      </c>
      <c r="N1467" s="2657">
        <v>8.2000000000000003E-2</v>
      </c>
      <c r="O1467" s="2662">
        <v>6.0249999999999998E-2</v>
      </c>
      <c r="P1467" s="2649">
        <v>3.2500000000000001E-2</v>
      </c>
      <c r="Q1467" s="2656">
        <v>16</v>
      </c>
      <c r="R1467" s="2650"/>
      <c r="S1467" s="2650"/>
      <c r="T1467" s="2646" t="s">
        <v>2987</v>
      </c>
      <c r="U1467" s="2647">
        <v>4673739413838</v>
      </c>
      <c r="V1467" s="2656">
        <v>10</v>
      </c>
      <c r="W1467" s="2648">
        <v>1.34</v>
      </c>
      <c r="X1467" s="2658">
        <v>1.8129999999999999E-3</v>
      </c>
      <c r="Y1467" s="2650"/>
      <c r="Z1467" s="2650"/>
      <c r="AA1467" s="2650"/>
      <c r="AB1467" s="2647">
        <v>4603739368937</v>
      </c>
      <c r="AC1467" s="2656">
        <v>60</v>
      </c>
      <c r="AD1467" s="2648">
        <v>8.0399999999999991</v>
      </c>
      <c r="AE1467" s="2662">
        <v>1.0880000000000001E-2</v>
      </c>
      <c r="AF1467" s="2648">
        <v>0.34</v>
      </c>
      <c r="AG1467" s="2648">
        <v>0.16</v>
      </c>
      <c r="AH1467" s="2653">
        <v>0.2</v>
      </c>
      <c r="AI1467" s="2647">
        <v>4603739368944</v>
      </c>
      <c r="AJ1467" s="2648">
        <v>9.7899999999999991</v>
      </c>
      <c r="AK1467" s="2651" t="s">
        <v>2154</v>
      </c>
      <c r="AL1467" s="2651" t="s">
        <v>2986</v>
      </c>
      <c r="AM1467" s="2652">
        <v>909.65</v>
      </c>
      <c r="AN1467" s="2652">
        <v>9.99</v>
      </c>
    </row>
    <row r="1468" spans="1:40" ht="11.1" customHeight="1">
      <c r="A1468" s="2646" t="s">
        <v>3831</v>
      </c>
      <c r="B1468" s="2646" t="s">
        <v>3831</v>
      </c>
      <c r="C1468" s="2646" t="s">
        <v>3809</v>
      </c>
      <c r="D1468" s="2646" t="s">
        <v>1823</v>
      </c>
      <c r="E1468" s="2647">
        <v>7412200000</v>
      </c>
      <c r="F1468" s="2646" t="s">
        <v>2990</v>
      </c>
      <c r="G1468" s="2646" t="s">
        <v>1832</v>
      </c>
      <c r="H1468" s="2646" t="s">
        <v>2995</v>
      </c>
      <c r="I1468" s="2646" t="s">
        <v>6533</v>
      </c>
      <c r="J1468" s="2646"/>
      <c r="K1468" s="2646" t="s">
        <v>6626</v>
      </c>
      <c r="L1468" s="2657">
        <v>0.127</v>
      </c>
      <c r="M1468" s="2658">
        <v>1.6699999999999999E-4</v>
      </c>
      <c r="N1468" s="2649">
        <v>8.5500000000000007E-2</v>
      </c>
      <c r="O1468" s="2662">
        <v>6.0249999999999998E-2</v>
      </c>
      <c r="P1468" s="2649">
        <v>3.2500000000000001E-2</v>
      </c>
      <c r="Q1468" s="2656">
        <v>16</v>
      </c>
      <c r="R1468" s="2650"/>
      <c r="S1468" s="2650"/>
      <c r="T1468" s="2646" t="s">
        <v>2987</v>
      </c>
      <c r="U1468" s="2647">
        <v>4673739413845</v>
      </c>
      <c r="V1468" s="2656">
        <v>10</v>
      </c>
      <c r="W1468" s="2648">
        <v>1.27</v>
      </c>
      <c r="X1468" s="2658">
        <v>1.8129999999999999E-3</v>
      </c>
      <c r="Y1468" s="2650"/>
      <c r="Z1468" s="2650"/>
      <c r="AA1468" s="2650"/>
      <c r="AB1468" s="2647">
        <v>4603739368951</v>
      </c>
      <c r="AC1468" s="2656">
        <v>60</v>
      </c>
      <c r="AD1468" s="2648">
        <v>7.62</v>
      </c>
      <c r="AE1468" s="2662">
        <v>1.0880000000000001E-2</v>
      </c>
      <c r="AF1468" s="2648">
        <v>0.34</v>
      </c>
      <c r="AG1468" s="2648">
        <v>0.16</v>
      </c>
      <c r="AH1468" s="2653">
        <v>0.2</v>
      </c>
      <c r="AI1468" s="2647">
        <v>4603739368968</v>
      </c>
      <c r="AJ1468" s="2648">
        <v>9.77</v>
      </c>
      <c r="AK1468" s="2651" t="s">
        <v>2154</v>
      </c>
      <c r="AL1468" s="2651" t="s">
        <v>2986</v>
      </c>
      <c r="AM1468" s="2652">
        <v>907.35</v>
      </c>
      <c r="AN1468" s="2652">
        <v>9.9700000000000006</v>
      </c>
    </row>
    <row r="1469" spans="1:40" ht="11.1" customHeight="1">
      <c r="A1469" s="2646" t="s">
        <v>3830</v>
      </c>
      <c r="B1469" s="2646" t="s">
        <v>3830</v>
      </c>
      <c r="C1469" s="2646" t="s">
        <v>3809</v>
      </c>
      <c r="D1469" s="2646" t="s">
        <v>1823</v>
      </c>
      <c r="E1469" s="2647">
        <v>7412200000</v>
      </c>
      <c r="F1469" s="2646" t="s">
        <v>2990</v>
      </c>
      <c r="G1469" s="2646" t="s">
        <v>1836</v>
      </c>
      <c r="H1469" s="2646" t="s">
        <v>2995</v>
      </c>
      <c r="I1469" s="2646" t="s">
        <v>6533</v>
      </c>
      <c r="J1469" s="2646"/>
      <c r="K1469" s="2646" t="s">
        <v>6626</v>
      </c>
      <c r="L1469" s="2657">
        <v>0.14799999999999999</v>
      </c>
      <c r="M1469" s="2662">
        <v>1.7000000000000001E-4</v>
      </c>
      <c r="N1469" s="2657">
        <v>8.5999999999999993E-2</v>
      </c>
      <c r="O1469" s="2662">
        <v>6.0749999999999998E-2</v>
      </c>
      <c r="P1469" s="2649">
        <v>3.2500000000000001E-2</v>
      </c>
      <c r="Q1469" s="2656">
        <v>16</v>
      </c>
      <c r="R1469" s="2650"/>
      <c r="S1469" s="2650"/>
      <c r="T1469" s="2646" t="s">
        <v>2987</v>
      </c>
      <c r="U1469" s="2647">
        <v>4673739413852</v>
      </c>
      <c r="V1469" s="2656">
        <v>10</v>
      </c>
      <c r="W1469" s="2648">
        <v>1.48</v>
      </c>
      <c r="X1469" s="2658">
        <v>1.8129999999999999E-3</v>
      </c>
      <c r="Y1469" s="2650"/>
      <c r="Z1469" s="2650"/>
      <c r="AA1469" s="2650"/>
      <c r="AB1469" s="2647">
        <v>4603739368975</v>
      </c>
      <c r="AC1469" s="2656">
        <v>60</v>
      </c>
      <c r="AD1469" s="2648">
        <v>8.8800000000000008</v>
      </c>
      <c r="AE1469" s="2662">
        <v>1.0880000000000001E-2</v>
      </c>
      <c r="AF1469" s="2648">
        <v>0.34</v>
      </c>
      <c r="AG1469" s="2648">
        <v>0.16</v>
      </c>
      <c r="AH1469" s="2653">
        <v>0.2</v>
      </c>
      <c r="AI1469" s="2647">
        <v>4603739368982</v>
      </c>
      <c r="AJ1469" s="2653">
        <v>9.4</v>
      </c>
      <c r="AK1469" s="2651" t="s">
        <v>2154</v>
      </c>
      <c r="AL1469" s="2651" t="s">
        <v>2986</v>
      </c>
      <c r="AM1469" s="2659">
        <v>874</v>
      </c>
      <c r="AN1469" s="2652">
        <v>9.59</v>
      </c>
    </row>
    <row r="1470" spans="1:40" ht="11.1" customHeight="1">
      <c r="A1470" s="2646" t="s">
        <v>3829</v>
      </c>
      <c r="B1470" s="2646" t="s">
        <v>3829</v>
      </c>
      <c r="C1470" s="2646" t="s">
        <v>3809</v>
      </c>
      <c r="D1470" s="2646" t="s">
        <v>1823</v>
      </c>
      <c r="E1470" s="2647">
        <v>7412200000</v>
      </c>
      <c r="F1470" s="2646" t="s">
        <v>2990</v>
      </c>
      <c r="G1470" s="2646" t="s">
        <v>1838</v>
      </c>
      <c r="H1470" s="2646" t="s">
        <v>2995</v>
      </c>
      <c r="I1470" s="2646" t="s">
        <v>6533</v>
      </c>
      <c r="J1470" s="2646"/>
      <c r="K1470" s="2646" t="s">
        <v>6626</v>
      </c>
      <c r="L1470" s="2648">
        <v>0.19</v>
      </c>
      <c r="M1470" s="2658">
        <v>2.0900000000000001E-4</v>
      </c>
      <c r="N1470" s="2657">
        <v>8.2000000000000003E-2</v>
      </c>
      <c r="O1470" s="2662">
        <v>6.6250000000000003E-2</v>
      </c>
      <c r="P1470" s="2649">
        <v>3.85E-2</v>
      </c>
      <c r="Q1470" s="2656">
        <v>16</v>
      </c>
      <c r="R1470" s="2650"/>
      <c r="S1470" s="2650"/>
      <c r="T1470" s="2646" t="s">
        <v>2987</v>
      </c>
      <c r="U1470" s="2647">
        <v>4673739413869</v>
      </c>
      <c r="V1470" s="2656">
        <v>10</v>
      </c>
      <c r="W1470" s="2653">
        <v>1.9</v>
      </c>
      <c r="X1470" s="2662">
        <v>2.7200000000000002E-3</v>
      </c>
      <c r="Y1470" s="2650"/>
      <c r="Z1470" s="2650"/>
      <c r="AA1470" s="2650"/>
      <c r="AB1470" s="2647">
        <v>4603739368999</v>
      </c>
      <c r="AC1470" s="2656">
        <v>40</v>
      </c>
      <c r="AD1470" s="2653">
        <v>7.6</v>
      </c>
      <c r="AE1470" s="2662">
        <v>1.0880000000000001E-2</v>
      </c>
      <c r="AF1470" s="2648">
        <v>0.34</v>
      </c>
      <c r="AG1470" s="2648">
        <v>0.16</v>
      </c>
      <c r="AH1470" s="2653">
        <v>0.2</v>
      </c>
      <c r="AI1470" s="2647">
        <v>4603739369002</v>
      </c>
      <c r="AJ1470" s="2648">
        <v>14.88</v>
      </c>
      <c r="AK1470" s="2651" t="s">
        <v>2154</v>
      </c>
      <c r="AL1470" s="2651" t="s">
        <v>2986</v>
      </c>
      <c r="AM1470" s="2664">
        <v>1391.5</v>
      </c>
      <c r="AN1470" s="2652">
        <v>15.18</v>
      </c>
    </row>
    <row r="1471" spans="1:40" ht="11.1" customHeight="1">
      <c r="A1471" s="2646" t="s">
        <v>3828</v>
      </c>
      <c r="B1471" s="2646" t="s">
        <v>3828</v>
      </c>
      <c r="C1471" s="2646" t="s">
        <v>3809</v>
      </c>
      <c r="D1471" s="2646" t="s">
        <v>1823</v>
      </c>
      <c r="E1471" s="2647">
        <v>7412200000</v>
      </c>
      <c r="F1471" s="2646" t="s">
        <v>2990</v>
      </c>
      <c r="G1471" s="2646" t="s">
        <v>1839</v>
      </c>
      <c r="H1471" s="2646" t="s">
        <v>2995</v>
      </c>
      <c r="I1471" s="2646" t="s">
        <v>6533</v>
      </c>
      <c r="J1471" s="2646"/>
      <c r="K1471" s="2646" t="s">
        <v>6626</v>
      </c>
      <c r="L1471" s="2657">
        <v>0.21299999999999999</v>
      </c>
      <c r="M1471" s="2658">
        <v>2.1900000000000001E-4</v>
      </c>
      <c r="N1471" s="2657">
        <v>8.5999999999999993E-2</v>
      </c>
      <c r="O1471" s="2662">
        <v>6.6250000000000003E-2</v>
      </c>
      <c r="P1471" s="2649">
        <v>3.85E-2</v>
      </c>
      <c r="Q1471" s="2656">
        <v>16</v>
      </c>
      <c r="R1471" s="2650"/>
      <c r="S1471" s="2650"/>
      <c r="T1471" s="2646" t="s">
        <v>2987</v>
      </c>
      <c r="U1471" s="2647">
        <v>4673739413876</v>
      </c>
      <c r="V1471" s="2656">
        <v>10</v>
      </c>
      <c r="W1471" s="2648">
        <v>2.13</v>
      </c>
      <c r="X1471" s="2662">
        <v>2.7200000000000002E-3</v>
      </c>
      <c r="Y1471" s="2650"/>
      <c r="Z1471" s="2650"/>
      <c r="AA1471" s="2650"/>
      <c r="AB1471" s="2647">
        <v>4603739369019</v>
      </c>
      <c r="AC1471" s="2656">
        <v>40</v>
      </c>
      <c r="AD1471" s="2648">
        <v>8.52</v>
      </c>
      <c r="AE1471" s="2662">
        <v>1.0880000000000001E-2</v>
      </c>
      <c r="AF1471" s="2648">
        <v>0.34</v>
      </c>
      <c r="AG1471" s="2648">
        <v>0.16</v>
      </c>
      <c r="AH1471" s="2653">
        <v>0.2</v>
      </c>
      <c r="AI1471" s="2647">
        <v>4603739369026</v>
      </c>
      <c r="AJ1471" s="2648">
        <v>15.13</v>
      </c>
      <c r="AK1471" s="2651" t="s">
        <v>2154</v>
      </c>
      <c r="AL1471" s="2651" t="s">
        <v>2986</v>
      </c>
      <c r="AM1471" s="2664">
        <v>1414.5</v>
      </c>
      <c r="AN1471" s="2652">
        <v>15.43</v>
      </c>
    </row>
    <row r="1472" spans="1:40" ht="11.1" customHeight="1">
      <c r="A1472" s="2646" t="s">
        <v>3827</v>
      </c>
      <c r="B1472" s="2646" t="s">
        <v>3827</v>
      </c>
      <c r="C1472" s="2646" t="s">
        <v>3809</v>
      </c>
      <c r="D1472" s="2646" t="s">
        <v>1823</v>
      </c>
      <c r="E1472" s="2647">
        <v>7412200000</v>
      </c>
      <c r="F1472" s="2646" t="s">
        <v>2990</v>
      </c>
      <c r="G1472" s="2646" t="s">
        <v>1841</v>
      </c>
      <c r="H1472" s="2646" t="s">
        <v>2995</v>
      </c>
      <c r="I1472" s="2646" t="s">
        <v>6533</v>
      </c>
      <c r="J1472" s="2646"/>
      <c r="K1472" s="2646" t="s">
        <v>6626</v>
      </c>
      <c r="L1472" s="2657">
        <v>0.23300000000000001</v>
      </c>
      <c r="M1472" s="2658">
        <v>2.3699999999999999E-4</v>
      </c>
      <c r="N1472" s="2657">
        <v>9.0999999999999998E-2</v>
      </c>
      <c r="O1472" s="2662">
        <v>6.7750000000000005E-2</v>
      </c>
      <c r="P1472" s="2649">
        <v>3.85E-2</v>
      </c>
      <c r="Q1472" s="2656">
        <v>16</v>
      </c>
      <c r="R1472" s="2650"/>
      <c r="S1472" s="2650"/>
      <c r="T1472" s="2646" t="s">
        <v>2987</v>
      </c>
      <c r="U1472" s="2647">
        <v>4673739413883</v>
      </c>
      <c r="V1472" s="2656">
        <v>10</v>
      </c>
      <c r="W1472" s="2648">
        <v>2.33</v>
      </c>
      <c r="X1472" s="2662">
        <v>2.7200000000000002E-3</v>
      </c>
      <c r="Y1472" s="2650"/>
      <c r="Z1472" s="2650"/>
      <c r="AA1472" s="2650"/>
      <c r="AB1472" s="2647">
        <v>4603739369033</v>
      </c>
      <c r="AC1472" s="2656">
        <v>40</v>
      </c>
      <c r="AD1472" s="2653">
        <v>12.1</v>
      </c>
      <c r="AE1472" s="2662">
        <v>1.0880000000000001E-2</v>
      </c>
      <c r="AF1472" s="2648">
        <v>0.34</v>
      </c>
      <c r="AG1472" s="2648">
        <v>0.16</v>
      </c>
      <c r="AH1472" s="2653">
        <v>0.2</v>
      </c>
      <c r="AI1472" s="2647">
        <v>4603739369040</v>
      </c>
      <c r="AJ1472" s="2648">
        <v>15.29</v>
      </c>
      <c r="AK1472" s="2651" t="s">
        <v>2154</v>
      </c>
      <c r="AL1472" s="2651" t="s">
        <v>2986</v>
      </c>
      <c r="AM1472" s="2660">
        <v>1426</v>
      </c>
      <c r="AN1472" s="2652">
        <v>15.6</v>
      </c>
    </row>
    <row r="1473" spans="1:40" ht="11.1" customHeight="1">
      <c r="A1473" s="2646" t="s">
        <v>3826</v>
      </c>
      <c r="B1473" s="2646" t="s">
        <v>3826</v>
      </c>
      <c r="C1473" s="2646" t="s">
        <v>3809</v>
      </c>
      <c r="D1473" s="2646" t="s">
        <v>1846</v>
      </c>
      <c r="E1473" s="2647">
        <v>7412200000</v>
      </c>
      <c r="F1473" s="2646" t="s">
        <v>2990</v>
      </c>
      <c r="G1473" s="2646" t="s">
        <v>1847</v>
      </c>
      <c r="H1473" s="2646" t="s">
        <v>2995</v>
      </c>
      <c r="I1473" s="2646" t="s">
        <v>6533</v>
      </c>
      <c r="J1473" s="2646"/>
      <c r="K1473" s="2646" t="s">
        <v>6626</v>
      </c>
      <c r="L1473" s="2657">
        <v>8.7999999999999995E-2</v>
      </c>
      <c r="M1473" s="2662">
        <v>6.0000000000000002E-5</v>
      </c>
      <c r="N1473" s="2657">
        <v>8.5000000000000006E-2</v>
      </c>
      <c r="O1473" s="2662">
        <v>3.125E-2</v>
      </c>
      <c r="P1473" s="2649">
        <v>2.2499999999999999E-2</v>
      </c>
      <c r="Q1473" s="2656">
        <v>16</v>
      </c>
      <c r="R1473" s="2650"/>
      <c r="S1473" s="2650"/>
      <c r="T1473" s="2646" t="s">
        <v>2987</v>
      </c>
      <c r="U1473" s="2647">
        <v>4673739413890</v>
      </c>
      <c r="V1473" s="2656">
        <v>10</v>
      </c>
      <c r="W1473" s="2648">
        <v>0.88</v>
      </c>
      <c r="X1473" s="2658">
        <v>9.0700000000000004E-4</v>
      </c>
      <c r="Y1473" s="2650"/>
      <c r="Z1473" s="2650"/>
      <c r="AA1473" s="2650"/>
      <c r="AB1473" s="2647">
        <v>4603739368333</v>
      </c>
      <c r="AC1473" s="2656">
        <v>120</v>
      </c>
      <c r="AD1473" s="2648">
        <v>10.56</v>
      </c>
      <c r="AE1473" s="2662">
        <v>1.0880000000000001E-2</v>
      </c>
      <c r="AF1473" s="2648">
        <v>0.34</v>
      </c>
      <c r="AG1473" s="2648">
        <v>0.16</v>
      </c>
      <c r="AH1473" s="2653">
        <v>0.2</v>
      </c>
      <c r="AI1473" s="2647">
        <v>4603739368340</v>
      </c>
      <c r="AJ1473" s="2653">
        <v>4.4000000000000004</v>
      </c>
      <c r="AK1473" s="2651" t="s">
        <v>2154</v>
      </c>
      <c r="AL1473" s="2651" t="s">
        <v>2986</v>
      </c>
      <c r="AM1473" s="2663">
        <v>409.4</v>
      </c>
      <c r="AN1473" s="2652">
        <v>4.49</v>
      </c>
    </row>
    <row r="1474" spans="1:40" ht="11.1" customHeight="1">
      <c r="A1474" s="2646" t="s">
        <v>3825</v>
      </c>
      <c r="B1474" s="2646" t="s">
        <v>3825</v>
      </c>
      <c r="C1474" s="2646" t="s">
        <v>3809</v>
      </c>
      <c r="D1474" s="2646" t="s">
        <v>1846</v>
      </c>
      <c r="E1474" s="2647">
        <v>7412200000</v>
      </c>
      <c r="F1474" s="2646" t="s">
        <v>2990</v>
      </c>
      <c r="G1474" s="2646" t="s">
        <v>1848</v>
      </c>
      <c r="H1474" s="2646" t="s">
        <v>2995</v>
      </c>
      <c r="I1474" s="2646" t="s">
        <v>6533</v>
      </c>
      <c r="J1474" s="2646"/>
      <c r="K1474" s="2646" t="s">
        <v>6626</v>
      </c>
      <c r="L1474" s="2657">
        <v>0.108</v>
      </c>
      <c r="M1474" s="2662">
        <v>8.0000000000000007E-5</v>
      </c>
      <c r="N1474" s="2657">
        <v>8.5999999999999993E-2</v>
      </c>
      <c r="O1474" s="2662">
        <v>3.5249999999999997E-2</v>
      </c>
      <c r="P1474" s="2649">
        <v>2.6499999999999999E-2</v>
      </c>
      <c r="Q1474" s="2656">
        <v>16</v>
      </c>
      <c r="R1474" s="2650"/>
      <c r="S1474" s="2650"/>
      <c r="T1474" s="2646" t="s">
        <v>2987</v>
      </c>
      <c r="U1474" s="2647">
        <v>4673739413906</v>
      </c>
      <c r="V1474" s="2656">
        <v>10</v>
      </c>
      <c r="W1474" s="2648">
        <v>1.08</v>
      </c>
      <c r="X1474" s="2658">
        <v>1.088E-3</v>
      </c>
      <c r="Y1474" s="2650"/>
      <c r="Z1474" s="2650"/>
      <c r="AA1474" s="2650"/>
      <c r="AB1474" s="2647">
        <v>4603739368357</v>
      </c>
      <c r="AC1474" s="2656">
        <v>100</v>
      </c>
      <c r="AD1474" s="2653">
        <v>10.8</v>
      </c>
      <c r="AE1474" s="2662">
        <v>1.0880000000000001E-2</v>
      </c>
      <c r="AF1474" s="2648">
        <v>0.34</v>
      </c>
      <c r="AG1474" s="2648">
        <v>0.16</v>
      </c>
      <c r="AH1474" s="2653">
        <v>0.2</v>
      </c>
      <c r="AI1474" s="2647">
        <v>4603739368364</v>
      </c>
      <c r="AJ1474" s="2648">
        <v>5.92</v>
      </c>
      <c r="AK1474" s="2651" t="s">
        <v>2154</v>
      </c>
      <c r="AL1474" s="2651" t="s">
        <v>2986</v>
      </c>
      <c r="AM1474" s="2652">
        <v>550.85</v>
      </c>
      <c r="AN1474" s="2652">
        <v>6.04</v>
      </c>
    </row>
    <row r="1475" spans="1:40" ht="11.1" customHeight="1">
      <c r="A1475" s="2646" t="s">
        <v>2187</v>
      </c>
      <c r="B1475" s="2646" t="s">
        <v>2187</v>
      </c>
      <c r="C1475" s="2646" t="s">
        <v>3809</v>
      </c>
      <c r="D1475" s="2646" t="s">
        <v>1843</v>
      </c>
      <c r="E1475" s="2647">
        <v>7412200000</v>
      </c>
      <c r="F1475" s="2646" t="s">
        <v>2990</v>
      </c>
      <c r="G1475" s="2646" t="s">
        <v>1844</v>
      </c>
      <c r="H1475" s="2646" t="s">
        <v>2995</v>
      </c>
      <c r="I1475" s="2646" t="s">
        <v>6533</v>
      </c>
      <c r="J1475" s="2646"/>
      <c r="K1475" s="2646" t="s">
        <v>6626</v>
      </c>
      <c r="L1475" s="2657">
        <v>8.1000000000000003E-2</v>
      </c>
      <c r="M1475" s="2658">
        <v>6.7999999999999999E-5</v>
      </c>
      <c r="N1475" s="2657">
        <v>8.3000000000000004E-2</v>
      </c>
      <c r="O1475" s="2662">
        <v>3.6249999999999998E-2</v>
      </c>
      <c r="P1475" s="2649">
        <v>2.2499999999999999E-2</v>
      </c>
      <c r="Q1475" s="2656">
        <v>16</v>
      </c>
      <c r="R1475" s="2650"/>
      <c r="S1475" s="2650"/>
      <c r="T1475" s="2646" t="s">
        <v>2987</v>
      </c>
      <c r="U1475" s="2647">
        <v>4673739413913</v>
      </c>
      <c r="V1475" s="2656">
        <v>10</v>
      </c>
      <c r="W1475" s="2648">
        <v>0.81</v>
      </c>
      <c r="X1475" s="2658">
        <v>9.0700000000000004E-4</v>
      </c>
      <c r="Y1475" s="2650"/>
      <c r="Z1475" s="2650"/>
      <c r="AA1475" s="2650"/>
      <c r="AB1475" s="2647">
        <v>4603739368371</v>
      </c>
      <c r="AC1475" s="2656">
        <v>120</v>
      </c>
      <c r="AD1475" s="2648">
        <v>9.7200000000000006</v>
      </c>
      <c r="AE1475" s="2662">
        <v>1.0880000000000001E-2</v>
      </c>
      <c r="AF1475" s="2648">
        <v>0.34</v>
      </c>
      <c r="AG1475" s="2648">
        <v>0.16</v>
      </c>
      <c r="AH1475" s="2653">
        <v>0.2</v>
      </c>
      <c r="AI1475" s="2647">
        <v>4603739368388</v>
      </c>
      <c r="AJ1475" s="2648">
        <v>4.21</v>
      </c>
      <c r="AK1475" s="2651" t="s">
        <v>2154</v>
      </c>
      <c r="AL1475" s="2651" t="s">
        <v>2986</v>
      </c>
      <c r="AM1475" s="2659">
        <v>391</v>
      </c>
      <c r="AN1475" s="2652">
        <v>4.29</v>
      </c>
    </row>
    <row r="1476" spans="1:40" ht="11.1" customHeight="1">
      <c r="A1476" s="2646" t="s">
        <v>3824</v>
      </c>
      <c r="B1476" s="2646" t="s">
        <v>3824</v>
      </c>
      <c r="C1476" s="2646" t="s">
        <v>3809</v>
      </c>
      <c r="D1476" s="2646" t="s">
        <v>1843</v>
      </c>
      <c r="E1476" s="2647">
        <v>7412200000</v>
      </c>
      <c r="F1476" s="2646" t="s">
        <v>2990</v>
      </c>
      <c r="G1476" s="2646" t="s">
        <v>1845</v>
      </c>
      <c r="H1476" s="2646" t="s">
        <v>2995</v>
      </c>
      <c r="I1476" s="2646" t="s">
        <v>6533</v>
      </c>
      <c r="J1476" s="2646"/>
      <c r="K1476" s="2646" t="s">
        <v>6626</v>
      </c>
      <c r="L1476" s="2657">
        <v>9.9000000000000005E-2</v>
      </c>
      <c r="M1476" s="2658">
        <v>8.8999999999999995E-5</v>
      </c>
      <c r="N1476" s="2657">
        <v>8.3000000000000004E-2</v>
      </c>
      <c r="O1476" s="2662">
        <v>4.0250000000000001E-2</v>
      </c>
      <c r="P1476" s="2649">
        <v>2.6499999999999999E-2</v>
      </c>
      <c r="Q1476" s="2656">
        <v>16</v>
      </c>
      <c r="R1476" s="2650"/>
      <c r="S1476" s="2650"/>
      <c r="T1476" s="2646" t="s">
        <v>2987</v>
      </c>
      <c r="U1476" s="2647">
        <v>4673739413920</v>
      </c>
      <c r="V1476" s="2656">
        <v>10</v>
      </c>
      <c r="W1476" s="2648">
        <v>0.99</v>
      </c>
      <c r="X1476" s="2658">
        <v>9.0700000000000004E-4</v>
      </c>
      <c r="Y1476" s="2650"/>
      <c r="Z1476" s="2650"/>
      <c r="AA1476" s="2650"/>
      <c r="AB1476" s="2647">
        <v>4603739368395</v>
      </c>
      <c r="AC1476" s="2656">
        <v>120</v>
      </c>
      <c r="AD1476" s="2648">
        <v>11.88</v>
      </c>
      <c r="AE1476" s="2662">
        <v>1.0880000000000001E-2</v>
      </c>
      <c r="AF1476" s="2648">
        <v>0.34</v>
      </c>
      <c r="AG1476" s="2648">
        <v>0.16</v>
      </c>
      <c r="AH1476" s="2653">
        <v>0.2</v>
      </c>
      <c r="AI1476" s="2647">
        <v>4603739368401</v>
      </c>
      <c r="AJ1476" s="2648">
        <v>5.51</v>
      </c>
      <c r="AK1476" s="2651" t="s">
        <v>2154</v>
      </c>
      <c r="AL1476" s="2651" t="s">
        <v>2986</v>
      </c>
      <c r="AM1476" s="2652">
        <v>511.75</v>
      </c>
      <c r="AN1476" s="2652">
        <v>5.62</v>
      </c>
    </row>
    <row r="1477" spans="1:40" ht="11.1" customHeight="1">
      <c r="A1477" s="2646" t="s">
        <v>3823</v>
      </c>
      <c r="B1477" s="2646" t="s">
        <v>3823</v>
      </c>
      <c r="C1477" s="2646" t="s">
        <v>3809</v>
      </c>
      <c r="D1477" s="2646" t="s">
        <v>3822</v>
      </c>
      <c r="E1477" s="2647">
        <v>7412200000</v>
      </c>
      <c r="F1477" s="2646" t="s">
        <v>2990</v>
      </c>
      <c r="G1477" s="2646" t="s">
        <v>3821</v>
      </c>
      <c r="H1477" s="2646" t="s">
        <v>2995</v>
      </c>
      <c r="I1477" s="2646" t="s">
        <v>6533</v>
      </c>
      <c r="J1477" s="2646"/>
      <c r="K1477" s="2646" t="s">
        <v>6626</v>
      </c>
      <c r="L1477" s="2657">
        <v>0.13300000000000001</v>
      </c>
      <c r="M1477" s="2658">
        <v>2.9399999999999999E-4</v>
      </c>
      <c r="N1477" s="2649">
        <v>0.26129999999999998</v>
      </c>
      <c r="O1477" s="2649">
        <v>2.2499999999999999E-2</v>
      </c>
      <c r="P1477" s="2648">
        <v>0.05</v>
      </c>
      <c r="Q1477" s="2656">
        <v>16</v>
      </c>
      <c r="R1477" s="2650"/>
      <c r="S1477" s="2650"/>
      <c r="T1477" s="2646" t="s">
        <v>2987</v>
      </c>
      <c r="U1477" s="2647">
        <v>4673739434796</v>
      </c>
      <c r="V1477" s="2656">
        <v>10</v>
      </c>
      <c r="W1477" s="2648">
        <v>1.33</v>
      </c>
      <c r="X1477" s="2662">
        <v>1.3440000000000001E-2</v>
      </c>
      <c r="Y1477" s="2653">
        <v>0.4</v>
      </c>
      <c r="Z1477" s="2648">
        <v>0.24</v>
      </c>
      <c r="AA1477" s="2657">
        <v>2.8000000000000001E-2</v>
      </c>
      <c r="AB1477" s="2647">
        <v>4673739434802</v>
      </c>
      <c r="AC1477" s="2656">
        <v>50</v>
      </c>
      <c r="AD1477" s="2648">
        <v>6.65</v>
      </c>
      <c r="AE1477" s="2649">
        <v>1.35E-2</v>
      </c>
      <c r="AF1477" s="2648">
        <v>0.36</v>
      </c>
      <c r="AG1477" s="2648">
        <v>0.25</v>
      </c>
      <c r="AH1477" s="2648">
        <v>0.15</v>
      </c>
      <c r="AI1477" s="2647">
        <v>4673739434819</v>
      </c>
      <c r="AJ1477" s="2648">
        <v>12.28</v>
      </c>
      <c r="AK1477" s="2651" t="s">
        <v>2154</v>
      </c>
      <c r="AL1477" s="2651" t="s">
        <v>2986</v>
      </c>
      <c r="AM1477" s="2659">
        <v>982</v>
      </c>
      <c r="AN1477" s="2652">
        <v>12.53</v>
      </c>
    </row>
    <row r="1478" spans="1:40" ht="11.1" customHeight="1">
      <c r="A1478" s="2646" t="s">
        <v>3820</v>
      </c>
      <c r="B1478" s="2646" t="s">
        <v>3820</v>
      </c>
      <c r="C1478" s="2646" t="s">
        <v>2767</v>
      </c>
      <c r="D1478" s="2646" t="s">
        <v>1961</v>
      </c>
      <c r="E1478" s="2647">
        <v>8413703000</v>
      </c>
      <c r="F1478" s="2646" t="s">
        <v>2990</v>
      </c>
      <c r="G1478" s="2646" t="s">
        <v>1993</v>
      </c>
      <c r="H1478" s="2646" t="s">
        <v>2995</v>
      </c>
      <c r="I1478" s="2646"/>
      <c r="J1478" s="2647">
        <v>1</v>
      </c>
      <c r="K1478" s="2646"/>
      <c r="L1478" s="2653">
        <v>3.6</v>
      </c>
      <c r="M1478" s="2649">
        <v>5.4999999999999997E-3</v>
      </c>
      <c r="N1478" s="2657">
        <v>0.128</v>
      </c>
      <c r="O1478" s="2648">
        <v>0.18</v>
      </c>
      <c r="P1478" s="2648">
        <v>0.13</v>
      </c>
      <c r="Q1478" s="2656">
        <v>10</v>
      </c>
      <c r="R1478" s="2650"/>
      <c r="S1478" s="2650"/>
      <c r="T1478" s="2646" t="s">
        <v>2987</v>
      </c>
      <c r="U1478" s="2647">
        <v>4673739419014</v>
      </c>
      <c r="V1478" s="2646"/>
      <c r="W1478" s="2646"/>
      <c r="X1478" s="2646"/>
      <c r="Y1478" s="2646"/>
      <c r="Z1478" s="2646"/>
      <c r="AA1478" s="2646"/>
      <c r="AB1478" s="2646"/>
      <c r="AC1478" s="2656">
        <v>6</v>
      </c>
      <c r="AD1478" s="2653">
        <v>21.6</v>
      </c>
      <c r="AE1478" s="2657">
        <v>3.3000000000000002E-2</v>
      </c>
      <c r="AF1478" s="2650"/>
      <c r="AG1478" s="2650"/>
      <c r="AH1478" s="2650"/>
      <c r="AI1478" s="2647">
        <v>4673739419137</v>
      </c>
      <c r="AJ1478" s="2648">
        <v>130.26</v>
      </c>
      <c r="AK1478" s="2651" t="s">
        <v>2154</v>
      </c>
      <c r="AL1478" s="2651" t="s">
        <v>2986</v>
      </c>
      <c r="AM1478" s="2660">
        <v>9970</v>
      </c>
      <c r="AN1478" s="2652">
        <v>132.87</v>
      </c>
    </row>
    <row r="1479" spans="1:40" ht="11.1" customHeight="1">
      <c r="A1479" s="2646" t="s">
        <v>3819</v>
      </c>
      <c r="B1479" s="2646" t="s">
        <v>3819</v>
      </c>
      <c r="C1479" s="2646" t="s">
        <v>2767</v>
      </c>
      <c r="D1479" s="2646" t="s">
        <v>1961</v>
      </c>
      <c r="E1479" s="2647">
        <v>8413703000</v>
      </c>
      <c r="F1479" s="2646" t="s">
        <v>2990</v>
      </c>
      <c r="G1479" s="2646" t="s">
        <v>1997</v>
      </c>
      <c r="H1479" s="2646" t="s">
        <v>2995</v>
      </c>
      <c r="I1479" s="2646"/>
      <c r="J1479" s="2647">
        <v>1</v>
      </c>
      <c r="K1479" s="2646"/>
      <c r="L1479" s="2653">
        <v>3.6</v>
      </c>
      <c r="M1479" s="2649">
        <v>5.4999999999999997E-3</v>
      </c>
      <c r="N1479" s="2657">
        <v>0.128</v>
      </c>
      <c r="O1479" s="2648">
        <v>0.18</v>
      </c>
      <c r="P1479" s="2648">
        <v>0.13</v>
      </c>
      <c r="Q1479" s="2656">
        <v>10</v>
      </c>
      <c r="R1479" s="2650"/>
      <c r="S1479" s="2650"/>
      <c r="T1479" s="2646" t="s">
        <v>2987</v>
      </c>
      <c r="U1479" s="2647">
        <v>4673739419021</v>
      </c>
      <c r="V1479" s="2646"/>
      <c r="W1479" s="2646"/>
      <c r="X1479" s="2646"/>
      <c r="Y1479" s="2646"/>
      <c r="Z1479" s="2646"/>
      <c r="AA1479" s="2646"/>
      <c r="AB1479" s="2646"/>
      <c r="AC1479" s="2656">
        <v>6</v>
      </c>
      <c r="AD1479" s="2653">
        <v>21.6</v>
      </c>
      <c r="AE1479" s="2657">
        <v>3.3000000000000002E-2</v>
      </c>
      <c r="AF1479" s="2650"/>
      <c r="AG1479" s="2650"/>
      <c r="AH1479" s="2650"/>
      <c r="AI1479" s="2647">
        <v>4673739419144</v>
      </c>
      <c r="AJ1479" s="2648">
        <v>139.25</v>
      </c>
      <c r="AK1479" s="2651" t="s">
        <v>2154</v>
      </c>
      <c r="AL1479" s="2651" t="s">
        <v>2986</v>
      </c>
      <c r="AM1479" s="2660">
        <v>10660</v>
      </c>
      <c r="AN1479" s="2652">
        <v>142.04</v>
      </c>
    </row>
    <row r="1480" spans="1:40" ht="11.1" customHeight="1">
      <c r="A1480" s="2646" t="s">
        <v>3818</v>
      </c>
      <c r="B1480" s="2646" t="s">
        <v>3818</v>
      </c>
      <c r="C1480" s="2646"/>
      <c r="D1480" s="2646"/>
      <c r="E1480" s="2647">
        <v>3917390008</v>
      </c>
      <c r="F1480" s="2646" t="s">
        <v>2990</v>
      </c>
      <c r="G1480" s="2646" t="s">
        <v>3817</v>
      </c>
      <c r="H1480" s="2646" t="s">
        <v>2988</v>
      </c>
      <c r="I1480" s="2646" t="s">
        <v>6576</v>
      </c>
      <c r="J1480" s="2646"/>
      <c r="K1480" s="2646"/>
      <c r="L1480" s="2657">
        <v>0.109</v>
      </c>
      <c r="M1480" s="2658">
        <v>4.7399999999999997E-4</v>
      </c>
      <c r="N1480" s="2650"/>
      <c r="O1480" s="2650"/>
      <c r="P1480" s="2650"/>
      <c r="Q1480" s="2656">
        <v>10</v>
      </c>
      <c r="R1480" s="2650"/>
      <c r="S1480" s="2650"/>
      <c r="T1480" s="2646" t="s">
        <v>3016</v>
      </c>
      <c r="U1480" s="2646"/>
      <c r="V1480" s="2646"/>
      <c r="W1480" s="2646"/>
      <c r="X1480" s="2646"/>
      <c r="Y1480" s="2646"/>
      <c r="Z1480" s="2646"/>
      <c r="AA1480" s="2646"/>
      <c r="AB1480" s="2646"/>
      <c r="AC1480" s="2646"/>
      <c r="AD1480" s="2646"/>
      <c r="AE1480" s="2646"/>
      <c r="AF1480" s="2646"/>
      <c r="AG1480" s="2646"/>
      <c r="AH1480" s="2646"/>
      <c r="AI1480" s="2646"/>
      <c r="AJ1480" s="2648">
        <v>1.51</v>
      </c>
      <c r="AK1480" s="2651" t="s">
        <v>2154</v>
      </c>
      <c r="AL1480" s="2651" t="s">
        <v>2986</v>
      </c>
      <c r="AM1480" s="2659">
        <v>108</v>
      </c>
      <c r="AN1480" s="2652">
        <v>1.54</v>
      </c>
    </row>
    <row r="1481" spans="1:40" ht="11.1" customHeight="1">
      <c r="A1481" s="2646" t="s">
        <v>3816</v>
      </c>
      <c r="B1481" s="2646" t="s">
        <v>3816</v>
      </c>
      <c r="C1481" s="2646" t="s">
        <v>3809</v>
      </c>
      <c r="D1481" s="2646" t="s">
        <v>3808</v>
      </c>
      <c r="E1481" s="2647">
        <v>3917390008</v>
      </c>
      <c r="F1481" s="2646" t="s">
        <v>2990</v>
      </c>
      <c r="G1481" s="2646" t="s">
        <v>195</v>
      </c>
      <c r="H1481" s="2646" t="s">
        <v>2995</v>
      </c>
      <c r="I1481" s="2646" t="s">
        <v>6576</v>
      </c>
      <c r="J1481" s="2646"/>
      <c r="K1481" s="2646" t="s">
        <v>6626</v>
      </c>
      <c r="L1481" s="2649">
        <v>0.26640000000000003</v>
      </c>
      <c r="M1481" s="2658">
        <v>2.8760000000000001E-3</v>
      </c>
      <c r="N1481" s="2650"/>
      <c r="O1481" s="2650"/>
      <c r="P1481" s="2650"/>
      <c r="Q1481" s="2656">
        <v>10</v>
      </c>
      <c r="R1481" s="2650"/>
      <c r="S1481" s="2650"/>
      <c r="T1481" s="2646" t="s">
        <v>3016</v>
      </c>
      <c r="U1481" s="2647">
        <v>4673739413937</v>
      </c>
      <c r="V1481" s="2646"/>
      <c r="W1481" s="2646"/>
      <c r="X1481" s="2646"/>
      <c r="Y1481" s="2646"/>
      <c r="Z1481" s="2646"/>
      <c r="AA1481" s="2646"/>
      <c r="AB1481" s="2646"/>
      <c r="AC1481" s="2656">
        <v>50</v>
      </c>
      <c r="AD1481" s="2648">
        <v>13.32</v>
      </c>
      <c r="AE1481" s="2658">
        <v>0.14381099999999999</v>
      </c>
      <c r="AF1481" s="2653">
        <v>0.8</v>
      </c>
      <c r="AG1481" s="2653">
        <v>0.2</v>
      </c>
      <c r="AH1481" s="2653">
        <v>0.8</v>
      </c>
      <c r="AI1481" s="2647">
        <v>4603726341318</v>
      </c>
      <c r="AJ1481" s="2648">
        <v>3.71</v>
      </c>
      <c r="AK1481" s="2651" t="s">
        <v>2154</v>
      </c>
      <c r="AL1481" s="2651" t="s">
        <v>2986</v>
      </c>
      <c r="AM1481" s="2659">
        <v>279</v>
      </c>
      <c r="AN1481" s="2652">
        <v>3.78</v>
      </c>
    </row>
    <row r="1482" spans="1:40" ht="11.1" customHeight="1">
      <c r="A1482" s="2646" t="s">
        <v>3815</v>
      </c>
      <c r="B1482" s="2646" t="s">
        <v>3815</v>
      </c>
      <c r="C1482" s="2646" t="s">
        <v>3809</v>
      </c>
      <c r="D1482" s="2646" t="s">
        <v>3808</v>
      </c>
      <c r="E1482" s="2647">
        <v>3917390008</v>
      </c>
      <c r="F1482" s="2646" t="s">
        <v>2990</v>
      </c>
      <c r="G1482" s="2646" t="s">
        <v>199</v>
      </c>
      <c r="H1482" s="2646" t="s">
        <v>2995</v>
      </c>
      <c r="I1482" s="2646" t="s">
        <v>6576</v>
      </c>
      <c r="J1482" s="2646"/>
      <c r="K1482" s="2646" t="s">
        <v>6626</v>
      </c>
      <c r="L1482" s="2657">
        <v>0.35399999999999998</v>
      </c>
      <c r="M1482" s="2658">
        <v>3.179E-3</v>
      </c>
      <c r="N1482" s="2650"/>
      <c r="O1482" s="2650"/>
      <c r="P1482" s="2650"/>
      <c r="Q1482" s="2656">
        <v>10</v>
      </c>
      <c r="R1482" s="2650"/>
      <c r="S1482" s="2650"/>
      <c r="T1482" s="2646" t="s">
        <v>3016</v>
      </c>
      <c r="U1482" s="2647">
        <v>4673739413944</v>
      </c>
      <c r="V1482" s="2646"/>
      <c r="W1482" s="2646"/>
      <c r="X1482" s="2646"/>
      <c r="Y1482" s="2646"/>
      <c r="Z1482" s="2646"/>
      <c r="AA1482" s="2646"/>
      <c r="AB1482" s="2646"/>
      <c r="AC1482" s="2656">
        <v>50</v>
      </c>
      <c r="AD1482" s="2648">
        <v>17.79</v>
      </c>
      <c r="AE1482" s="2658">
        <v>0.15894900000000001</v>
      </c>
      <c r="AF1482" s="2653">
        <v>0.8</v>
      </c>
      <c r="AG1482" s="2653">
        <v>0.2</v>
      </c>
      <c r="AH1482" s="2653">
        <v>0.8</v>
      </c>
      <c r="AI1482" s="2647">
        <v>4603726341325</v>
      </c>
      <c r="AJ1482" s="2648">
        <v>5.27</v>
      </c>
      <c r="AK1482" s="2651" t="s">
        <v>2154</v>
      </c>
      <c r="AL1482" s="2651" t="s">
        <v>2986</v>
      </c>
      <c r="AM1482" s="2659">
        <v>396</v>
      </c>
      <c r="AN1482" s="2652">
        <v>5.38</v>
      </c>
    </row>
    <row r="1483" spans="1:40" ht="11.1" customHeight="1">
      <c r="A1483" s="2646" t="s">
        <v>3814</v>
      </c>
      <c r="B1483" s="2646" t="s">
        <v>3814</v>
      </c>
      <c r="C1483" s="2646" t="s">
        <v>3809</v>
      </c>
      <c r="D1483" s="2646" t="s">
        <v>3808</v>
      </c>
      <c r="E1483" s="2647">
        <v>3917390008</v>
      </c>
      <c r="F1483" s="2646" t="s">
        <v>2990</v>
      </c>
      <c r="G1483" s="2646" t="s">
        <v>187</v>
      </c>
      <c r="H1483" s="2646" t="s">
        <v>2995</v>
      </c>
      <c r="I1483" s="2646" t="s">
        <v>6576</v>
      </c>
      <c r="J1483" s="2646"/>
      <c r="K1483" s="2646" t="s">
        <v>6626</v>
      </c>
      <c r="L1483" s="2657">
        <v>0.112</v>
      </c>
      <c r="M1483" s="2658">
        <v>5.4900000000000001E-4</v>
      </c>
      <c r="N1483" s="2650"/>
      <c r="O1483" s="2650"/>
      <c r="P1483" s="2650"/>
      <c r="Q1483" s="2656">
        <v>10</v>
      </c>
      <c r="R1483" s="2650"/>
      <c r="S1483" s="2650"/>
      <c r="T1483" s="2646" t="s">
        <v>3016</v>
      </c>
      <c r="U1483" s="2647">
        <v>4673739413951</v>
      </c>
      <c r="V1483" s="2646"/>
      <c r="W1483" s="2646"/>
      <c r="X1483" s="2646"/>
      <c r="Y1483" s="2646"/>
      <c r="Z1483" s="2646"/>
      <c r="AA1483" s="2646"/>
      <c r="AB1483" s="2646"/>
      <c r="AC1483" s="2656">
        <v>100</v>
      </c>
      <c r="AD1483" s="2648">
        <v>11.22</v>
      </c>
      <c r="AE1483" s="2658">
        <v>5.4925000000000002E-2</v>
      </c>
      <c r="AF1483" s="2653">
        <v>0.8</v>
      </c>
      <c r="AG1483" s="2653">
        <v>0.2</v>
      </c>
      <c r="AH1483" s="2653">
        <v>0.8</v>
      </c>
      <c r="AI1483" s="2647">
        <v>4603726342025</v>
      </c>
      <c r="AJ1483" s="2648">
        <v>1.43</v>
      </c>
      <c r="AK1483" s="2651" t="s">
        <v>2154</v>
      </c>
      <c r="AL1483" s="2651" t="s">
        <v>2986</v>
      </c>
      <c r="AM1483" s="2659">
        <v>108</v>
      </c>
      <c r="AN1483" s="2652">
        <v>1.46</v>
      </c>
    </row>
    <row r="1484" spans="1:40" ht="11.1" customHeight="1">
      <c r="A1484" s="2646" t="s">
        <v>3812</v>
      </c>
      <c r="B1484" s="2646" t="s">
        <v>3812</v>
      </c>
      <c r="C1484" s="2646" t="s">
        <v>3809</v>
      </c>
      <c r="D1484" s="2646" t="s">
        <v>3808</v>
      </c>
      <c r="E1484" s="2647">
        <v>3917390008</v>
      </c>
      <c r="F1484" s="2646" t="s">
        <v>2990</v>
      </c>
      <c r="G1484" s="2646" t="s">
        <v>193</v>
      </c>
      <c r="H1484" s="2646" t="s">
        <v>2995</v>
      </c>
      <c r="I1484" s="2646" t="s">
        <v>6576</v>
      </c>
      <c r="J1484" s="2646"/>
      <c r="K1484" s="2646" t="s">
        <v>6626</v>
      </c>
      <c r="L1484" s="2657">
        <v>0.14799999999999999</v>
      </c>
      <c r="M1484" s="2658">
        <v>8.3299999999999997E-4</v>
      </c>
      <c r="N1484" s="2650"/>
      <c r="O1484" s="2650"/>
      <c r="P1484" s="2650"/>
      <c r="Q1484" s="2656">
        <v>10</v>
      </c>
      <c r="R1484" s="2650"/>
      <c r="S1484" s="2650"/>
      <c r="T1484" s="2646" t="s">
        <v>3016</v>
      </c>
      <c r="U1484" s="2647">
        <v>4673739413968</v>
      </c>
      <c r="V1484" s="2646"/>
      <c r="W1484" s="2646"/>
      <c r="X1484" s="2646"/>
      <c r="Y1484" s="2646"/>
      <c r="Z1484" s="2646"/>
      <c r="AA1484" s="2646"/>
      <c r="AB1484" s="2646"/>
      <c r="AC1484" s="2656">
        <v>100</v>
      </c>
      <c r="AD1484" s="2648">
        <v>14.92</v>
      </c>
      <c r="AE1484" s="2649">
        <v>8.3299999999999999E-2</v>
      </c>
      <c r="AF1484" s="2653">
        <v>0.8</v>
      </c>
      <c r="AG1484" s="2653">
        <v>0.2</v>
      </c>
      <c r="AH1484" s="2653">
        <v>0.8</v>
      </c>
      <c r="AI1484" s="2647">
        <v>4603726341301</v>
      </c>
      <c r="AJ1484" s="2648">
        <v>2.08</v>
      </c>
      <c r="AK1484" s="2651" t="s">
        <v>2154</v>
      </c>
      <c r="AL1484" s="2651" t="s">
        <v>2986</v>
      </c>
      <c r="AM1484" s="2659">
        <v>156</v>
      </c>
      <c r="AN1484" s="2652">
        <v>2.12</v>
      </c>
    </row>
    <row r="1485" spans="1:40" ht="11.1" customHeight="1">
      <c r="A1485" s="2646" t="s">
        <v>3813</v>
      </c>
      <c r="B1485" s="2646" t="s">
        <v>3812</v>
      </c>
      <c r="C1485" s="2646" t="s">
        <v>3809</v>
      </c>
      <c r="D1485" s="2646" t="s">
        <v>3808</v>
      </c>
      <c r="E1485" s="2647">
        <v>3917390008</v>
      </c>
      <c r="F1485" s="2646" t="s">
        <v>2990</v>
      </c>
      <c r="G1485" s="2646" t="s">
        <v>3811</v>
      </c>
      <c r="H1485" s="2646" t="s">
        <v>3017</v>
      </c>
      <c r="I1485" s="2646" t="s">
        <v>6576</v>
      </c>
      <c r="J1485" s="2646"/>
      <c r="K1485" s="2646" t="s">
        <v>6626</v>
      </c>
      <c r="L1485" s="2650"/>
      <c r="M1485" s="2650"/>
      <c r="N1485" s="2650"/>
      <c r="O1485" s="2650"/>
      <c r="P1485" s="2650"/>
      <c r="Q1485" s="2656">
        <v>10</v>
      </c>
      <c r="R1485" s="2650"/>
      <c r="S1485" s="2650"/>
      <c r="T1485" s="2646" t="s">
        <v>3016</v>
      </c>
      <c r="U1485" s="2646"/>
      <c r="V1485" s="2646"/>
      <c r="W1485" s="2646"/>
      <c r="X1485" s="2646"/>
      <c r="Y1485" s="2646"/>
      <c r="Z1485" s="2646"/>
      <c r="AA1485" s="2646"/>
      <c r="AB1485" s="2646"/>
      <c r="AC1485" s="2646"/>
      <c r="AD1485" s="2646"/>
      <c r="AE1485" s="2646"/>
      <c r="AF1485" s="2646"/>
      <c r="AG1485" s="2646"/>
      <c r="AH1485" s="2646"/>
      <c r="AI1485" s="2646"/>
      <c r="AJ1485" s="2646"/>
      <c r="AK1485" s="2651"/>
      <c r="AL1485" s="2651" t="s">
        <v>2986</v>
      </c>
      <c r="AM1485" s="2659">
        <v>156</v>
      </c>
      <c r="AN1485" s="2651"/>
    </row>
    <row r="1486" spans="1:40" ht="11.1" customHeight="1">
      <c r="A1486" s="2646" t="s">
        <v>3810</v>
      </c>
      <c r="B1486" s="2646" t="s">
        <v>3810</v>
      </c>
      <c r="C1486" s="2646" t="s">
        <v>3809</v>
      </c>
      <c r="D1486" s="2646" t="s">
        <v>3808</v>
      </c>
      <c r="E1486" s="2647">
        <v>3917390008</v>
      </c>
      <c r="F1486" s="2646" t="s">
        <v>2990</v>
      </c>
      <c r="G1486" s="2646" t="s">
        <v>190</v>
      </c>
      <c r="H1486" s="2646" t="s">
        <v>2995</v>
      </c>
      <c r="I1486" s="2646" t="s">
        <v>6576</v>
      </c>
      <c r="J1486" s="2646"/>
      <c r="K1486" s="2646" t="s">
        <v>6626</v>
      </c>
      <c r="L1486" s="2657">
        <v>0.109</v>
      </c>
      <c r="M1486" s="2658">
        <v>4.7399999999999997E-4</v>
      </c>
      <c r="N1486" s="2650"/>
      <c r="O1486" s="2650"/>
      <c r="P1486" s="2650"/>
      <c r="Q1486" s="2656">
        <v>10</v>
      </c>
      <c r="R1486" s="2650"/>
      <c r="S1486" s="2650"/>
      <c r="T1486" s="2646" t="s">
        <v>3016</v>
      </c>
      <c r="U1486" s="2647">
        <v>4673739413975</v>
      </c>
      <c r="V1486" s="2646"/>
      <c r="W1486" s="2646"/>
      <c r="X1486" s="2646"/>
      <c r="Y1486" s="2646"/>
      <c r="Z1486" s="2646"/>
      <c r="AA1486" s="2646"/>
      <c r="AB1486" s="2646"/>
      <c r="AC1486" s="2656">
        <v>200</v>
      </c>
      <c r="AD1486" s="2648">
        <v>22.09</v>
      </c>
      <c r="AE1486" s="2658">
        <v>9.4864000000000004E-2</v>
      </c>
      <c r="AF1486" s="2653">
        <v>0.8</v>
      </c>
      <c r="AG1486" s="2653">
        <v>0.2</v>
      </c>
      <c r="AH1486" s="2653">
        <v>0.8</v>
      </c>
      <c r="AI1486" s="2647">
        <v>4603726341295</v>
      </c>
      <c r="AJ1486" s="2648">
        <v>1.43</v>
      </c>
      <c r="AK1486" s="2651" t="s">
        <v>2154</v>
      </c>
      <c r="AL1486" s="2651" t="s">
        <v>2986</v>
      </c>
      <c r="AM1486" s="2659">
        <v>108</v>
      </c>
      <c r="AN1486" s="2652">
        <v>1.46</v>
      </c>
    </row>
    <row r="1487" spans="1:40" ht="11.1" customHeight="1">
      <c r="A1487" s="2646" t="s">
        <v>3807</v>
      </c>
      <c r="B1487" s="2646" t="s">
        <v>3807</v>
      </c>
      <c r="C1487" s="2646" t="s">
        <v>2767</v>
      </c>
      <c r="D1487" s="2646" t="s">
        <v>1961</v>
      </c>
      <c r="E1487" s="2647">
        <v>8413708100</v>
      </c>
      <c r="F1487" s="2646" t="s">
        <v>2990</v>
      </c>
      <c r="G1487" s="2646" t="s">
        <v>2013</v>
      </c>
      <c r="H1487" s="2646" t="s">
        <v>2995</v>
      </c>
      <c r="I1487" s="2646"/>
      <c r="J1487" s="2646" t="s">
        <v>6536</v>
      </c>
      <c r="K1487" s="2646"/>
      <c r="L1487" s="2653">
        <v>8.4</v>
      </c>
      <c r="M1487" s="2648">
        <v>0.01</v>
      </c>
      <c r="N1487" s="2648">
        <v>0.22</v>
      </c>
      <c r="O1487" s="2657">
        <v>0.23699999999999999</v>
      </c>
      <c r="P1487" s="2657">
        <v>0.16400000000000001</v>
      </c>
      <c r="Q1487" s="2656">
        <v>10</v>
      </c>
      <c r="R1487" s="2650"/>
      <c r="S1487" s="2650"/>
      <c r="T1487" s="2646" t="s">
        <v>2987</v>
      </c>
      <c r="U1487" s="2647">
        <v>4673739419199</v>
      </c>
      <c r="V1487" s="2646"/>
      <c r="W1487" s="2646"/>
      <c r="X1487" s="2646"/>
      <c r="Y1487" s="2646"/>
      <c r="Z1487" s="2646"/>
      <c r="AA1487" s="2646"/>
      <c r="AB1487" s="2646"/>
      <c r="AC1487" s="2656">
        <v>1</v>
      </c>
      <c r="AD1487" s="2653">
        <v>8.4</v>
      </c>
      <c r="AE1487" s="2648">
        <v>0.01</v>
      </c>
      <c r="AF1487" s="2650"/>
      <c r="AG1487" s="2650"/>
      <c r="AH1487" s="2650"/>
      <c r="AI1487" s="2647">
        <v>4673739419304</v>
      </c>
      <c r="AJ1487" s="2648">
        <v>298.81</v>
      </c>
      <c r="AK1487" s="2651" t="s">
        <v>2154</v>
      </c>
      <c r="AL1487" s="2651" t="s">
        <v>2986</v>
      </c>
      <c r="AM1487" s="2660">
        <v>21030</v>
      </c>
      <c r="AN1487" s="2652">
        <v>304.79000000000002</v>
      </c>
    </row>
    <row r="1488" spans="1:40" ht="11.1" customHeight="1">
      <c r="A1488" s="2646" t="s">
        <v>3806</v>
      </c>
      <c r="B1488" s="2646" t="s">
        <v>3806</v>
      </c>
      <c r="C1488" s="2646" t="s">
        <v>2767</v>
      </c>
      <c r="D1488" s="2646" t="s">
        <v>1961</v>
      </c>
      <c r="E1488" s="2647">
        <v>8413708100</v>
      </c>
      <c r="F1488" s="2646" t="s">
        <v>2990</v>
      </c>
      <c r="G1488" s="2646" t="s">
        <v>2016</v>
      </c>
      <c r="H1488" s="2646" t="s">
        <v>2995</v>
      </c>
      <c r="I1488" s="2646"/>
      <c r="J1488" s="2646"/>
      <c r="K1488" s="2646"/>
      <c r="L1488" s="2653">
        <v>21.6</v>
      </c>
      <c r="M1488" s="2648">
        <v>0.03</v>
      </c>
      <c r="N1488" s="2648">
        <v>0.25</v>
      </c>
      <c r="O1488" s="2657">
        <v>0.29099999999999998</v>
      </c>
      <c r="P1488" s="2657">
        <v>0.19500000000000001</v>
      </c>
      <c r="Q1488" s="2656">
        <v>10</v>
      </c>
      <c r="R1488" s="2656">
        <v>40</v>
      </c>
      <c r="S1488" s="2650"/>
      <c r="T1488" s="2646" t="s">
        <v>2987</v>
      </c>
      <c r="U1488" s="2647">
        <v>4673739419205</v>
      </c>
      <c r="V1488" s="2646"/>
      <c r="W1488" s="2646"/>
      <c r="X1488" s="2646"/>
      <c r="Y1488" s="2646"/>
      <c r="Z1488" s="2646"/>
      <c r="AA1488" s="2646"/>
      <c r="AB1488" s="2646"/>
      <c r="AC1488" s="2656">
        <v>1</v>
      </c>
      <c r="AD1488" s="2653">
        <v>21.6</v>
      </c>
      <c r="AE1488" s="2648">
        <v>0.03</v>
      </c>
      <c r="AF1488" s="2650"/>
      <c r="AG1488" s="2650"/>
      <c r="AH1488" s="2650"/>
      <c r="AI1488" s="2647">
        <v>4673739419311</v>
      </c>
      <c r="AJ1488" s="2648">
        <v>475.94</v>
      </c>
      <c r="AK1488" s="2651" t="s">
        <v>2154</v>
      </c>
      <c r="AL1488" s="2651" t="s">
        <v>2986</v>
      </c>
      <c r="AM1488" s="2660">
        <v>33500</v>
      </c>
      <c r="AN1488" s="2652">
        <v>485.46</v>
      </c>
    </row>
    <row r="1489" spans="1:40" ht="11.1" customHeight="1">
      <c r="A1489" s="2646" t="s">
        <v>3805</v>
      </c>
      <c r="B1489" s="2646" t="s">
        <v>3805</v>
      </c>
      <c r="C1489" s="2646" t="s">
        <v>2767</v>
      </c>
      <c r="D1489" s="2646" t="s">
        <v>1961</v>
      </c>
      <c r="E1489" s="2647">
        <v>8413708100</v>
      </c>
      <c r="F1489" s="2646" t="s">
        <v>2990</v>
      </c>
      <c r="G1489" s="2646" t="s">
        <v>2006</v>
      </c>
      <c r="H1489" s="2646" t="s">
        <v>2995</v>
      </c>
      <c r="I1489" s="2646"/>
      <c r="J1489" s="2646"/>
      <c r="K1489" s="2646"/>
      <c r="L1489" s="2653">
        <v>21.6</v>
      </c>
      <c r="M1489" s="2658">
        <v>3.4258999999999998E-2</v>
      </c>
      <c r="N1489" s="2648">
        <v>0.25</v>
      </c>
      <c r="O1489" s="2657">
        <v>0.29099999999999998</v>
      </c>
      <c r="P1489" s="2657">
        <v>0.19500000000000001</v>
      </c>
      <c r="Q1489" s="2656">
        <v>10</v>
      </c>
      <c r="R1489" s="2656">
        <v>40</v>
      </c>
      <c r="S1489" s="2650"/>
      <c r="T1489" s="2646" t="s">
        <v>2987</v>
      </c>
      <c r="U1489" s="2647">
        <v>4673739419168</v>
      </c>
      <c r="V1489" s="2646"/>
      <c r="W1489" s="2646"/>
      <c r="X1489" s="2646"/>
      <c r="Y1489" s="2646"/>
      <c r="Z1489" s="2646"/>
      <c r="AA1489" s="2646"/>
      <c r="AB1489" s="2646"/>
      <c r="AC1489" s="2656">
        <v>1</v>
      </c>
      <c r="AD1489" s="2653">
        <v>21.6</v>
      </c>
      <c r="AE1489" s="2658">
        <v>3.4258999999999998E-2</v>
      </c>
      <c r="AF1489" s="2650"/>
      <c r="AG1489" s="2650"/>
      <c r="AH1489" s="2650"/>
      <c r="AI1489" s="2647">
        <v>4673739419274</v>
      </c>
      <c r="AJ1489" s="2648">
        <v>502.38</v>
      </c>
      <c r="AK1489" s="2651" t="s">
        <v>2154</v>
      </c>
      <c r="AL1489" s="2651" t="s">
        <v>2986</v>
      </c>
      <c r="AM1489" s="2660">
        <v>35360</v>
      </c>
      <c r="AN1489" s="2652">
        <v>512.42999999999995</v>
      </c>
    </row>
    <row r="1490" spans="1:40" ht="11.1" customHeight="1">
      <c r="A1490" s="2646" t="s">
        <v>3804</v>
      </c>
      <c r="B1490" s="2646" t="s">
        <v>3804</v>
      </c>
      <c r="C1490" s="2646" t="s">
        <v>2767</v>
      </c>
      <c r="D1490" s="2646" t="s">
        <v>1961</v>
      </c>
      <c r="E1490" s="2647">
        <v>8413708100</v>
      </c>
      <c r="F1490" s="2646" t="s">
        <v>2990</v>
      </c>
      <c r="G1490" s="2646" t="s">
        <v>2018</v>
      </c>
      <c r="H1490" s="2646" t="s">
        <v>2995</v>
      </c>
      <c r="I1490" s="2646"/>
      <c r="J1490" s="2646"/>
      <c r="K1490" s="2646"/>
      <c r="L1490" s="2653">
        <v>21.6</v>
      </c>
      <c r="M1490" s="2648">
        <v>0.03</v>
      </c>
      <c r="N1490" s="2648">
        <v>0.22</v>
      </c>
      <c r="O1490" s="2657">
        <v>0.23699999999999999</v>
      </c>
      <c r="P1490" s="2657">
        <v>0.16400000000000001</v>
      </c>
      <c r="Q1490" s="2656">
        <v>10</v>
      </c>
      <c r="R1490" s="2656">
        <v>40</v>
      </c>
      <c r="S1490" s="2650"/>
      <c r="T1490" s="2646" t="s">
        <v>2987</v>
      </c>
      <c r="U1490" s="2647">
        <v>4673739419212</v>
      </c>
      <c r="V1490" s="2646"/>
      <c r="W1490" s="2646"/>
      <c r="X1490" s="2646"/>
      <c r="Y1490" s="2646"/>
      <c r="Z1490" s="2646"/>
      <c r="AA1490" s="2646"/>
      <c r="AB1490" s="2646"/>
      <c r="AC1490" s="2656">
        <v>1</v>
      </c>
      <c r="AD1490" s="2653">
        <v>21.6</v>
      </c>
      <c r="AE1490" s="2648">
        <v>0.03</v>
      </c>
      <c r="AF1490" s="2650"/>
      <c r="AG1490" s="2650"/>
      <c r="AH1490" s="2650"/>
      <c r="AI1490" s="2647">
        <v>4673739419328</v>
      </c>
      <c r="AJ1490" s="2648">
        <v>521.77</v>
      </c>
      <c r="AK1490" s="2651" t="s">
        <v>2154</v>
      </c>
      <c r="AL1490" s="2651" t="s">
        <v>2986</v>
      </c>
      <c r="AM1490" s="2660">
        <v>36720</v>
      </c>
      <c r="AN1490" s="2652">
        <v>532.21</v>
      </c>
    </row>
    <row r="1491" spans="1:40" ht="11.1" customHeight="1">
      <c r="A1491" s="2646" t="s">
        <v>3803</v>
      </c>
      <c r="B1491" s="2646" t="s">
        <v>3803</v>
      </c>
      <c r="C1491" s="2646" t="s">
        <v>2767</v>
      </c>
      <c r="D1491" s="2646" t="s">
        <v>1961</v>
      </c>
      <c r="E1491" s="2647">
        <v>8413708100</v>
      </c>
      <c r="F1491" s="2646" t="s">
        <v>2990</v>
      </c>
      <c r="G1491" s="2646" t="s">
        <v>2020</v>
      </c>
      <c r="H1491" s="2646" t="s">
        <v>2995</v>
      </c>
      <c r="I1491" s="2646"/>
      <c r="J1491" s="2646"/>
      <c r="K1491" s="2646"/>
      <c r="L1491" s="2653">
        <v>25.6</v>
      </c>
      <c r="M1491" s="2649">
        <v>2.5399999999999999E-2</v>
      </c>
      <c r="N1491" s="2648">
        <v>0.28000000000000003</v>
      </c>
      <c r="O1491" s="2657">
        <v>0.308</v>
      </c>
      <c r="P1491" s="2657">
        <v>0.20200000000000001</v>
      </c>
      <c r="Q1491" s="2656">
        <v>10</v>
      </c>
      <c r="R1491" s="2656">
        <v>50</v>
      </c>
      <c r="S1491" s="2650"/>
      <c r="T1491" s="2646" t="s">
        <v>2987</v>
      </c>
      <c r="U1491" s="2647">
        <v>4673739419229</v>
      </c>
      <c r="V1491" s="2646"/>
      <c r="W1491" s="2646"/>
      <c r="X1491" s="2646"/>
      <c r="Y1491" s="2646"/>
      <c r="Z1491" s="2646"/>
      <c r="AA1491" s="2646"/>
      <c r="AB1491" s="2646"/>
      <c r="AC1491" s="2656">
        <v>1</v>
      </c>
      <c r="AD1491" s="2653">
        <v>25.6</v>
      </c>
      <c r="AE1491" s="2649">
        <v>2.5399999999999999E-2</v>
      </c>
      <c r="AF1491" s="2650"/>
      <c r="AG1491" s="2650"/>
      <c r="AH1491" s="2650"/>
      <c r="AI1491" s="2647">
        <v>4673739419335</v>
      </c>
      <c r="AJ1491" s="2648">
        <v>566.82000000000005</v>
      </c>
      <c r="AK1491" s="2651" t="s">
        <v>2154</v>
      </c>
      <c r="AL1491" s="2651" t="s">
        <v>2986</v>
      </c>
      <c r="AM1491" s="2660">
        <v>39890</v>
      </c>
      <c r="AN1491" s="2652">
        <v>578.16</v>
      </c>
    </row>
    <row r="1492" spans="1:40" ht="11.1" customHeight="1">
      <c r="A1492" s="2646" t="s">
        <v>3802</v>
      </c>
      <c r="B1492" s="2646" t="s">
        <v>3802</v>
      </c>
      <c r="C1492" s="2646" t="s">
        <v>2767</v>
      </c>
      <c r="D1492" s="2646" t="s">
        <v>1961</v>
      </c>
      <c r="E1492" s="2647">
        <v>8413708100</v>
      </c>
      <c r="F1492" s="2646" t="s">
        <v>2990</v>
      </c>
      <c r="G1492" s="2646" t="s">
        <v>2008</v>
      </c>
      <c r="H1492" s="2646" t="s">
        <v>2995</v>
      </c>
      <c r="I1492" s="2646"/>
      <c r="J1492" s="2646"/>
      <c r="K1492" s="2646"/>
      <c r="L1492" s="2653">
        <v>25.6</v>
      </c>
      <c r="M1492" s="2649">
        <v>2.5399999999999999E-2</v>
      </c>
      <c r="N1492" s="2648">
        <v>0.28000000000000003</v>
      </c>
      <c r="O1492" s="2657">
        <v>0.308</v>
      </c>
      <c r="P1492" s="2657">
        <v>0.20200000000000001</v>
      </c>
      <c r="Q1492" s="2656">
        <v>10</v>
      </c>
      <c r="R1492" s="2656">
        <v>50</v>
      </c>
      <c r="S1492" s="2650"/>
      <c r="T1492" s="2646" t="s">
        <v>2987</v>
      </c>
      <c r="U1492" s="2647">
        <v>4673739419175</v>
      </c>
      <c r="V1492" s="2646"/>
      <c r="W1492" s="2646"/>
      <c r="X1492" s="2646"/>
      <c r="Y1492" s="2646"/>
      <c r="Z1492" s="2646"/>
      <c r="AA1492" s="2646"/>
      <c r="AB1492" s="2646"/>
      <c r="AC1492" s="2656">
        <v>1</v>
      </c>
      <c r="AD1492" s="2653">
        <v>25.6</v>
      </c>
      <c r="AE1492" s="2649">
        <v>2.5399999999999999E-2</v>
      </c>
      <c r="AF1492" s="2650"/>
      <c r="AG1492" s="2650"/>
      <c r="AH1492" s="2650"/>
      <c r="AI1492" s="2647">
        <v>4673739419281</v>
      </c>
      <c r="AJ1492" s="2648">
        <v>566.82000000000005</v>
      </c>
      <c r="AK1492" s="2651" t="s">
        <v>2154</v>
      </c>
      <c r="AL1492" s="2651" t="s">
        <v>2986</v>
      </c>
      <c r="AM1492" s="2660">
        <v>39890</v>
      </c>
      <c r="AN1492" s="2652">
        <v>578.16</v>
      </c>
    </row>
    <row r="1493" spans="1:40" ht="11.1" customHeight="1">
      <c r="A1493" s="2646" t="s">
        <v>3801</v>
      </c>
      <c r="B1493" s="2646" t="s">
        <v>3801</v>
      </c>
      <c r="C1493" s="2646" t="s">
        <v>2767</v>
      </c>
      <c r="D1493" s="2646" t="s">
        <v>1961</v>
      </c>
      <c r="E1493" s="2647">
        <v>8413708100</v>
      </c>
      <c r="F1493" s="2646" t="s">
        <v>2990</v>
      </c>
      <c r="G1493" s="2646" t="s">
        <v>2022</v>
      </c>
      <c r="H1493" s="2646" t="s">
        <v>2995</v>
      </c>
      <c r="I1493" s="2646"/>
      <c r="J1493" s="2646"/>
      <c r="K1493" s="2646"/>
      <c r="L1493" s="2653">
        <v>25.6</v>
      </c>
      <c r="M1493" s="2649">
        <v>2.5399999999999999E-2</v>
      </c>
      <c r="N1493" s="2648">
        <v>0.28000000000000003</v>
      </c>
      <c r="O1493" s="2657">
        <v>0.315</v>
      </c>
      <c r="P1493" s="2657">
        <v>0.20499999999999999</v>
      </c>
      <c r="Q1493" s="2656">
        <v>10</v>
      </c>
      <c r="R1493" s="2656">
        <v>50</v>
      </c>
      <c r="S1493" s="2650"/>
      <c r="T1493" s="2646" t="s">
        <v>2987</v>
      </c>
      <c r="U1493" s="2647">
        <v>4673739419236</v>
      </c>
      <c r="V1493" s="2646"/>
      <c r="W1493" s="2646"/>
      <c r="X1493" s="2646"/>
      <c r="Y1493" s="2646"/>
      <c r="Z1493" s="2646"/>
      <c r="AA1493" s="2646"/>
      <c r="AB1493" s="2646"/>
      <c r="AC1493" s="2656">
        <v>1</v>
      </c>
      <c r="AD1493" s="2653">
        <v>25.6</v>
      </c>
      <c r="AE1493" s="2649">
        <v>2.5399999999999999E-2</v>
      </c>
      <c r="AF1493" s="2650"/>
      <c r="AG1493" s="2650"/>
      <c r="AH1493" s="2650"/>
      <c r="AI1493" s="2647">
        <v>4673739419342</v>
      </c>
      <c r="AJ1493" s="2648">
        <v>571.12</v>
      </c>
      <c r="AK1493" s="2651" t="s">
        <v>2154</v>
      </c>
      <c r="AL1493" s="2651" t="s">
        <v>2986</v>
      </c>
      <c r="AM1493" s="2660">
        <v>40200</v>
      </c>
      <c r="AN1493" s="2652">
        <v>582.54</v>
      </c>
    </row>
    <row r="1494" spans="1:40" ht="11.1" customHeight="1">
      <c r="A1494" s="2646" t="s">
        <v>3800</v>
      </c>
      <c r="B1494" s="2646" t="s">
        <v>3800</v>
      </c>
      <c r="C1494" s="2646" t="s">
        <v>2767</v>
      </c>
      <c r="D1494" s="2646" t="s">
        <v>1961</v>
      </c>
      <c r="E1494" s="2647">
        <v>8413708100</v>
      </c>
      <c r="F1494" s="2646" t="s">
        <v>2990</v>
      </c>
      <c r="G1494" s="2646" t="s">
        <v>2010</v>
      </c>
      <c r="H1494" s="2646" t="s">
        <v>2995</v>
      </c>
      <c r="I1494" s="2646"/>
      <c r="J1494" s="2646"/>
      <c r="K1494" s="2646"/>
      <c r="L1494" s="2653">
        <v>34.299999999999997</v>
      </c>
      <c r="M1494" s="2662">
        <v>4.181E-2</v>
      </c>
      <c r="N1494" s="2648">
        <v>0.34</v>
      </c>
      <c r="O1494" s="2648">
        <v>0.33</v>
      </c>
      <c r="P1494" s="2657">
        <v>0.22500000000000001</v>
      </c>
      <c r="Q1494" s="2656">
        <v>10</v>
      </c>
      <c r="R1494" s="2656">
        <v>65</v>
      </c>
      <c r="S1494" s="2650"/>
      <c r="T1494" s="2646" t="s">
        <v>2987</v>
      </c>
      <c r="U1494" s="2647">
        <v>4673739419182</v>
      </c>
      <c r="V1494" s="2646"/>
      <c r="W1494" s="2646"/>
      <c r="X1494" s="2646"/>
      <c r="Y1494" s="2646"/>
      <c r="Z1494" s="2646"/>
      <c r="AA1494" s="2646"/>
      <c r="AB1494" s="2646"/>
      <c r="AC1494" s="2656">
        <v>1</v>
      </c>
      <c r="AD1494" s="2653">
        <v>34.299999999999997</v>
      </c>
      <c r="AE1494" s="2662">
        <v>4.181E-2</v>
      </c>
      <c r="AF1494" s="2650"/>
      <c r="AG1494" s="2650"/>
      <c r="AH1494" s="2650"/>
      <c r="AI1494" s="2647">
        <v>4673739419298</v>
      </c>
      <c r="AJ1494" s="2648">
        <v>644.54999999999995</v>
      </c>
      <c r="AK1494" s="2651" t="s">
        <v>2154</v>
      </c>
      <c r="AL1494" s="2651" t="s">
        <v>2986</v>
      </c>
      <c r="AM1494" s="2660">
        <v>45360</v>
      </c>
      <c r="AN1494" s="2652">
        <v>657.44</v>
      </c>
    </row>
    <row r="1495" spans="1:40" ht="11.1" customHeight="1">
      <c r="A1495" s="2646" t="s">
        <v>3799</v>
      </c>
      <c r="B1495" s="2646" t="s">
        <v>3798</v>
      </c>
      <c r="C1495" s="2646" t="s">
        <v>2767</v>
      </c>
      <c r="D1495" s="2646" t="s">
        <v>1961</v>
      </c>
      <c r="E1495" s="2647">
        <v>8413703000</v>
      </c>
      <c r="F1495" s="2646" t="s">
        <v>2990</v>
      </c>
      <c r="G1495" s="2646" t="s">
        <v>2025</v>
      </c>
      <c r="H1495" s="2646" t="s">
        <v>2995</v>
      </c>
      <c r="I1495" s="2646"/>
      <c r="J1495" s="2646"/>
      <c r="K1495" s="2646"/>
      <c r="L1495" s="2653">
        <v>21.1</v>
      </c>
      <c r="M1495" s="2649">
        <v>4.4499999999999998E-2</v>
      </c>
      <c r="N1495" s="2648">
        <v>0.22</v>
      </c>
      <c r="O1495" s="2657">
        <v>0.38800000000000001</v>
      </c>
      <c r="P1495" s="2657">
        <v>0.185</v>
      </c>
      <c r="Q1495" s="2656">
        <v>10</v>
      </c>
      <c r="R1495" s="2656">
        <v>40</v>
      </c>
      <c r="S1495" s="2650"/>
      <c r="T1495" s="2646" t="s">
        <v>2987</v>
      </c>
      <c r="U1495" s="2647">
        <v>4673739419243</v>
      </c>
      <c r="V1495" s="2646"/>
      <c r="W1495" s="2646"/>
      <c r="X1495" s="2646"/>
      <c r="Y1495" s="2646"/>
      <c r="Z1495" s="2646"/>
      <c r="AA1495" s="2646"/>
      <c r="AB1495" s="2646"/>
      <c r="AC1495" s="2656">
        <v>1</v>
      </c>
      <c r="AD1495" s="2653">
        <v>21.1</v>
      </c>
      <c r="AE1495" s="2649">
        <v>4.4499999999999998E-2</v>
      </c>
      <c r="AF1495" s="2650"/>
      <c r="AG1495" s="2650"/>
      <c r="AH1495" s="2650"/>
      <c r="AI1495" s="2647">
        <v>4673739419359</v>
      </c>
      <c r="AJ1495" s="2648">
        <v>941.34</v>
      </c>
      <c r="AK1495" s="2651" t="s">
        <v>2154</v>
      </c>
      <c r="AL1495" s="2651" t="s">
        <v>2986</v>
      </c>
      <c r="AM1495" s="2660">
        <v>66250</v>
      </c>
      <c r="AN1495" s="2652">
        <v>960.17</v>
      </c>
    </row>
    <row r="1496" spans="1:40" ht="11.1" customHeight="1">
      <c r="A1496" s="2646" t="s">
        <v>5924</v>
      </c>
      <c r="B1496" s="2646" t="s">
        <v>5925</v>
      </c>
      <c r="C1496" s="2646" t="s">
        <v>2767</v>
      </c>
      <c r="D1496" s="2646" t="s">
        <v>1961</v>
      </c>
      <c r="E1496" s="2647">
        <v>8413703000</v>
      </c>
      <c r="F1496" s="2646" t="s">
        <v>2990</v>
      </c>
      <c r="G1496" s="2646" t="s">
        <v>2106</v>
      </c>
      <c r="H1496" s="2646" t="s">
        <v>3017</v>
      </c>
      <c r="I1496" s="2646"/>
      <c r="J1496" s="2646"/>
      <c r="K1496" s="2646"/>
      <c r="L1496" s="2653">
        <v>20.6</v>
      </c>
      <c r="M1496" s="2658">
        <v>3.4104000000000002E-2</v>
      </c>
      <c r="N1496" s="2648">
        <v>0.28999999999999998</v>
      </c>
      <c r="O1496" s="2648">
        <v>0.42</v>
      </c>
      <c r="P1496" s="2648">
        <v>0.28000000000000003</v>
      </c>
      <c r="Q1496" s="2656">
        <v>10</v>
      </c>
      <c r="R1496" s="2656">
        <v>40</v>
      </c>
      <c r="S1496" s="2650"/>
      <c r="T1496" s="2646" t="s">
        <v>2987</v>
      </c>
      <c r="U1496" s="2646"/>
      <c r="V1496" s="2646"/>
      <c r="W1496" s="2646"/>
      <c r="X1496" s="2646"/>
      <c r="Y1496" s="2646"/>
      <c r="Z1496" s="2646"/>
      <c r="AA1496" s="2646"/>
      <c r="AB1496" s="2646"/>
      <c r="AC1496" s="2646"/>
      <c r="AD1496" s="2646"/>
      <c r="AE1496" s="2646"/>
      <c r="AF1496" s="2646"/>
      <c r="AG1496" s="2646"/>
      <c r="AH1496" s="2646"/>
      <c r="AI1496" s="2646"/>
      <c r="AJ1496" s="2648">
        <v>913.05</v>
      </c>
      <c r="AK1496" s="2651" t="s">
        <v>2154</v>
      </c>
      <c r="AL1496" s="2651" t="s">
        <v>2986</v>
      </c>
      <c r="AM1496" s="2664">
        <v>82174.5</v>
      </c>
      <c r="AN1496" s="2652">
        <v>931.31</v>
      </c>
    </row>
    <row r="1497" spans="1:40" ht="11.1" customHeight="1">
      <c r="A1497" s="2646" t="s">
        <v>5926</v>
      </c>
      <c r="B1497" s="2646" t="s">
        <v>5927</v>
      </c>
      <c r="C1497" s="2646" t="s">
        <v>2767</v>
      </c>
      <c r="D1497" s="2646" t="s">
        <v>1961</v>
      </c>
      <c r="E1497" s="2647">
        <v>8413703000</v>
      </c>
      <c r="F1497" s="2646" t="s">
        <v>2990</v>
      </c>
      <c r="G1497" s="2646" t="s">
        <v>2109</v>
      </c>
      <c r="H1497" s="2646" t="s">
        <v>3017</v>
      </c>
      <c r="I1497" s="2646"/>
      <c r="J1497" s="2646"/>
      <c r="K1497" s="2646"/>
      <c r="L1497" s="2653">
        <v>20.6</v>
      </c>
      <c r="M1497" s="2658">
        <v>3.4104000000000002E-2</v>
      </c>
      <c r="N1497" s="2648">
        <v>0.28999999999999998</v>
      </c>
      <c r="O1497" s="2648">
        <v>0.42</v>
      </c>
      <c r="P1497" s="2648">
        <v>0.28000000000000003</v>
      </c>
      <c r="Q1497" s="2656">
        <v>10</v>
      </c>
      <c r="R1497" s="2656">
        <v>40</v>
      </c>
      <c r="S1497" s="2650"/>
      <c r="T1497" s="2646" t="s">
        <v>2987</v>
      </c>
      <c r="U1497" s="2646"/>
      <c r="V1497" s="2646"/>
      <c r="W1497" s="2646"/>
      <c r="X1497" s="2646"/>
      <c r="Y1497" s="2646"/>
      <c r="Z1497" s="2646"/>
      <c r="AA1497" s="2646"/>
      <c r="AB1497" s="2646"/>
      <c r="AC1497" s="2646"/>
      <c r="AD1497" s="2646"/>
      <c r="AE1497" s="2646"/>
      <c r="AF1497" s="2646"/>
      <c r="AG1497" s="2646"/>
      <c r="AH1497" s="2646"/>
      <c r="AI1497" s="2646"/>
      <c r="AJ1497" s="2648">
        <v>965.83</v>
      </c>
      <c r="AK1497" s="2651" t="s">
        <v>2154</v>
      </c>
      <c r="AL1497" s="2651" t="s">
        <v>2986</v>
      </c>
      <c r="AM1497" s="2664">
        <v>86924.7</v>
      </c>
      <c r="AN1497" s="2652">
        <v>985.15</v>
      </c>
    </row>
    <row r="1498" spans="1:40" ht="11.1" customHeight="1">
      <c r="A1498" s="2646" t="s">
        <v>5928</v>
      </c>
      <c r="B1498" s="2646" t="s">
        <v>5929</v>
      </c>
      <c r="C1498" s="2646" t="s">
        <v>2767</v>
      </c>
      <c r="D1498" s="2646" t="s">
        <v>1961</v>
      </c>
      <c r="E1498" s="2647">
        <v>8413703000</v>
      </c>
      <c r="F1498" s="2646" t="s">
        <v>2990</v>
      </c>
      <c r="G1498" s="2646" t="s">
        <v>2112</v>
      </c>
      <c r="H1498" s="2646" t="s">
        <v>3017</v>
      </c>
      <c r="I1498" s="2646"/>
      <c r="J1498" s="2646"/>
      <c r="K1498" s="2646"/>
      <c r="L1498" s="2653">
        <v>20.6</v>
      </c>
      <c r="M1498" s="2658">
        <v>3.4104000000000002E-2</v>
      </c>
      <c r="N1498" s="2648">
        <v>0.28999999999999998</v>
      </c>
      <c r="O1498" s="2648">
        <v>0.42</v>
      </c>
      <c r="P1498" s="2648">
        <v>0.28000000000000003</v>
      </c>
      <c r="Q1498" s="2656">
        <v>10</v>
      </c>
      <c r="R1498" s="2656">
        <v>40</v>
      </c>
      <c r="S1498" s="2650"/>
      <c r="T1498" s="2646" t="s">
        <v>2987</v>
      </c>
      <c r="U1498" s="2646"/>
      <c r="V1498" s="2646"/>
      <c r="W1498" s="2646"/>
      <c r="X1498" s="2646"/>
      <c r="Y1498" s="2646"/>
      <c r="Z1498" s="2646"/>
      <c r="AA1498" s="2646"/>
      <c r="AB1498" s="2646"/>
      <c r="AC1498" s="2646"/>
      <c r="AD1498" s="2646"/>
      <c r="AE1498" s="2646"/>
      <c r="AF1498" s="2646"/>
      <c r="AG1498" s="2646"/>
      <c r="AH1498" s="2646"/>
      <c r="AI1498" s="2646"/>
      <c r="AJ1498" s="2654">
        <v>1014.11</v>
      </c>
      <c r="AK1498" s="2651" t="s">
        <v>2154</v>
      </c>
      <c r="AL1498" s="2651" t="s">
        <v>2986</v>
      </c>
      <c r="AM1498" s="2664">
        <v>91269.9</v>
      </c>
      <c r="AN1498" s="2655">
        <v>1034.3900000000001</v>
      </c>
    </row>
    <row r="1499" spans="1:40" ht="11.1" customHeight="1">
      <c r="A1499" s="2646" t="s">
        <v>3797</v>
      </c>
      <c r="B1499" s="2646" t="s">
        <v>3796</v>
      </c>
      <c r="C1499" s="2646" t="s">
        <v>2767</v>
      </c>
      <c r="D1499" s="2646" t="s">
        <v>1961</v>
      </c>
      <c r="E1499" s="2647">
        <v>8413703000</v>
      </c>
      <c r="F1499" s="2646" t="s">
        <v>2990</v>
      </c>
      <c r="G1499" s="2646" t="s">
        <v>2028</v>
      </c>
      <c r="H1499" s="2646" t="s">
        <v>2995</v>
      </c>
      <c r="I1499" s="2646"/>
      <c r="J1499" s="2646"/>
      <c r="K1499" s="2646"/>
      <c r="L1499" s="2648">
        <v>23.35</v>
      </c>
      <c r="M1499" s="2658">
        <v>4.3333000000000003E-2</v>
      </c>
      <c r="N1499" s="2648">
        <v>0.28000000000000003</v>
      </c>
      <c r="O1499" s="2657">
        <v>0.39500000000000002</v>
      </c>
      <c r="P1499" s="2657">
        <v>0.19500000000000001</v>
      </c>
      <c r="Q1499" s="2656">
        <v>10</v>
      </c>
      <c r="R1499" s="2656">
        <v>50</v>
      </c>
      <c r="S1499" s="2650"/>
      <c r="T1499" s="2646" t="s">
        <v>2987</v>
      </c>
      <c r="U1499" s="2647">
        <v>4673739419250</v>
      </c>
      <c r="V1499" s="2646"/>
      <c r="W1499" s="2646"/>
      <c r="X1499" s="2646"/>
      <c r="Y1499" s="2646"/>
      <c r="Z1499" s="2646"/>
      <c r="AA1499" s="2646"/>
      <c r="AB1499" s="2646"/>
      <c r="AC1499" s="2656">
        <v>1</v>
      </c>
      <c r="AD1499" s="2648">
        <v>23.35</v>
      </c>
      <c r="AE1499" s="2658">
        <v>4.3333000000000003E-2</v>
      </c>
      <c r="AF1499" s="2650"/>
      <c r="AG1499" s="2650"/>
      <c r="AH1499" s="2650"/>
      <c r="AI1499" s="2647">
        <v>4673739419366</v>
      </c>
      <c r="AJ1499" s="2665">
        <v>1003.2</v>
      </c>
      <c r="AK1499" s="2651" t="s">
        <v>2154</v>
      </c>
      <c r="AL1499" s="2651" t="s">
        <v>2986</v>
      </c>
      <c r="AM1499" s="2660">
        <v>70600</v>
      </c>
      <c r="AN1499" s="2655">
        <v>1023.26</v>
      </c>
    </row>
    <row r="1500" spans="1:40" ht="11.1" customHeight="1">
      <c r="A1500" s="2646" t="s">
        <v>3795</v>
      </c>
      <c r="B1500" s="2646" t="s">
        <v>3794</v>
      </c>
      <c r="C1500" s="2646" t="s">
        <v>2767</v>
      </c>
      <c r="D1500" s="2646" t="s">
        <v>1961</v>
      </c>
      <c r="E1500" s="2647">
        <v>8413703000</v>
      </c>
      <c r="F1500" s="2646" t="s">
        <v>2990</v>
      </c>
      <c r="G1500" s="2646" t="s">
        <v>2031</v>
      </c>
      <c r="H1500" s="2646" t="s">
        <v>2995</v>
      </c>
      <c r="I1500" s="2646"/>
      <c r="J1500" s="2646"/>
      <c r="K1500" s="2646"/>
      <c r="L1500" s="2653">
        <v>30.4</v>
      </c>
      <c r="M1500" s="2657">
        <v>5.2999999999999999E-2</v>
      </c>
      <c r="N1500" s="2648">
        <v>0.34</v>
      </c>
      <c r="O1500" s="2657">
        <v>0.40300000000000002</v>
      </c>
      <c r="P1500" s="2653">
        <v>0.2</v>
      </c>
      <c r="Q1500" s="2656">
        <v>10</v>
      </c>
      <c r="R1500" s="2656">
        <v>65</v>
      </c>
      <c r="S1500" s="2650"/>
      <c r="T1500" s="2646" t="s">
        <v>2987</v>
      </c>
      <c r="U1500" s="2647">
        <v>4673739419267</v>
      </c>
      <c r="V1500" s="2646"/>
      <c r="W1500" s="2646"/>
      <c r="X1500" s="2646"/>
      <c r="Y1500" s="2646"/>
      <c r="Z1500" s="2646"/>
      <c r="AA1500" s="2646"/>
      <c r="AB1500" s="2646"/>
      <c r="AC1500" s="2656">
        <v>1</v>
      </c>
      <c r="AD1500" s="2653">
        <v>30.4</v>
      </c>
      <c r="AE1500" s="2657">
        <v>5.2999999999999999E-2</v>
      </c>
      <c r="AF1500" s="2650"/>
      <c r="AG1500" s="2650"/>
      <c r="AH1500" s="2650"/>
      <c r="AI1500" s="2647">
        <v>4673739419373</v>
      </c>
      <c r="AJ1500" s="2665">
        <v>1284.0999999999999</v>
      </c>
      <c r="AK1500" s="2651" t="s">
        <v>2154</v>
      </c>
      <c r="AL1500" s="2651" t="s">
        <v>2986</v>
      </c>
      <c r="AM1500" s="2660">
        <v>90370</v>
      </c>
      <c r="AN1500" s="2655">
        <v>1309.78</v>
      </c>
    </row>
    <row r="1501" spans="1:40" ht="11.1" customHeight="1">
      <c r="A1501" s="2646" t="s">
        <v>5930</v>
      </c>
      <c r="B1501" s="2646" t="s">
        <v>5931</v>
      </c>
      <c r="C1501" s="2646" t="s">
        <v>2767</v>
      </c>
      <c r="D1501" s="2646" t="s">
        <v>1961</v>
      </c>
      <c r="E1501" s="2647">
        <v>8413703000</v>
      </c>
      <c r="F1501" s="2646" t="s">
        <v>2990</v>
      </c>
      <c r="G1501" s="2646" t="s">
        <v>5811</v>
      </c>
      <c r="H1501" s="2646" t="s">
        <v>3017</v>
      </c>
      <c r="I1501" s="2646"/>
      <c r="J1501" s="2646"/>
      <c r="K1501" s="2646"/>
      <c r="L1501" s="2656">
        <v>28</v>
      </c>
      <c r="M1501" s="2648">
        <v>0.05</v>
      </c>
      <c r="N1501" s="2657">
        <v>0.315</v>
      </c>
      <c r="O1501" s="2657">
        <v>0.44500000000000001</v>
      </c>
      <c r="P1501" s="2648">
        <v>0.37</v>
      </c>
      <c r="Q1501" s="2656">
        <v>10</v>
      </c>
      <c r="R1501" s="2656">
        <v>40</v>
      </c>
      <c r="S1501" s="2650"/>
      <c r="T1501" s="2646" t="s">
        <v>2987</v>
      </c>
      <c r="U1501" s="2646"/>
      <c r="V1501" s="2646"/>
      <c r="W1501" s="2646"/>
      <c r="X1501" s="2646"/>
      <c r="Y1501" s="2646"/>
      <c r="Z1501" s="2646"/>
      <c r="AA1501" s="2646"/>
      <c r="AB1501" s="2646"/>
      <c r="AC1501" s="2646"/>
      <c r="AD1501" s="2646"/>
      <c r="AE1501" s="2646"/>
      <c r="AF1501" s="2646"/>
      <c r="AG1501" s="2646"/>
      <c r="AH1501" s="2646"/>
      <c r="AI1501" s="2646"/>
      <c r="AJ1501" s="2654">
        <v>1743.88</v>
      </c>
      <c r="AK1501" s="2651" t="s">
        <v>2154</v>
      </c>
      <c r="AL1501" s="2651" t="s">
        <v>2986</v>
      </c>
      <c r="AM1501" s="2664">
        <v>156949.20000000001</v>
      </c>
      <c r="AN1501" s="2655">
        <v>1778.76</v>
      </c>
    </row>
    <row r="1502" spans="1:40" ht="11.1" customHeight="1">
      <c r="A1502" s="2646" t="s">
        <v>3793</v>
      </c>
      <c r="B1502" s="2646" t="s">
        <v>3793</v>
      </c>
      <c r="C1502" s="2646"/>
      <c r="D1502" s="2646"/>
      <c r="E1502" s="2646"/>
      <c r="F1502" s="2646" t="s">
        <v>2990</v>
      </c>
      <c r="G1502" s="2646" t="s">
        <v>3792</v>
      </c>
      <c r="H1502" s="2646" t="s">
        <v>3017</v>
      </c>
      <c r="I1502" s="2646"/>
      <c r="J1502" s="2646"/>
      <c r="K1502" s="2646"/>
      <c r="L1502" s="2650"/>
      <c r="M1502" s="2650"/>
      <c r="N1502" s="2650"/>
      <c r="O1502" s="2650"/>
      <c r="P1502" s="2650"/>
      <c r="Q1502" s="2650"/>
      <c r="R1502" s="2650"/>
      <c r="S1502" s="2650"/>
      <c r="T1502" s="2646" t="s">
        <v>2987</v>
      </c>
      <c r="U1502" s="2647">
        <v>4673739418536</v>
      </c>
      <c r="V1502" s="2646"/>
      <c r="W1502" s="2646"/>
      <c r="X1502" s="2646"/>
      <c r="Y1502" s="2646"/>
      <c r="Z1502" s="2646"/>
      <c r="AA1502" s="2646"/>
      <c r="AB1502" s="2646"/>
      <c r="AC1502" s="2646"/>
      <c r="AD1502" s="2646"/>
      <c r="AE1502" s="2646"/>
      <c r="AF1502" s="2646"/>
      <c r="AG1502" s="2646"/>
      <c r="AH1502" s="2646"/>
      <c r="AI1502" s="2646"/>
      <c r="AJ1502" s="2656">
        <v>130</v>
      </c>
      <c r="AK1502" s="2651" t="s">
        <v>2994</v>
      </c>
      <c r="AL1502" s="2651" t="s">
        <v>4152</v>
      </c>
      <c r="AM1502" s="2651"/>
      <c r="AN1502" s="2651"/>
    </row>
    <row r="1503" spans="1:40" ht="11.1" customHeight="1">
      <c r="A1503" s="2646" t="s">
        <v>3791</v>
      </c>
      <c r="B1503" s="2646" t="s">
        <v>3791</v>
      </c>
      <c r="C1503" s="2646" t="s">
        <v>2767</v>
      </c>
      <c r="D1503" s="2646" t="s">
        <v>2131</v>
      </c>
      <c r="E1503" s="2647">
        <v>8413704500</v>
      </c>
      <c r="F1503" s="2646" t="s">
        <v>2990</v>
      </c>
      <c r="G1503" s="2646" t="s">
        <v>2137</v>
      </c>
      <c r="H1503" s="2646" t="s">
        <v>2995</v>
      </c>
      <c r="I1503" s="2646"/>
      <c r="J1503" s="2647">
        <v>1</v>
      </c>
      <c r="K1503" s="2646"/>
      <c r="L1503" s="2653">
        <v>4.2</v>
      </c>
      <c r="M1503" s="2658">
        <v>9.1149999999999998E-3</v>
      </c>
      <c r="N1503" s="2657">
        <v>0.158</v>
      </c>
      <c r="O1503" s="2657">
        <v>0.19500000000000001</v>
      </c>
      <c r="P1503" s="2657">
        <v>0.28499999999999998</v>
      </c>
      <c r="Q1503" s="2656">
        <v>10</v>
      </c>
      <c r="R1503" s="2650"/>
      <c r="S1503" s="2650"/>
      <c r="T1503" s="2646" t="s">
        <v>2987</v>
      </c>
      <c r="U1503" s="2647">
        <v>4673739434154</v>
      </c>
      <c r="V1503" s="2656">
        <v>6</v>
      </c>
      <c r="W1503" s="2653">
        <v>25.2</v>
      </c>
      <c r="X1503" s="2658">
        <v>5.4690999999999997E-2</v>
      </c>
      <c r="Y1503" s="2650"/>
      <c r="Z1503" s="2650"/>
      <c r="AA1503" s="2650"/>
      <c r="AB1503" s="2647">
        <v>4673739434161</v>
      </c>
      <c r="AC1503" s="2646"/>
      <c r="AD1503" s="2646"/>
      <c r="AE1503" s="2646"/>
      <c r="AF1503" s="2646"/>
      <c r="AG1503" s="2646"/>
      <c r="AH1503" s="2646"/>
      <c r="AI1503" s="2646"/>
      <c r="AJ1503" s="2648">
        <v>71.930000000000007</v>
      </c>
      <c r="AK1503" s="2651" t="s">
        <v>2154</v>
      </c>
      <c r="AL1503" s="2651" t="s">
        <v>2986</v>
      </c>
      <c r="AM1503" s="2660">
        <v>6690</v>
      </c>
      <c r="AN1503" s="2652">
        <v>73.37</v>
      </c>
    </row>
    <row r="1504" spans="1:40" ht="11.1" customHeight="1">
      <c r="A1504" s="2646" t="s">
        <v>3790</v>
      </c>
      <c r="B1504" s="2646" t="s">
        <v>3790</v>
      </c>
      <c r="C1504" s="2646" t="s">
        <v>2767</v>
      </c>
      <c r="D1504" s="2646" t="s">
        <v>2131</v>
      </c>
      <c r="E1504" s="2647">
        <v>8413704500</v>
      </c>
      <c r="F1504" s="2646" t="s">
        <v>2990</v>
      </c>
      <c r="G1504" s="2646" t="s">
        <v>2138</v>
      </c>
      <c r="H1504" s="2646" t="s">
        <v>2995</v>
      </c>
      <c r="I1504" s="2646"/>
      <c r="J1504" s="2647">
        <v>1</v>
      </c>
      <c r="K1504" s="2646"/>
      <c r="L1504" s="2648">
        <v>5.77</v>
      </c>
      <c r="M1504" s="2658">
        <v>9.5580000000000005E-3</v>
      </c>
      <c r="N1504" s="2648">
        <v>0.16</v>
      </c>
      <c r="O1504" s="2657">
        <v>0.17499999999999999</v>
      </c>
      <c r="P1504" s="2657">
        <v>0.29499999999999998</v>
      </c>
      <c r="Q1504" s="2656">
        <v>10</v>
      </c>
      <c r="R1504" s="2650"/>
      <c r="S1504" s="2650"/>
      <c r="T1504" s="2646" t="s">
        <v>2987</v>
      </c>
      <c r="U1504" s="2647">
        <v>4673739434178</v>
      </c>
      <c r="V1504" s="2656">
        <v>6</v>
      </c>
      <c r="W1504" s="2658">
        <v>34.599995999999997</v>
      </c>
      <c r="X1504" s="2662">
        <v>5.7349999999999998E-2</v>
      </c>
      <c r="Y1504" s="2650"/>
      <c r="Z1504" s="2650"/>
      <c r="AA1504" s="2650"/>
      <c r="AB1504" s="2647">
        <v>4673739434185</v>
      </c>
      <c r="AC1504" s="2646"/>
      <c r="AD1504" s="2646"/>
      <c r="AE1504" s="2646"/>
      <c r="AF1504" s="2646"/>
      <c r="AG1504" s="2646"/>
      <c r="AH1504" s="2646"/>
      <c r="AI1504" s="2646"/>
      <c r="AJ1504" s="2648">
        <v>82.14</v>
      </c>
      <c r="AK1504" s="2651" t="s">
        <v>2154</v>
      </c>
      <c r="AL1504" s="2651" t="s">
        <v>2986</v>
      </c>
      <c r="AM1504" s="2660">
        <v>7639</v>
      </c>
      <c r="AN1504" s="2652">
        <v>83.78</v>
      </c>
    </row>
    <row r="1505" spans="1:40" ht="11.1" customHeight="1">
      <c r="A1505" s="2646" t="s">
        <v>3789</v>
      </c>
      <c r="B1505" s="2646" t="s">
        <v>3789</v>
      </c>
      <c r="C1505" s="2646" t="s">
        <v>2767</v>
      </c>
      <c r="D1505" s="2646" t="s">
        <v>2131</v>
      </c>
      <c r="E1505" s="2647">
        <v>8413704500</v>
      </c>
      <c r="F1505" s="2646" t="s">
        <v>2990</v>
      </c>
      <c r="G1505" s="2646" t="s">
        <v>2145</v>
      </c>
      <c r="H1505" s="2646" t="s">
        <v>2995</v>
      </c>
      <c r="I1505" s="2646"/>
      <c r="J1505" s="2647">
        <v>1</v>
      </c>
      <c r="K1505" s="2646"/>
      <c r="L1505" s="2649">
        <v>9.1624999999999996</v>
      </c>
      <c r="M1505" s="2662">
        <v>1.6750000000000001E-2</v>
      </c>
      <c r="N1505" s="2648">
        <v>0.19</v>
      </c>
      <c r="O1505" s="2648">
        <v>0.21</v>
      </c>
      <c r="P1505" s="2657">
        <v>0.33700000000000002</v>
      </c>
      <c r="Q1505" s="2656">
        <v>10</v>
      </c>
      <c r="R1505" s="2650"/>
      <c r="S1505" s="2650"/>
      <c r="T1505" s="2646" t="s">
        <v>2987</v>
      </c>
      <c r="U1505" s="2647">
        <v>4673739434192</v>
      </c>
      <c r="V1505" s="2656">
        <v>4</v>
      </c>
      <c r="W1505" s="2648">
        <v>36.65</v>
      </c>
      <c r="X1505" s="2657">
        <v>6.7000000000000004E-2</v>
      </c>
      <c r="Y1505" s="2650"/>
      <c r="Z1505" s="2650"/>
      <c r="AA1505" s="2650"/>
      <c r="AB1505" s="2647">
        <v>4673739434208</v>
      </c>
      <c r="AC1505" s="2646"/>
      <c r="AD1505" s="2646"/>
      <c r="AE1505" s="2646"/>
      <c r="AF1505" s="2646"/>
      <c r="AG1505" s="2646"/>
      <c r="AH1505" s="2646"/>
      <c r="AI1505" s="2646"/>
      <c r="AJ1505" s="2653">
        <v>118.9</v>
      </c>
      <c r="AK1505" s="2651" t="s">
        <v>2154</v>
      </c>
      <c r="AL1505" s="2651" t="s">
        <v>2986</v>
      </c>
      <c r="AM1505" s="2660">
        <v>11057</v>
      </c>
      <c r="AN1505" s="2652">
        <v>121.28</v>
      </c>
    </row>
    <row r="1506" spans="1:40" ht="11.1" customHeight="1">
      <c r="A1506" s="2646" t="s">
        <v>3788</v>
      </c>
      <c r="B1506" s="2646" t="s">
        <v>3788</v>
      </c>
      <c r="C1506" s="2646" t="s">
        <v>2767</v>
      </c>
      <c r="D1506" s="2646" t="s">
        <v>2131</v>
      </c>
      <c r="E1506" s="2647">
        <v>8413704500</v>
      </c>
      <c r="F1506" s="2646" t="s">
        <v>2990</v>
      </c>
      <c r="G1506" s="2646" t="s">
        <v>2139</v>
      </c>
      <c r="H1506" s="2646" t="s">
        <v>2995</v>
      </c>
      <c r="I1506" s="2646"/>
      <c r="J1506" s="2647">
        <v>1</v>
      </c>
      <c r="K1506" s="2646"/>
      <c r="L1506" s="2653">
        <v>9.6</v>
      </c>
      <c r="M1506" s="2649">
        <v>1.7500000000000002E-2</v>
      </c>
      <c r="N1506" s="2648">
        <v>0.19</v>
      </c>
      <c r="O1506" s="2648">
        <v>0.21</v>
      </c>
      <c r="P1506" s="2657">
        <v>0.33700000000000002</v>
      </c>
      <c r="Q1506" s="2656">
        <v>10</v>
      </c>
      <c r="R1506" s="2650"/>
      <c r="S1506" s="2650"/>
      <c r="T1506" s="2646" t="s">
        <v>2987</v>
      </c>
      <c r="U1506" s="2647">
        <v>4673739434215</v>
      </c>
      <c r="V1506" s="2656">
        <v>4</v>
      </c>
      <c r="W1506" s="2653">
        <v>38.4</v>
      </c>
      <c r="X1506" s="2648">
        <v>7.0000000000000007E-2</v>
      </c>
      <c r="Y1506" s="2650"/>
      <c r="Z1506" s="2650"/>
      <c r="AA1506" s="2650"/>
      <c r="AB1506" s="2647">
        <v>4673739434222</v>
      </c>
      <c r="AC1506" s="2646"/>
      <c r="AD1506" s="2646"/>
      <c r="AE1506" s="2646"/>
      <c r="AF1506" s="2646"/>
      <c r="AG1506" s="2646"/>
      <c r="AH1506" s="2646"/>
      <c r="AI1506" s="2646"/>
      <c r="AJ1506" s="2648">
        <v>123.66</v>
      </c>
      <c r="AK1506" s="2651" t="s">
        <v>2154</v>
      </c>
      <c r="AL1506" s="2651" t="s">
        <v>2986</v>
      </c>
      <c r="AM1506" s="2660">
        <v>11501</v>
      </c>
      <c r="AN1506" s="2652">
        <v>126.13</v>
      </c>
    </row>
    <row r="1507" spans="1:40" ht="11.1" customHeight="1">
      <c r="A1507" s="2646" t="s">
        <v>3787</v>
      </c>
      <c r="B1507" s="2646" t="s">
        <v>3787</v>
      </c>
      <c r="C1507" s="2646" t="s">
        <v>2767</v>
      </c>
      <c r="D1507" s="2646" t="s">
        <v>2131</v>
      </c>
      <c r="E1507" s="2647">
        <v>8413704500</v>
      </c>
      <c r="F1507" s="2646" t="s">
        <v>2990</v>
      </c>
      <c r="G1507" s="2646" t="s">
        <v>2144</v>
      </c>
      <c r="H1507" s="2646" t="s">
        <v>2995</v>
      </c>
      <c r="I1507" s="2646"/>
      <c r="J1507" s="2647">
        <v>1</v>
      </c>
      <c r="K1507" s="2646"/>
      <c r="L1507" s="2657">
        <v>10.374000000000001</v>
      </c>
      <c r="M1507" s="2649">
        <v>1.72E-2</v>
      </c>
      <c r="N1507" s="2648">
        <v>0.19</v>
      </c>
      <c r="O1507" s="2648">
        <v>0.21</v>
      </c>
      <c r="P1507" s="2657">
        <v>0.33700000000000002</v>
      </c>
      <c r="Q1507" s="2656">
        <v>10</v>
      </c>
      <c r="R1507" s="2650"/>
      <c r="S1507" s="2650"/>
      <c r="T1507" s="2646" t="s">
        <v>2987</v>
      </c>
      <c r="U1507" s="2647">
        <v>4673739434253</v>
      </c>
      <c r="V1507" s="2656">
        <v>4</v>
      </c>
      <c r="W1507" s="2657">
        <v>41.496000000000002</v>
      </c>
      <c r="X1507" s="2649">
        <v>6.88E-2</v>
      </c>
      <c r="Y1507" s="2650"/>
      <c r="Z1507" s="2650"/>
      <c r="AA1507" s="2650"/>
      <c r="AB1507" s="2647">
        <v>4673739434260</v>
      </c>
      <c r="AC1507" s="2646"/>
      <c r="AD1507" s="2646"/>
      <c r="AE1507" s="2646"/>
      <c r="AF1507" s="2646"/>
      <c r="AG1507" s="2646"/>
      <c r="AH1507" s="2646"/>
      <c r="AI1507" s="2646"/>
      <c r="AJ1507" s="2648">
        <v>123.34</v>
      </c>
      <c r="AK1507" s="2651" t="s">
        <v>2154</v>
      </c>
      <c r="AL1507" s="2651" t="s">
        <v>2986</v>
      </c>
      <c r="AM1507" s="2660">
        <v>11471</v>
      </c>
      <c r="AN1507" s="2652">
        <v>125.81</v>
      </c>
    </row>
    <row r="1508" spans="1:40" ht="11.1" customHeight="1">
      <c r="A1508" s="2646" t="s">
        <v>3786</v>
      </c>
      <c r="B1508" s="2646" t="s">
        <v>3786</v>
      </c>
      <c r="C1508" s="2646" t="s">
        <v>2767</v>
      </c>
      <c r="D1508" s="2646" t="s">
        <v>2131</v>
      </c>
      <c r="E1508" s="2647">
        <v>8413704500</v>
      </c>
      <c r="F1508" s="2646" t="s">
        <v>2990</v>
      </c>
      <c r="G1508" s="2646" t="s">
        <v>2140</v>
      </c>
      <c r="H1508" s="2646" t="s">
        <v>2995</v>
      </c>
      <c r="I1508" s="2646"/>
      <c r="J1508" s="2647">
        <v>1</v>
      </c>
      <c r="K1508" s="2646"/>
      <c r="L1508" s="2657">
        <v>11.288</v>
      </c>
      <c r="M1508" s="2662">
        <v>1.6629999999999999E-2</v>
      </c>
      <c r="N1508" s="2648">
        <v>0.19</v>
      </c>
      <c r="O1508" s="2648">
        <v>0.21</v>
      </c>
      <c r="P1508" s="2657">
        <v>0.33700000000000002</v>
      </c>
      <c r="Q1508" s="2656">
        <v>10</v>
      </c>
      <c r="R1508" s="2650"/>
      <c r="S1508" s="2650"/>
      <c r="T1508" s="2646" t="s">
        <v>2987</v>
      </c>
      <c r="U1508" s="2647">
        <v>4673739434239</v>
      </c>
      <c r="V1508" s="2656">
        <v>4</v>
      </c>
      <c r="W1508" s="2657">
        <v>45.152000000000001</v>
      </c>
      <c r="X1508" s="2662">
        <v>6.6519999999999996E-2</v>
      </c>
      <c r="Y1508" s="2650"/>
      <c r="Z1508" s="2650"/>
      <c r="AA1508" s="2650"/>
      <c r="AB1508" s="2647">
        <v>4673739434246</v>
      </c>
      <c r="AC1508" s="2646"/>
      <c r="AD1508" s="2646"/>
      <c r="AE1508" s="2646"/>
      <c r="AF1508" s="2646"/>
      <c r="AG1508" s="2646"/>
      <c r="AH1508" s="2646"/>
      <c r="AI1508" s="2646"/>
      <c r="AJ1508" s="2648">
        <v>150.13</v>
      </c>
      <c r="AK1508" s="2651" t="s">
        <v>2154</v>
      </c>
      <c r="AL1508" s="2651" t="s">
        <v>2986</v>
      </c>
      <c r="AM1508" s="2660">
        <v>13962</v>
      </c>
      <c r="AN1508" s="2652">
        <v>153.13</v>
      </c>
    </row>
    <row r="1509" spans="1:40" ht="11.1" customHeight="1">
      <c r="A1509" s="2646" t="s">
        <v>3785</v>
      </c>
      <c r="B1509" s="2646" t="s">
        <v>3784</v>
      </c>
      <c r="C1509" s="2646" t="s">
        <v>2161</v>
      </c>
      <c r="D1509" s="2646" t="s">
        <v>3775</v>
      </c>
      <c r="E1509" s="2647">
        <v>9026208000</v>
      </c>
      <c r="F1509" s="2646" t="s">
        <v>2990</v>
      </c>
      <c r="G1509" s="2646" t="s">
        <v>1886</v>
      </c>
      <c r="H1509" s="2646" t="s">
        <v>2995</v>
      </c>
      <c r="I1509" s="2646"/>
      <c r="J1509" s="2646"/>
      <c r="K1509" s="2646"/>
      <c r="L1509" s="2648">
        <v>0.06</v>
      </c>
      <c r="M1509" s="2662">
        <v>1.2999999999999999E-4</v>
      </c>
      <c r="N1509" s="2657">
        <v>5.8000000000000003E-2</v>
      </c>
      <c r="O1509" s="2648">
        <v>0.03</v>
      </c>
      <c r="P1509" s="2657">
        <v>7.4999999999999997E-2</v>
      </c>
      <c r="Q1509" s="2650"/>
      <c r="R1509" s="2650"/>
      <c r="S1509" s="2650"/>
      <c r="T1509" s="2646" t="s">
        <v>2987</v>
      </c>
      <c r="U1509" s="2647">
        <v>4673739402085</v>
      </c>
      <c r="V1509" s="2646"/>
      <c r="W1509" s="2646"/>
      <c r="X1509" s="2646"/>
      <c r="Y1509" s="2646"/>
      <c r="Z1509" s="2646"/>
      <c r="AA1509" s="2646"/>
      <c r="AB1509" s="2646"/>
      <c r="AC1509" s="2656">
        <v>100</v>
      </c>
      <c r="AD1509" s="2653">
        <v>7.2</v>
      </c>
      <c r="AE1509" s="2649">
        <v>1.44E-2</v>
      </c>
      <c r="AF1509" s="2653">
        <v>0.3</v>
      </c>
      <c r="AG1509" s="2648">
        <v>0.31</v>
      </c>
      <c r="AH1509" s="2648">
        <v>0.16</v>
      </c>
      <c r="AI1509" s="2647">
        <v>4673739401910</v>
      </c>
      <c r="AJ1509" s="2648">
        <v>4.12</v>
      </c>
      <c r="AK1509" s="2651" t="s">
        <v>2154</v>
      </c>
      <c r="AL1509" s="2651" t="s">
        <v>2986</v>
      </c>
      <c r="AM1509" s="2659">
        <v>314</v>
      </c>
      <c r="AN1509" s="2652">
        <v>4.2</v>
      </c>
    </row>
    <row r="1510" spans="1:40" ht="11.1" customHeight="1">
      <c r="A1510" s="2646" t="s">
        <v>3783</v>
      </c>
      <c r="B1510" s="2646" t="s">
        <v>3782</v>
      </c>
      <c r="C1510" s="2646" t="s">
        <v>2161</v>
      </c>
      <c r="D1510" s="2646" t="s">
        <v>3775</v>
      </c>
      <c r="E1510" s="2647">
        <v>9026208000</v>
      </c>
      <c r="F1510" s="2646" t="s">
        <v>2990</v>
      </c>
      <c r="G1510" s="2646" t="s">
        <v>1888</v>
      </c>
      <c r="H1510" s="2646" t="s">
        <v>2995</v>
      </c>
      <c r="I1510" s="2646"/>
      <c r="J1510" s="2646"/>
      <c r="K1510" s="2646"/>
      <c r="L1510" s="2648">
        <v>0.06</v>
      </c>
      <c r="M1510" s="2662">
        <v>1.2999999999999999E-4</v>
      </c>
      <c r="N1510" s="2657">
        <v>5.8000000000000003E-2</v>
      </c>
      <c r="O1510" s="2648">
        <v>0.03</v>
      </c>
      <c r="P1510" s="2657">
        <v>7.4999999999999997E-2</v>
      </c>
      <c r="Q1510" s="2650"/>
      <c r="R1510" s="2650"/>
      <c r="S1510" s="2650"/>
      <c r="T1510" s="2646" t="s">
        <v>2987</v>
      </c>
      <c r="U1510" s="2647">
        <v>4673739402092</v>
      </c>
      <c r="V1510" s="2646"/>
      <c r="W1510" s="2646"/>
      <c r="X1510" s="2646"/>
      <c r="Y1510" s="2646"/>
      <c r="Z1510" s="2646"/>
      <c r="AA1510" s="2646"/>
      <c r="AB1510" s="2646"/>
      <c r="AC1510" s="2656">
        <v>100</v>
      </c>
      <c r="AD1510" s="2653">
        <v>7.2</v>
      </c>
      <c r="AE1510" s="2649">
        <v>1.44E-2</v>
      </c>
      <c r="AF1510" s="2653">
        <v>0.3</v>
      </c>
      <c r="AG1510" s="2648">
        <v>0.31</v>
      </c>
      <c r="AH1510" s="2648">
        <v>0.16</v>
      </c>
      <c r="AI1510" s="2647">
        <v>4673739401927</v>
      </c>
      <c r="AJ1510" s="2648">
        <v>4.12</v>
      </c>
      <c r="AK1510" s="2651" t="s">
        <v>2154</v>
      </c>
      <c r="AL1510" s="2651" t="s">
        <v>2986</v>
      </c>
      <c r="AM1510" s="2659">
        <v>314</v>
      </c>
      <c r="AN1510" s="2652">
        <v>4.2</v>
      </c>
    </row>
    <row r="1511" spans="1:40" ht="11.1" customHeight="1">
      <c r="A1511" s="2646" t="s">
        <v>3781</v>
      </c>
      <c r="B1511" s="2646" t="s">
        <v>3780</v>
      </c>
      <c r="C1511" s="2646" t="s">
        <v>2161</v>
      </c>
      <c r="D1511" s="2646" t="s">
        <v>3775</v>
      </c>
      <c r="E1511" s="2647">
        <v>9026208000</v>
      </c>
      <c r="F1511" s="2646" t="s">
        <v>2990</v>
      </c>
      <c r="G1511" s="2646" t="s">
        <v>1891</v>
      </c>
      <c r="H1511" s="2646" t="s">
        <v>2995</v>
      </c>
      <c r="I1511" s="2646"/>
      <c r="J1511" s="2646"/>
      <c r="K1511" s="2646"/>
      <c r="L1511" s="2657">
        <v>6.5000000000000002E-2</v>
      </c>
      <c r="M1511" s="2658">
        <v>1.7799999999999999E-4</v>
      </c>
      <c r="N1511" s="2657">
        <v>8.3000000000000004E-2</v>
      </c>
      <c r="O1511" s="2657">
        <v>3.2000000000000001E-2</v>
      </c>
      <c r="P1511" s="2657">
        <v>6.7000000000000004E-2</v>
      </c>
      <c r="Q1511" s="2650"/>
      <c r="R1511" s="2650"/>
      <c r="S1511" s="2650"/>
      <c r="T1511" s="2646" t="s">
        <v>2987</v>
      </c>
      <c r="U1511" s="2647">
        <v>4673739402146</v>
      </c>
      <c r="V1511" s="2646"/>
      <c r="W1511" s="2646"/>
      <c r="X1511" s="2646"/>
      <c r="Y1511" s="2646"/>
      <c r="Z1511" s="2646"/>
      <c r="AA1511" s="2646"/>
      <c r="AB1511" s="2646"/>
      <c r="AC1511" s="2656">
        <v>100</v>
      </c>
      <c r="AD1511" s="2653">
        <v>9.5</v>
      </c>
      <c r="AE1511" s="2657">
        <v>2.1000000000000001E-2</v>
      </c>
      <c r="AF1511" s="2657">
        <v>0.435</v>
      </c>
      <c r="AG1511" s="2657">
        <v>0.33500000000000002</v>
      </c>
      <c r="AH1511" s="2657">
        <v>0.14499999999999999</v>
      </c>
      <c r="AI1511" s="2647">
        <v>4673739401972</v>
      </c>
      <c r="AJ1511" s="2648">
        <v>4.26</v>
      </c>
      <c r="AK1511" s="2651" t="s">
        <v>2154</v>
      </c>
      <c r="AL1511" s="2651" t="s">
        <v>2986</v>
      </c>
      <c r="AM1511" s="2659">
        <v>324</v>
      </c>
      <c r="AN1511" s="2652">
        <v>4.3499999999999996</v>
      </c>
    </row>
    <row r="1512" spans="1:40" ht="11.1" customHeight="1">
      <c r="A1512" s="2646" t="s">
        <v>3779</v>
      </c>
      <c r="B1512" s="2646" t="s">
        <v>3778</v>
      </c>
      <c r="C1512" s="2646" t="s">
        <v>2161</v>
      </c>
      <c r="D1512" s="2646" t="s">
        <v>3775</v>
      </c>
      <c r="E1512" s="2647">
        <v>9026208000</v>
      </c>
      <c r="F1512" s="2646" t="s">
        <v>2990</v>
      </c>
      <c r="G1512" s="2646" t="s">
        <v>1893</v>
      </c>
      <c r="H1512" s="2646" t="s">
        <v>2995</v>
      </c>
      <c r="I1512" s="2646"/>
      <c r="J1512" s="2646"/>
      <c r="K1512" s="2646"/>
      <c r="L1512" s="2657">
        <v>6.5000000000000002E-2</v>
      </c>
      <c r="M1512" s="2658">
        <v>1.7799999999999999E-4</v>
      </c>
      <c r="N1512" s="2657">
        <v>8.3000000000000004E-2</v>
      </c>
      <c r="O1512" s="2657">
        <v>3.2000000000000001E-2</v>
      </c>
      <c r="P1512" s="2657">
        <v>6.7000000000000004E-2</v>
      </c>
      <c r="Q1512" s="2650"/>
      <c r="R1512" s="2650"/>
      <c r="S1512" s="2650"/>
      <c r="T1512" s="2646" t="s">
        <v>2987</v>
      </c>
      <c r="U1512" s="2647">
        <v>4673739402160</v>
      </c>
      <c r="V1512" s="2646"/>
      <c r="W1512" s="2646"/>
      <c r="X1512" s="2646"/>
      <c r="Y1512" s="2646"/>
      <c r="Z1512" s="2646"/>
      <c r="AA1512" s="2646"/>
      <c r="AB1512" s="2646"/>
      <c r="AC1512" s="2656">
        <v>100</v>
      </c>
      <c r="AD1512" s="2653">
        <v>9.5</v>
      </c>
      <c r="AE1512" s="2657">
        <v>2.1000000000000001E-2</v>
      </c>
      <c r="AF1512" s="2657">
        <v>0.435</v>
      </c>
      <c r="AG1512" s="2657">
        <v>0.33500000000000002</v>
      </c>
      <c r="AH1512" s="2657">
        <v>0.14499999999999999</v>
      </c>
      <c r="AI1512" s="2647">
        <v>4673739401989</v>
      </c>
      <c r="AJ1512" s="2648">
        <v>4.26</v>
      </c>
      <c r="AK1512" s="2651" t="s">
        <v>2154</v>
      </c>
      <c r="AL1512" s="2651" t="s">
        <v>2986</v>
      </c>
      <c r="AM1512" s="2659">
        <v>324</v>
      </c>
      <c r="AN1512" s="2652">
        <v>4.3499999999999996</v>
      </c>
    </row>
    <row r="1513" spans="1:40" ht="11.1" customHeight="1">
      <c r="A1513" s="2646" t="s">
        <v>3777</v>
      </c>
      <c r="B1513" s="2646" t="s">
        <v>3776</v>
      </c>
      <c r="C1513" s="2646" t="s">
        <v>2161</v>
      </c>
      <c r="D1513" s="2646" t="s">
        <v>3775</v>
      </c>
      <c r="E1513" s="2647">
        <v>9026208000</v>
      </c>
      <c r="F1513" s="2646" t="s">
        <v>2990</v>
      </c>
      <c r="G1513" s="2646" t="s">
        <v>1894</v>
      </c>
      <c r="H1513" s="2646" t="s">
        <v>2995</v>
      </c>
      <c r="I1513" s="2646"/>
      <c r="J1513" s="2646"/>
      <c r="K1513" s="2646"/>
      <c r="L1513" s="2657">
        <v>6.5000000000000002E-2</v>
      </c>
      <c r="M1513" s="2658">
        <v>1.7799999999999999E-4</v>
      </c>
      <c r="N1513" s="2657">
        <v>8.3000000000000004E-2</v>
      </c>
      <c r="O1513" s="2657">
        <v>3.2000000000000001E-2</v>
      </c>
      <c r="P1513" s="2657">
        <v>6.7000000000000004E-2</v>
      </c>
      <c r="Q1513" s="2650"/>
      <c r="R1513" s="2650"/>
      <c r="S1513" s="2650"/>
      <c r="T1513" s="2646" t="s">
        <v>2987</v>
      </c>
      <c r="U1513" s="2647">
        <v>4673739402177</v>
      </c>
      <c r="V1513" s="2646"/>
      <c r="W1513" s="2646"/>
      <c r="X1513" s="2646"/>
      <c r="Y1513" s="2646"/>
      <c r="Z1513" s="2646"/>
      <c r="AA1513" s="2646"/>
      <c r="AB1513" s="2646"/>
      <c r="AC1513" s="2656">
        <v>100</v>
      </c>
      <c r="AD1513" s="2653">
        <v>9.5</v>
      </c>
      <c r="AE1513" s="2657">
        <v>2.1000000000000001E-2</v>
      </c>
      <c r="AF1513" s="2657">
        <v>0.435</v>
      </c>
      <c r="AG1513" s="2657">
        <v>0.33500000000000002</v>
      </c>
      <c r="AH1513" s="2657">
        <v>0.14499999999999999</v>
      </c>
      <c r="AI1513" s="2647">
        <v>4673739401996</v>
      </c>
      <c r="AJ1513" s="2648">
        <v>4.26</v>
      </c>
      <c r="AK1513" s="2651" t="s">
        <v>2154</v>
      </c>
      <c r="AL1513" s="2651" t="s">
        <v>2986</v>
      </c>
      <c r="AM1513" s="2659">
        <v>324</v>
      </c>
      <c r="AN1513" s="2652">
        <v>4.3499999999999996</v>
      </c>
    </row>
    <row r="1514" spans="1:40" ht="11.1" customHeight="1">
      <c r="A1514" s="2646" t="s">
        <v>3774</v>
      </c>
      <c r="B1514" s="2646" t="s">
        <v>3773</v>
      </c>
      <c r="C1514" s="2646" t="s">
        <v>2161</v>
      </c>
      <c r="D1514" s="2646" t="s">
        <v>3770</v>
      </c>
      <c r="E1514" s="2647">
        <v>9025198009</v>
      </c>
      <c r="F1514" s="2646" t="s">
        <v>2990</v>
      </c>
      <c r="G1514" s="2646" t="s">
        <v>1914</v>
      </c>
      <c r="H1514" s="2646" t="s">
        <v>2995</v>
      </c>
      <c r="I1514" s="2646"/>
      <c r="J1514" s="2646"/>
      <c r="K1514" s="2646"/>
      <c r="L1514" s="2657">
        <v>0.192</v>
      </c>
      <c r="M1514" s="2658">
        <v>3.8699999999999997E-4</v>
      </c>
      <c r="N1514" s="2657">
        <v>8.5999999999999993E-2</v>
      </c>
      <c r="O1514" s="2657">
        <v>3.5999999999999997E-2</v>
      </c>
      <c r="P1514" s="2657">
        <v>0.125</v>
      </c>
      <c r="Q1514" s="2650"/>
      <c r="R1514" s="2650"/>
      <c r="S1514" s="2650"/>
      <c r="T1514" s="2646" t="s">
        <v>2987</v>
      </c>
      <c r="U1514" s="2647">
        <v>4673739402214</v>
      </c>
      <c r="V1514" s="2646"/>
      <c r="W1514" s="2646"/>
      <c r="X1514" s="2646"/>
      <c r="Y1514" s="2646"/>
      <c r="Z1514" s="2646"/>
      <c r="AA1514" s="2646"/>
      <c r="AB1514" s="2646"/>
      <c r="AC1514" s="2656">
        <v>50</v>
      </c>
      <c r="AD1514" s="2653">
        <v>11.5</v>
      </c>
      <c r="AE1514" s="2657">
        <v>2.1000000000000001E-2</v>
      </c>
      <c r="AF1514" s="2657">
        <v>0.44500000000000001</v>
      </c>
      <c r="AG1514" s="2657">
        <v>0.255</v>
      </c>
      <c r="AH1514" s="2648">
        <v>0.19</v>
      </c>
      <c r="AI1514" s="2647">
        <v>4673739402047</v>
      </c>
      <c r="AJ1514" s="2648">
        <v>13.17</v>
      </c>
      <c r="AK1514" s="2651" t="s">
        <v>2154</v>
      </c>
      <c r="AL1514" s="2651" t="s">
        <v>2986</v>
      </c>
      <c r="AM1514" s="2660">
        <v>1001</v>
      </c>
      <c r="AN1514" s="2652">
        <v>13.43</v>
      </c>
    </row>
    <row r="1515" spans="1:40" ht="11.1" customHeight="1">
      <c r="A1515" s="2646" t="s">
        <v>3772</v>
      </c>
      <c r="B1515" s="2646" t="s">
        <v>3771</v>
      </c>
      <c r="C1515" s="2646" t="s">
        <v>2161</v>
      </c>
      <c r="D1515" s="2646" t="s">
        <v>3770</v>
      </c>
      <c r="E1515" s="2647">
        <v>9025198009</v>
      </c>
      <c r="F1515" s="2646" t="s">
        <v>2990</v>
      </c>
      <c r="G1515" s="2646" t="s">
        <v>1916</v>
      </c>
      <c r="H1515" s="2646" t="s">
        <v>2995</v>
      </c>
      <c r="I1515" s="2646"/>
      <c r="J1515" s="2646"/>
      <c r="K1515" s="2646"/>
      <c r="L1515" s="2657">
        <v>0.192</v>
      </c>
      <c r="M1515" s="2658">
        <v>3.8699999999999997E-4</v>
      </c>
      <c r="N1515" s="2657">
        <v>8.5999999999999993E-2</v>
      </c>
      <c r="O1515" s="2657">
        <v>3.5999999999999997E-2</v>
      </c>
      <c r="P1515" s="2657">
        <v>0.125</v>
      </c>
      <c r="Q1515" s="2650"/>
      <c r="R1515" s="2650"/>
      <c r="S1515" s="2650"/>
      <c r="T1515" s="2646" t="s">
        <v>2987</v>
      </c>
      <c r="U1515" s="2647">
        <v>4673739402221</v>
      </c>
      <c r="V1515" s="2646"/>
      <c r="W1515" s="2646"/>
      <c r="X1515" s="2646"/>
      <c r="Y1515" s="2646"/>
      <c r="Z1515" s="2646"/>
      <c r="AA1515" s="2646"/>
      <c r="AB1515" s="2646"/>
      <c r="AC1515" s="2656">
        <v>50</v>
      </c>
      <c r="AD1515" s="2653">
        <v>11.5</v>
      </c>
      <c r="AE1515" s="2657">
        <v>2.1000000000000001E-2</v>
      </c>
      <c r="AF1515" s="2657">
        <v>0.44500000000000001</v>
      </c>
      <c r="AG1515" s="2657">
        <v>0.255</v>
      </c>
      <c r="AH1515" s="2648">
        <v>0.19</v>
      </c>
      <c r="AI1515" s="2647">
        <v>4673739402054</v>
      </c>
      <c r="AJ1515" s="2648">
        <v>13.17</v>
      </c>
      <c r="AK1515" s="2651" t="s">
        <v>2154</v>
      </c>
      <c r="AL1515" s="2651" t="s">
        <v>2986</v>
      </c>
      <c r="AM1515" s="2660">
        <v>1001</v>
      </c>
      <c r="AN1515" s="2652">
        <v>13.43</v>
      </c>
    </row>
    <row r="1516" spans="1:40" ht="11.1" customHeight="1">
      <c r="A1516" s="2646" t="s">
        <v>3769</v>
      </c>
      <c r="B1516" s="2646" t="s">
        <v>3769</v>
      </c>
      <c r="C1516" s="2646" t="s">
        <v>590</v>
      </c>
      <c r="D1516" s="2646" t="s">
        <v>1326</v>
      </c>
      <c r="E1516" s="2647">
        <v>8481409009</v>
      </c>
      <c r="F1516" s="2646" t="s">
        <v>2990</v>
      </c>
      <c r="G1516" s="2646" t="s">
        <v>1230</v>
      </c>
      <c r="H1516" s="2646" t="s">
        <v>2995</v>
      </c>
      <c r="I1516" s="2646" t="s">
        <v>6533</v>
      </c>
      <c r="J1516" s="2646" t="s">
        <v>6534</v>
      </c>
      <c r="K1516" s="2646"/>
      <c r="L1516" s="2653">
        <v>0.1</v>
      </c>
      <c r="M1516" s="2650"/>
      <c r="N1516" s="2649">
        <v>7.5600000000000001E-2</v>
      </c>
      <c r="O1516" s="2657">
        <v>3.2000000000000001E-2</v>
      </c>
      <c r="P1516" s="2657">
        <v>3.2000000000000001E-2</v>
      </c>
      <c r="Q1516" s="2656">
        <v>10</v>
      </c>
      <c r="R1516" s="2650"/>
      <c r="S1516" s="2650"/>
      <c r="T1516" s="2646" t="s">
        <v>2987</v>
      </c>
      <c r="U1516" s="2647">
        <v>4673739418567</v>
      </c>
      <c r="V1516" s="2646"/>
      <c r="W1516" s="2646"/>
      <c r="X1516" s="2646"/>
      <c r="Y1516" s="2646"/>
      <c r="Z1516" s="2646"/>
      <c r="AA1516" s="2646"/>
      <c r="AB1516" s="2646"/>
      <c r="AC1516" s="2656">
        <v>100</v>
      </c>
      <c r="AD1516" s="2656">
        <v>10</v>
      </c>
      <c r="AE1516" s="2658">
        <v>1.5162E-2</v>
      </c>
      <c r="AF1516" s="2648">
        <v>0.38</v>
      </c>
      <c r="AG1516" s="2648">
        <v>0.21</v>
      </c>
      <c r="AH1516" s="2648">
        <v>0.19</v>
      </c>
      <c r="AI1516" s="2647">
        <v>4603739366582</v>
      </c>
      <c r="AJ1516" s="2648">
        <v>6.11</v>
      </c>
      <c r="AK1516" s="2651" t="s">
        <v>2154</v>
      </c>
      <c r="AL1516" s="2651" t="s">
        <v>2986</v>
      </c>
      <c r="AM1516" s="2663">
        <v>568.1</v>
      </c>
      <c r="AN1516" s="2652">
        <v>6.23</v>
      </c>
    </row>
    <row r="1517" spans="1:40" ht="11.1" customHeight="1">
      <c r="A1517" s="2646" t="s">
        <v>3768</v>
      </c>
      <c r="B1517" s="2646" t="s">
        <v>3768</v>
      </c>
      <c r="C1517" s="2646" t="s">
        <v>590</v>
      </c>
      <c r="D1517" s="2646" t="s">
        <v>1326</v>
      </c>
      <c r="E1517" s="2647">
        <v>8481309908</v>
      </c>
      <c r="F1517" s="2646" t="s">
        <v>2990</v>
      </c>
      <c r="G1517" s="2646" t="s">
        <v>1324</v>
      </c>
      <c r="H1517" s="2646" t="s">
        <v>2995</v>
      </c>
      <c r="I1517" s="2646" t="s">
        <v>6533</v>
      </c>
      <c r="J1517" s="2646" t="s">
        <v>6534</v>
      </c>
      <c r="K1517" s="2646"/>
      <c r="L1517" s="2648">
        <v>0.04</v>
      </c>
      <c r="M1517" s="2650"/>
      <c r="N1517" s="2657">
        <v>3.3000000000000002E-2</v>
      </c>
      <c r="O1517" s="2649">
        <v>2.6499999999999999E-2</v>
      </c>
      <c r="P1517" s="2657">
        <v>2.4E-2</v>
      </c>
      <c r="Q1517" s="2656">
        <v>10</v>
      </c>
      <c r="R1517" s="2650"/>
      <c r="S1517" s="2650"/>
      <c r="T1517" s="2646" t="s">
        <v>2987</v>
      </c>
      <c r="U1517" s="2647">
        <v>4673739414033</v>
      </c>
      <c r="V1517" s="2656">
        <v>10</v>
      </c>
      <c r="W1517" s="2653">
        <v>0.4</v>
      </c>
      <c r="X1517" s="2650"/>
      <c r="Y1517" s="2650"/>
      <c r="Z1517" s="2650"/>
      <c r="AA1517" s="2650"/>
      <c r="AB1517" s="2647">
        <v>4603739366889</v>
      </c>
      <c r="AC1517" s="2656">
        <v>400</v>
      </c>
      <c r="AD1517" s="2656">
        <v>16</v>
      </c>
      <c r="AE1517" s="2658">
        <v>1.7423999999999999E-2</v>
      </c>
      <c r="AF1517" s="2648">
        <v>0.33</v>
      </c>
      <c r="AG1517" s="2648">
        <v>0.24</v>
      </c>
      <c r="AH1517" s="2648">
        <v>0.22</v>
      </c>
      <c r="AI1517" s="2647">
        <v>4603739366896</v>
      </c>
      <c r="AJ1517" s="2648">
        <v>1.98</v>
      </c>
      <c r="AK1517" s="2651" t="s">
        <v>2154</v>
      </c>
      <c r="AL1517" s="2651" t="s">
        <v>2986</v>
      </c>
      <c r="AM1517" s="2659">
        <v>184</v>
      </c>
      <c r="AN1517" s="2652">
        <v>2.02</v>
      </c>
    </row>
    <row r="1518" spans="1:40" ht="11.1" customHeight="1">
      <c r="A1518" s="2646" t="s">
        <v>3767</v>
      </c>
      <c r="B1518" s="2646" t="s">
        <v>3767</v>
      </c>
      <c r="C1518" s="2646" t="s">
        <v>590</v>
      </c>
      <c r="D1518" s="2646" t="s">
        <v>3746</v>
      </c>
      <c r="E1518" s="2647">
        <v>8481109908</v>
      </c>
      <c r="F1518" s="2646" t="s">
        <v>2990</v>
      </c>
      <c r="G1518" s="2646" t="s">
        <v>1122</v>
      </c>
      <c r="H1518" s="2646" t="s">
        <v>2995</v>
      </c>
      <c r="I1518" s="2646" t="s">
        <v>6533</v>
      </c>
      <c r="J1518" s="2646" t="s">
        <v>6534</v>
      </c>
      <c r="K1518" s="2646"/>
      <c r="L1518" s="2648">
        <v>0.35</v>
      </c>
      <c r="M1518" s="2649">
        <v>2.9999999999999997E-4</v>
      </c>
      <c r="N1518" s="2648">
        <v>0.06</v>
      </c>
      <c r="O1518" s="2653">
        <v>0.1</v>
      </c>
      <c r="P1518" s="2648">
        <v>0.05</v>
      </c>
      <c r="Q1518" s="2656">
        <v>16</v>
      </c>
      <c r="R1518" s="2650"/>
      <c r="S1518" s="2650"/>
      <c r="T1518" s="2646" t="s">
        <v>2987</v>
      </c>
      <c r="U1518" s="2647">
        <v>4673739414040</v>
      </c>
      <c r="V1518" s="2646"/>
      <c r="W1518" s="2646"/>
      <c r="X1518" s="2646"/>
      <c r="Y1518" s="2646"/>
      <c r="Z1518" s="2646"/>
      <c r="AA1518" s="2646"/>
      <c r="AB1518" s="2646"/>
      <c r="AC1518" s="2656">
        <v>50</v>
      </c>
      <c r="AD1518" s="2657">
        <v>17.202000000000002</v>
      </c>
      <c r="AE1518" s="2658">
        <v>1.8615E-2</v>
      </c>
      <c r="AF1518" s="2648">
        <v>0.37</v>
      </c>
      <c r="AG1518" s="2657">
        <v>0.23400000000000001</v>
      </c>
      <c r="AH1518" s="2657">
        <v>0.215</v>
      </c>
      <c r="AI1518" s="2647">
        <v>4603739366612</v>
      </c>
      <c r="AJ1518" s="2648">
        <v>22.57</v>
      </c>
      <c r="AK1518" s="2651" t="s">
        <v>2154</v>
      </c>
      <c r="AL1518" s="2651" t="s">
        <v>3745</v>
      </c>
      <c r="AM1518" s="2660">
        <v>1978</v>
      </c>
      <c r="AN1518" s="2652">
        <v>23.02</v>
      </c>
    </row>
    <row r="1519" spans="1:40" ht="11.1" customHeight="1">
      <c r="A1519" s="2646" t="s">
        <v>3766</v>
      </c>
      <c r="B1519" s="2646" t="s">
        <v>3766</v>
      </c>
      <c r="C1519" s="2646" t="s">
        <v>590</v>
      </c>
      <c r="D1519" s="2646" t="s">
        <v>3746</v>
      </c>
      <c r="E1519" s="2647">
        <v>8481109908</v>
      </c>
      <c r="F1519" s="2646" t="s">
        <v>2990</v>
      </c>
      <c r="G1519" s="2646" t="s">
        <v>1277</v>
      </c>
      <c r="H1519" s="2646" t="s">
        <v>2995</v>
      </c>
      <c r="I1519" s="2646" t="s">
        <v>6533</v>
      </c>
      <c r="J1519" s="2646" t="s">
        <v>6535</v>
      </c>
      <c r="K1519" s="2646"/>
      <c r="L1519" s="2648">
        <v>0.36</v>
      </c>
      <c r="M1519" s="2650"/>
      <c r="N1519" s="2650"/>
      <c r="O1519" s="2650"/>
      <c r="P1519" s="2650"/>
      <c r="Q1519" s="2656">
        <v>16</v>
      </c>
      <c r="R1519" s="2650"/>
      <c r="S1519" s="2650"/>
      <c r="T1519" s="2646" t="s">
        <v>2987</v>
      </c>
      <c r="U1519" s="2647">
        <v>4673739414057</v>
      </c>
      <c r="V1519" s="2646"/>
      <c r="W1519" s="2646"/>
      <c r="X1519" s="2646"/>
      <c r="Y1519" s="2646"/>
      <c r="Z1519" s="2646"/>
      <c r="AA1519" s="2646"/>
      <c r="AB1519" s="2646"/>
      <c r="AC1519" s="2656">
        <v>50</v>
      </c>
      <c r="AD1519" s="2648">
        <v>18.75</v>
      </c>
      <c r="AE1519" s="2650"/>
      <c r="AF1519" s="2650"/>
      <c r="AG1519" s="2650"/>
      <c r="AH1519" s="2650"/>
      <c r="AI1519" s="2647">
        <v>4673739436226</v>
      </c>
      <c r="AJ1519" s="2648">
        <v>25.87</v>
      </c>
      <c r="AK1519" s="2651" t="s">
        <v>2154</v>
      </c>
      <c r="AL1519" s="2651" t="s">
        <v>3745</v>
      </c>
      <c r="AM1519" s="2664">
        <v>2403.5</v>
      </c>
      <c r="AN1519" s="2652">
        <v>26.39</v>
      </c>
    </row>
    <row r="1520" spans="1:40" ht="11.1" customHeight="1">
      <c r="A1520" s="2646" t="s">
        <v>3767</v>
      </c>
      <c r="B1520" s="2646" t="s">
        <v>3767</v>
      </c>
      <c r="C1520" s="2646" t="s">
        <v>590</v>
      </c>
      <c r="D1520" s="2646" t="s">
        <v>3746</v>
      </c>
      <c r="E1520" s="2647">
        <v>8481109908</v>
      </c>
      <c r="F1520" s="2646" t="s">
        <v>2990</v>
      </c>
      <c r="G1520" s="2646" t="s">
        <v>2095</v>
      </c>
      <c r="H1520" s="2646" t="s">
        <v>2995</v>
      </c>
      <c r="I1520" s="2646"/>
      <c r="J1520" s="2646"/>
      <c r="K1520" s="2646"/>
      <c r="L1520" s="2657">
        <v>0.26200000000000001</v>
      </c>
      <c r="M1520" s="2650"/>
      <c r="N1520" s="2648">
        <v>0.05</v>
      </c>
      <c r="O1520" s="2657">
        <v>8.5999999999999993E-2</v>
      </c>
      <c r="P1520" s="2657">
        <v>3.3000000000000002E-2</v>
      </c>
      <c r="Q1520" s="2650"/>
      <c r="R1520" s="2650"/>
      <c r="S1520" s="2650"/>
      <c r="T1520" s="2646" t="s">
        <v>2987</v>
      </c>
      <c r="U1520" s="2646"/>
      <c r="V1520" s="2656">
        <v>8</v>
      </c>
      <c r="W1520" s="2650"/>
      <c r="X1520" s="2650"/>
      <c r="Y1520" s="2650"/>
      <c r="Z1520" s="2650"/>
      <c r="AA1520" s="2650"/>
      <c r="AB1520" s="2646"/>
      <c r="AC1520" s="2656">
        <v>64</v>
      </c>
      <c r="AD1520" s="2650"/>
      <c r="AE1520" s="2650"/>
      <c r="AF1520" s="2650"/>
      <c r="AG1520" s="2650"/>
      <c r="AH1520" s="2650"/>
      <c r="AI1520" s="2646"/>
      <c r="AJ1520" s="2648">
        <v>14.06</v>
      </c>
      <c r="AK1520" s="2651" t="s">
        <v>2154</v>
      </c>
      <c r="AL1520" s="2651" t="s">
        <v>2986</v>
      </c>
      <c r="AM1520" s="2660">
        <v>1251</v>
      </c>
      <c r="AN1520" s="2652">
        <v>14.34</v>
      </c>
    </row>
    <row r="1521" spans="1:40" ht="11.1" customHeight="1">
      <c r="A1521" s="2646" t="s">
        <v>3766</v>
      </c>
      <c r="B1521" s="2646" t="s">
        <v>3766</v>
      </c>
      <c r="C1521" s="2646" t="s">
        <v>590</v>
      </c>
      <c r="D1521" s="2646" t="s">
        <v>3746</v>
      </c>
      <c r="E1521" s="2647">
        <v>8481109908</v>
      </c>
      <c r="F1521" s="2646" t="s">
        <v>2990</v>
      </c>
      <c r="G1521" s="2646" t="s">
        <v>2096</v>
      </c>
      <c r="H1521" s="2646" t="s">
        <v>2995</v>
      </c>
      <c r="I1521" s="2646"/>
      <c r="J1521" s="2646"/>
      <c r="K1521" s="2646"/>
      <c r="L1521" s="2650"/>
      <c r="M1521" s="2650"/>
      <c r="N1521" s="2657">
        <v>5.1999999999999998E-2</v>
      </c>
      <c r="O1521" s="2657">
        <v>8.8999999999999996E-2</v>
      </c>
      <c r="P1521" s="2657">
        <v>3.3000000000000002E-2</v>
      </c>
      <c r="Q1521" s="2650"/>
      <c r="R1521" s="2650"/>
      <c r="S1521" s="2650"/>
      <c r="T1521" s="2646" t="s">
        <v>2987</v>
      </c>
      <c r="U1521" s="2647">
        <v>4673739419687</v>
      </c>
      <c r="V1521" s="2656">
        <v>8</v>
      </c>
      <c r="W1521" s="2650"/>
      <c r="X1521" s="2650"/>
      <c r="Y1521" s="2650"/>
      <c r="Z1521" s="2650"/>
      <c r="AA1521" s="2650"/>
      <c r="AB1521" s="2647">
        <v>4673739419694</v>
      </c>
      <c r="AC1521" s="2656">
        <v>64</v>
      </c>
      <c r="AD1521" s="2650"/>
      <c r="AE1521" s="2650"/>
      <c r="AF1521" s="2650"/>
      <c r="AG1521" s="2650"/>
      <c r="AH1521" s="2650"/>
      <c r="AI1521" s="2647">
        <v>4673739419700</v>
      </c>
      <c r="AJ1521" s="2648">
        <v>15.65</v>
      </c>
      <c r="AK1521" s="2651" t="s">
        <v>2154</v>
      </c>
      <c r="AL1521" s="2651" t="s">
        <v>2986</v>
      </c>
      <c r="AM1521" s="2660">
        <v>1393</v>
      </c>
      <c r="AN1521" s="2652">
        <v>15.96</v>
      </c>
    </row>
    <row r="1522" spans="1:40" ht="11.1" customHeight="1">
      <c r="A1522" s="2646" t="s">
        <v>592</v>
      </c>
      <c r="B1522" s="2646" t="s">
        <v>3765</v>
      </c>
      <c r="C1522" s="2646" t="s">
        <v>590</v>
      </c>
      <c r="D1522" s="2646" t="s">
        <v>3764</v>
      </c>
      <c r="E1522" s="2647">
        <v>8481409009</v>
      </c>
      <c r="F1522" s="2646" t="s">
        <v>2990</v>
      </c>
      <c r="G1522" s="2646" t="s">
        <v>591</v>
      </c>
      <c r="H1522" s="2646" t="s">
        <v>2995</v>
      </c>
      <c r="I1522" s="2646"/>
      <c r="J1522" s="2646"/>
      <c r="K1522" s="2646"/>
      <c r="L1522" s="2653">
        <v>0.6</v>
      </c>
      <c r="M1522" s="2658">
        <v>1.823E-3</v>
      </c>
      <c r="N1522" s="2649">
        <v>0.1825</v>
      </c>
      <c r="O1522" s="2657">
        <v>0.13100000000000001</v>
      </c>
      <c r="P1522" s="2649">
        <v>3.7499999999999999E-2</v>
      </c>
      <c r="Q1522" s="2650"/>
      <c r="R1522" s="2650"/>
      <c r="S1522" s="2650"/>
      <c r="T1522" s="2646" t="s">
        <v>2987</v>
      </c>
      <c r="U1522" s="2647">
        <v>4673739414064</v>
      </c>
      <c r="V1522" s="2646"/>
      <c r="W1522" s="2646"/>
      <c r="X1522" s="2646"/>
      <c r="Y1522" s="2646"/>
      <c r="Z1522" s="2646"/>
      <c r="AA1522" s="2646"/>
      <c r="AB1522" s="2646"/>
      <c r="AC1522" s="2656">
        <v>12</v>
      </c>
      <c r="AD1522" s="2648">
        <v>8.27</v>
      </c>
      <c r="AE1522" s="2658">
        <v>2.1876E-2</v>
      </c>
      <c r="AF1522" s="2648">
        <v>0.39</v>
      </c>
      <c r="AG1522" s="2648">
        <v>0.17</v>
      </c>
      <c r="AH1522" s="2648">
        <v>0.33</v>
      </c>
      <c r="AI1522" s="2647">
        <v>4603726342605</v>
      </c>
      <c r="AJ1522" s="2648">
        <v>37.36</v>
      </c>
      <c r="AK1522" s="2651" t="s">
        <v>2154</v>
      </c>
      <c r="AL1522" s="2651" t="s">
        <v>2986</v>
      </c>
      <c r="AM1522" s="2660">
        <v>3473</v>
      </c>
      <c r="AN1522" s="2652">
        <v>38.11</v>
      </c>
    </row>
    <row r="1523" spans="1:40" ht="11.1" customHeight="1">
      <c r="A1523" s="2646" t="s">
        <v>592</v>
      </c>
      <c r="B1523" s="2646" t="s">
        <v>6577</v>
      </c>
      <c r="C1523" s="2646" t="s">
        <v>590</v>
      </c>
      <c r="D1523" s="2646" t="s">
        <v>3764</v>
      </c>
      <c r="E1523" s="2647">
        <v>8481409009</v>
      </c>
      <c r="F1523" s="2646" t="s">
        <v>2990</v>
      </c>
      <c r="G1523" s="2646" t="s">
        <v>6578</v>
      </c>
      <c r="H1523" s="2646" t="s">
        <v>3017</v>
      </c>
      <c r="I1523" s="2646"/>
      <c r="J1523" s="2646"/>
      <c r="K1523" s="2646"/>
      <c r="L1523" s="2650"/>
      <c r="M1523" s="2650"/>
      <c r="N1523" s="2650"/>
      <c r="O1523" s="2650"/>
      <c r="P1523" s="2650"/>
      <c r="Q1523" s="2650"/>
      <c r="R1523" s="2650"/>
      <c r="S1523" s="2650"/>
      <c r="T1523" s="2646" t="s">
        <v>2987</v>
      </c>
      <c r="U1523" s="2647">
        <v>4673739436370</v>
      </c>
      <c r="V1523" s="2656">
        <v>1</v>
      </c>
      <c r="W1523" s="2650"/>
      <c r="X1523" s="2650"/>
      <c r="Y1523" s="2650"/>
      <c r="Z1523" s="2650"/>
      <c r="AA1523" s="2650"/>
      <c r="AB1523" s="2647">
        <v>4673739436387</v>
      </c>
      <c r="AC1523" s="2656">
        <v>1</v>
      </c>
      <c r="AD1523" s="2650"/>
      <c r="AE1523" s="2650"/>
      <c r="AF1523" s="2650"/>
      <c r="AG1523" s="2650"/>
      <c r="AH1523" s="2650"/>
      <c r="AI1523" s="2647">
        <v>4673739436394</v>
      </c>
      <c r="AJ1523" s="2646"/>
      <c r="AK1523" s="2651"/>
      <c r="AL1523" s="2651" t="s">
        <v>2986</v>
      </c>
      <c r="AM1523" s="2651"/>
      <c r="AN1523" s="2651"/>
    </row>
    <row r="1524" spans="1:40" ht="11.1" customHeight="1">
      <c r="A1524" s="2646" t="s">
        <v>592</v>
      </c>
      <c r="B1524" s="2646" t="s">
        <v>6579</v>
      </c>
      <c r="C1524" s="2646" t="s">
        <v>590</v>
      </c>
      <c r="D1524" s="2646" t="s">
        <v>3764</v>
      </c>
      <c r="E1524" s="2647">
        <v>8481409009</v>
      </c>
      <c r="F1524" s="2646" t="s">
        <v>2990</v>
      </c>
      <c r="G1524" s="2646" t="s">
        <v>6580</v>
      </c>
      <c r="H1524" s="2646" t="s">
        <v>3017</v>
      </c>
      <c r="I1524" s="2646"/>
      <c r="J1524" s="2646"/>
      <c r="K1524" s="2646"/>
      <c r="L1524" s="2650"/>
      <c r="M1524" s="2650"/>
      <c r="N1524" s="2650"/>
      <c r="O1524" s="2650"/>
      <c r="P1524" s="2650"/>
      <c r="Q1524" s="2650"/>
      <c r="R1524" s="2650"/>
      <c r="S1524" s="2650"/>
      <c r="T1524" s="2646" t="s">
        <v>2987</v>
      </c>
      <c r="U1524" s="2647">
        <v>4673739436462</v>
      </c>
      <c r="V1524" s="2656">
        <v>1</v>
      </c>
      <c r="W1524" s="2650"/>
      <c r="X1524" s="2650"/>
      <c r="Y1524" s="2650"/>
      <c r="Z1524" s="2650"/>
      <c r="AA1524" s="2650"/>
      <c r="AB1524" s="2647">
        <v>4673739436479</v>
      </c>
      <c r="AC1524" s="2656">
        <v>1</v>
      </c>
      <c r="AD1524" s="2650"/>
      <c r="AE1524" s="2650"/>
      <c r="AF1524" s="2650"/>
      <c r="AG1524" s="2650"/>
      <c r="AH1524" s="2650"/>
      <c r="AI1524" s="2647">
        <v>4673739436486</v>
      </c>
      <c r="AJ1524" s="2646"/>
      <c r="AK1524" s="2651"/>
      <c r="AL1524" s="2651" t="s">
        <v>2986</v>
      </c>
      <c r="AM1524" s="2651"/>
      <c r="AN1524" s="2651"/>
    </row>
    <row r="1525" spans="1:40" ht="11.1" customHeight="1">
      <c r="A1525" s="2646" t="s">
        <v>6581</v>
      </c>
      <c r="B1525" s="2646" t="s">
        <v>6582</v>
      </c>
      <c r="C1525" s="2646" t="s">
        <v>590</v>
      </c>
      <c r="D1525" s="2646" t="s">
        <v>3764</v>
      </c>
      <c r="E1525" s="2647">
        <v>8481409009</v>
      </c>
      <c r="F1525" s="2646" t="s">
        <v>2990</v>
      </c>
      <c r="G1525" s="2646" t="s">
        <v>6583</v>
      </c>
      <c r="H1525" s="2646" t="s">
        <v>3017</v>
      </c>
      <c r="I1525" s="2646"/>
      <c r="J1525" s="2646"/>
      <c r="K1525" s="2646"/>
      <c r="L1525" s="2650"/>
      <c r="M1525" s="2650"/>
      <c r="N1525" s="2650"/>
      <c r="O1525" s="2650"/>
      <c r="P1525" s="2650"/>
      <c r="Q1525" s="2650"/>
      <c r="R1525" s="2650"/>
      <c r="S1525" s="2650"/>
      <c r="T1525" s="2646" t="s">
        <v>2987</v>
      </c>
      <c r="U1525" s="2647">
        <v>4673739436349</v>
      </c>
      <c r="V1525" s="2656">
        <v>1</v>
      </c>
      <c r="W1525" s="2650"/>
      <c r="X1525" s="2650"/>
      <c r="Y1525" s="2650"/>
      <c r="Z1525" s="2650"/>
      <c r="AA1525" s="2650"/>
      <c r="AB1525" s="2647">
        <v>4673739436356</v>
      </c>
      <c r="AC1525" s="2656">
        <v>1</v>
      </c>
      <c r="AD1525" s="2650"/>
      <c r="AE1525" s="2650"/>
      <c r="AF1525" s="2650"/>
      <c r="AG1525" s="2650"/>
      <c r="AH1525" s="2650"/>
      <c r="AI1525" s="2647">
        <v>4673739436363</v>
      </c>
      <c r="AJ1525" s="2646"/>
      <c r="AK1525" s="2651"/>
      <c r="AL1525" s="2651" t="s">
        <v>2986</v>
      </c>
      <c r="AM1525" s="2651"/>
      <c r="AN1525" s="2651"/>
    </row>
    <row r="1526" spans="1:40" ht="11.1" customHeight="1">
      <c r="A1526" s="2646" t="s">
        <v>592</v>
      </c>
      <c r="B1526" s="2646" t="s">
        <v>6584</v>
      </c>
      <c r="C1526" s="2646" t="s">
        <v>590</v>
      </c>
      <c r="D1526" s="2646" t="s">
        <v>3764</v>
      </c>
      <c r="E1526" s="2647">
        <v>8481409009</v>
      </c>
      <c r="F1526" s="2646" t="s">
        <v>2990</v>
      </c>
      <c r="G1526" s="2646" t="s">
        <v>6585</v>
      </c>
      <c r="H1526" s="2646" t="s">
        <v>3017</v>
      </c>
      <c r="I1526" s="2646"/>
      <c r="J1526" s="2646"/>
      <c r="K1526" s="2646"/>
      <c r="L1526" s="2650"/>
      <c r="M1526" s="2650"/>
      <c r="N1526" s="2650"/>
      <c r="O1526" s="2650"/>
      <c r="P1526" s="2650"/>
      <c r="Q1526" s="2650"/>
      <c r="R1526" s="2650"/>
      <c r="S1526" s="2650"/>
      <c r="T1526" s="2646" t="s">
        <v>2987</v>
      </c>
      <c r="U1526" s="2647">
        <v>4673739436400</v>
      </c>
      <c r="V1526" s="2656">
        <v>1</v>
      </c>
      <c r="W1526" s="2650"/>
      <c r="X1526" s="2650"/>
      <c r="Y1526" s="2650"/>
      <c r="Z1526" s="2650"/>
      <c r="AA1526" s="2650"/>
      <c r="AB1526" s="2647">
        <v>4673739436417</v>
      </c>
      <c r="AC1526" s="2656">
        <v>1</v>
      </c>
      <c r="AD1526" s="2650"/>
      <c r="AE1526" s="2650"/>
      <c r="AF1526" s="2650"/>
      <c r="AG1526" s="2650"/>
      <c r="AH1526" s="2650"/>
      <c r="AI1526" s="2647">
        <v>4673739436424</v>
      </c>
      <c r="AJ1526" s="2646"/>
      <c r="AK1526" s="2651"/>
      <c r="AL1526" s="2651" t="s">
        <v>2986</v>
      </c>
      <c r="AM1526" s="2651"/>
      <c r="AN1526" s="2651"/>
    </row>
    <row r="1527" spans="1:40" ht="11.1" customHeight="1">
      <c r="A1527" s="2646" t="s">
        <v>6586</v>
      </c>
      <c r="B1527" s="2646" t="s">
        <v>6586</v>
      </c>
      <c r="C1527" s="2646" t="s">
        <v>590</v>
      </c>
      <c r="D1527" s="2646" t="s">
        <v>3764</v>
      </c>
      <c r="E1527" s="2647">
        <v>8481409009</v>
      </c>
      <c r="F1527" s="2646" t="s">
        <v>2990</v>
      </c>
      <c r="G1527" s="2646" t="s">
        <v>6587</v>
      </c>
      <c r="H1527" s="2646" t="s">
        <v>3017</v>
      </c>
      <c r="I1527" s="2646"/>
      <c r="J1527" s="2646"/>
      <c r="K1527" s="2646"/>
      <c r="L1527" s="2650"/>
      <c r="M1527" s="2650"/>
      <c r="N1527" s="2650"/>
      <c r="O1527" s="2650"/>
      <c r="P1527" s="2650"/>
      <c r="Q1527" s="2650"/>
      <c r="R1527" s="2650"/>
      <c r="S1527" s="2650"/>
      <c r="T1527" s="2646" t="s">
        <v>2987</v>
      </c>
      <c r="U1527" s="2647">
        <v>4673739436431</v>
      </c>
      <c r="V1527" s="2656">
        <v>1</v>
      </c>
      <c r="W1527" s="2650"/>
      <c r="X1527" s="2650"/>
      <c r="Y1527" s="2650"/>
      <c r="Z1527" s="2650"/>
      <c r="AA1527" s="2650"/>
      <c r="AB1527" s="2647">
        <v>4673739436448</v>
      </c>
      <c r="AC1527" s="2656">
        <v>1</v>
      </c>
      <c r="AD1527" s="2650"/>
      <c r="AE1527" s="2650"/>
      <c r="AF1527" s="2650"/>
      <c r="AG1527" s="2650"/>
      <c r="AH1527" s="2650"/>
      <c r="AI1527" s="2647">
        <v>4673739436455</v>
      </c>
      <c r="AJ1527" s="2646"/>
      <c r="AK1527" s="2651"/>
      <c r="AL1527" s="2651" t="s">
        <v>2986</v>
      </c>
      <c r="AM1527" s="2651"/>
      <c r="AN1527" s="2651"/>
    </row>
    <row r="1528" spans="1:40" ht="11.1" customHeight="1">
      <c r="A1528" s="2646" t="s">
        <v>6588</v>
      </c>
      <c r="B1528" s="2646" t="s">
        <v>6588</v>
      </c>
      <c r="C1528" s="2646" t="s">
        <v>590</v>
      </c>
      <c r="D1528" s="2646" t="s">
        <v>3764</v>
      </c>
      <c r="E1528" s="2647">
        <v>8481409009</v>
      </c>
      <c r="F1528" s="2646" t="s">
        <v>2990</v>
      </c>
      <c r="G1528" s="2646" t="s">
        <v>6589</v>
      </c>
      <c r="H1528" s="2646" t="s">
        <v>3017</v>
      </c>
      <c r="I1528" s="2646"/>
      <c r="J1528" s="2646"/>
      <c r="K1528" s="2646"/>
      <c r="L1528" s="2650"/>
      <c r="M1528" s="2650"/>
      <c r="N1528" s="2650"/>
      <c r="O1528" s="2650"/>
      <c r="P1528" s="2650"/>
      <c r="Q1528" s="2650"/>
      <c r="R1528" s="2650"/>
      <c r="S1528" s="2650"/>
      <c r="T1528" s="2646" t="s">
        <v>2987</v>
      </c>
      <c r="U1528" s="2647">
        <v>4673739436493</v>
      </c>
      <c r="V1528" s="2656">
        <v>1</v>
      </c>
      <c r="W1528" s="2650"/>
      <c r="X1528" s="2650"/>
      <c r="Y1528" s="2650"/>
      <c r="Z1528" s="2650"/>
      <c r="AA1528" s="2650"/>
      <c r="AB1528" s="2647">
        <v>4673739436509</v>
      </c>
      <c r="AC1528" s="2656">
        <v>1</v>
      </c>
      <c r="AD1528" s="2650"/>
      <c r="AE1528" s="2650"/>
      <c r="AF1528" s="2650"/>
      <c r="AG1528" s="2650"/>
      <c r="AH1528" s="2650"/>
      <c r="AI1528" s="2647">
        <v>4673739436516</v>
      </c>
      <c r="AJ1528" s="2646"/>
      <c r="AK1528" s="2651"/>
      <c r="AL1528" s="2651" t="s">
        <v>2986</v>
      </c>
      <c r="AM1528" s="2651"/>
      <c r="AN1528" s="2651"/>
    </row>
    <row r="1529" spans="1:40" ht="11.1" customHeight="1">
      <c r="A1529" s="2646" t="s">
        <v>6590</v>
      </c>
      <c r="B1529" s="2646" t="s">
        <v>6590</v>
      </c>
      <c r="C1529" s="2646" t="s">
        <v>590</v>
      </c>
      <c r="D1529" s="2646" t="s">
        <v>3764</v>
      </c>
      <c r="E1529" s="2647">
        <v>8481409009</v>
      </c>
      <c r="F1529" s="2646" t="s">
        <v>2990</v>
      </c>
      <c r="G1529" s="2646" t="s">
        <v>6591</v>
      </c>
      <c r="H1529" s="2646" t="s">
        <v>3017</v>
      </c>
      <c r="I1529" s="2646"/>
      <c r="J1529" s="2646"/>
      <c r="K1529" s="2646"/>
      <c r="L1529" s="2650"/>
      <c r="M1529" s="2650"/>
      <c r="N1529" s="2650"/>
      <c r="O1529" s="2650"/>
      <c r="P1529" s="2650"/>
      <c r="Q1529" s="2650"/>
      <c r="R1529" s="2650"/>
      <c r="S1529" s="2650"/>
      <c r="T1529" s="2646" t="s">
        <v>2987</v>
      </c>
      <c r="U1529" s="2647">
        <v>4673739436523</v>
      </c>
      <c r="V1529" s="2656">
        <v>1</v>
      </c>
      <c r="W1529" s="2650"/>
      <c r="X1529" s="2650"/>
      <c r="Y1529" s="2650"/>
      <c r="Z1529" s="2650"/>
      <c r="AA1529" s="2650"/>
      <c r="AB1529" s="2647">
        <v>4673739436530</v>
      </c>
      <c r="AC1529" s="2656">
        <v>1</v>
      </c>
      <c r="AD1529" s="2650"/>
      <c r="AE1529" s="2650"/>
      <c r="AF1529" s="2650"/>
      <c r="AG1529" s="2650"/>
      <c r="AH1529" s="2650"/>
      <c r="AI1529" s="2647">
        <v>4673739436547</v>
      </c>
      <c r="AJ1529" s="2646"/>
      <c r="AK1529" s="2651"/>
      <c r="AL1529" s="2651" t="s">
        <v>2986</v>
      </c>
      <c r="AM1529" s="2651"/>
      <c r="AN1529" s="2651"/>
    </row>
    <row r="1530" spans="1:40" ht="11.1" customHeight="1">
      <c r="A1530" s="2646" t="s">
        <v>594</v>
      </c>
      <c r="B1530" s="2646" t="s">
        <v>594</v>
      </c>
      <c r="C1530" s="2646" t="s">
        <v>590</v>
      </c>
      <c r="D1530" s="2646" t="s">
        <v>3763</v>
      </c>
      <c r="E1530" s="2647">
        <v>8481409009</v>
      </c>
      <c r="F1530" s="2646" t="s">
        <v>2990</v>
      </c>
      <c r="G1530" s="2646" t="s">
        <v>593</v>
      </c>
      <c r="H1530" s="2646" t="s">
        <v>2995</v>
      </c>
      <c r="I1530" s="2646"/>
      <c r="J1530" s="2646"/>
      <c r="K1530" s="2646"/>
      <c r="L1530" s="2657">
        <v>0.30299999999999999</v>
      </c>
      <c r="M1530" s="2658">
        <v>4.46E-4</v>
      </c>
      <c r="N1530" s="2657">
        <v>7.8E-2</v>
      </c>
      <c r="O1530" s="2657">
        <v>9.8000000000000004E-2</v>
      </c>
      <c r="P1530" s="2657">
        <v>3.9E-2</v>
      </c>
      <c r="Q1530" s="2650"/>
      <c r="R1530" s="2650"/>
      <c r="S1530" s="2650"/>
      <c r="T1530" s="2646" t="s">
        <v>2987</v>
      </c>
      <c r="U1530" s="2647">
        <v>4673739414071</v>
      </c>
      <c r="V1530" s="2646"/>
      <c r="W1530" s="2646"/>
      <c r="X1530" s="2646"/>
      <c r="Y1530" s="2646"/>
      <c r="Z1530" s="2646"/>
      <c r="AA1530" s="2646"/>
      <c r="AB1530" s="2646"/>
      <c r="AC1530" s="2656">
        <v>56</v>
      </c>
      <c r="AD1530" s="2653">
        <v>18.600000000000001</v>
      </c>
      <c r="AE1530" s="2658">
        <v>2.4976000000000002E-2</v>
      </c>
      <c r="AF1530" s="2648">
        <v>0.36</v>
      </c>
      <c r="AG1530" s="2648">
        <v>0.21</v>
      </c>
      <c r="AH1530" s="2648">
        <v>0.33</v>
      </c>
      <c r="AI1530" s="2647">
        <v>4603726342612</v>
      </c>
      <c r="AJ1530" s="2648">
        <v>28.02</v>
      </c>
      <c r="AK1530" s="2651" t="s">
        <v>2154</v>
      </c>
      <c r="AL1530" s="2651" t="s">
        <v>2986</v>
      </c>
      <c r="AM1530" s="2664">
        <v>2610.5</v>
      </c>
      <c r="AN1530" s="2652">
        <v>28.58</v>
      </c>
    </row>
    <row r="1531" spans="1:40" ht="11.1" customHeight="1">
      <c r="A1531" s="2646" t="s">
        <v>3762</v>
      </c>
      <c r="B1531" s="2646" t="s">
        <v>3762</v>
      </c>
      <c r="C1531" s="2646" t="s">
        <v>590</v>
      </c>
      <c r="D1531" s="2646" t="s">
        <v>3760</v>
      </c>
      <c r="E1531" s="2647">
        <v>8481109908</v>
      </c>
      <c r="F1531" s="2646" t="s">
        <v>2990</v>
      </c>
      <c r="G1531" s="2646" t="s">
        <v>2784</v>
      </c>
      <c r="H1531" s="2646" t="s">
        <v>2995</v>
      </c>
      <c r="I1531" s="2646"/>
      <c r="J1531" s="2646"/>
      <c r="K1531" s="2646"/>
      <c r="L1531" s="2648">
        <v>0.32</v>
      </c>
      <c r="M1531" s="2658">
        <v>3.3100000000000002E-4</v>
      </c>
      <c r="N1531" s="2648">
        <v>0.08</v>
      </c>
      <c r="O1531" s="2657">
        <v>4.4999999999999998E-2</v>
      </c>
      <c r="P1531" s="2657">
        <v>9.1999999999999998E-2</v>
      </c>
      <c r="Q1531" s="2650"/>
      <c r="R1531" s="2650"/>
      <c r="S1531" s="2650"/>
      <c r="T1531" s="2646" t="s">
        <v>2987</v>
      </c>
      <c r="U1531" s="2647">
        <v>4673739434307</v>
      </c>
      <c r="V1531" s="2646"/>
      <c r="W1531" s="2646"/>
      <c r="X1531" s="2646"/>
      <c r="Y1531" s="2646"/>
      <c r="Z1531" s="2646"/>
      <c r="AA1531" s="2646"/>
      <c r="AB1531" s="2646"/>
      <c r="AC1531" s="2656">
        <v>60</v>
      </c>
      <c r="AD1531" s="2653">
        <v>19.600000000000001</v>
      </c>
      <c r="AE1531" s="2658">
        <v>2.8431000000000001E-2</v>
      </c>
      <c r="AF1531" s="2648">
        <v>0.39</v>
      </c>
      <c r="AG1531" s="2648">
        <v>0.27</v>
      </c>
      <c r="AH1531" s="2648">
        <v>0.27</v>
      </c>
      <c r="AI1531" s="2647">
        <v>4673739434314</v>
      </c>
      <c r="AJ1531" s="2648">
        <v>17.559999999999999</v>
      </c>
      <c r="AK1531" s="2651" t="s">
        <v>2154</v>
      </c>
      <c r="AL1531" s="2651" t="s">
        <v>2986</v>
      </c>
      <c r="AM1531" s="2660">
        <v>1590</v>
      </c>
      <c r="AN1531" s="2652">
        <v>17.91</v>
      </c>
    </row>
    <row r="1532" spans="1:40" ht="11.1" customHeight="1">
      <c r="A1532" s="2646" t="s">
        <v>2169</v>
      </c>
      <c r="B1532" s="2646" t="s">
        <v>2169</v>
      </c>
      <c r="C1532" s="2646" t="s">
        <v>590</v>
      </c>
      <c r="D1532" s="2646" t="s">
        <v>3760</v>
      </c>
      <c r="E1532" s="2647">
        <v>8481109908</v>
      </c>
      <c r="F1532" s="2646" t="s">
        <v>2990</v>
      </c>
      <c r="G1532" s="2646" t="s">
        <v>2785</v>
      </c>
      <c r="H1532" s="2646" t="s">
        <v>2995</v>
      </c>
      <c r="I1532" s="2646"/>
      <c r="J1532" s="2646"/>
      <c r="K1532" s="2646"/>
      <c r="L1532" s="2648">
        <v>0.37</v>
      </c>
      <c r="M1532" s="2658">
        <v>3.3100000000000002E-4</v>
      </c>
      <c r="N1532" s="2648">
        <v>0.08</v>
      </c>
      <c r="O1532" s="2657">
        <v>4.4999999999999998E-2</v>
      </c>
      <c r="P1532" s="2657">
        <v>9.1999999999999998E-2</v>
      </c>
      <c r="Q1532" s="2650"/>
      <c r="R1532" s="2650"/>
      <c r="S1532" s="2650"/>
      <c r="T1532" s="2646" t="s">
        <v>2987</v>
      </c>
      <c r="U1532" s="2647">
        <v>4673739434321</v>
      </c>
      <c r="V1532" s="2646"/>
      <c r="W1532" s="2646"/>
      <c r="X1532" s="2646"/>
      <c r="Y1532" s="2646"/>
      <c r="Z1532" s="2646"/>
      <c r="AA1532" s="2646"/>
      <c r="AB1532" s="2646"/>
      <c r="AC1532" s="2656">
        <v>60</v>
      </c>
      <c r="AD1532" s="2653">
        <v>22.6</v>
      </c>
      <c r="AE1532" s="2658">
        <v>2.8431000000000001E-2</v>
      </c>
      <c r="AF1532" s="2648">
        <v>0.39</v>
      </c>
      <c r="AG1532" s="2648">
        <v>0.27</v>
      </c>
      <c r="AH1532" s="2648">
        <v>0.27</v>
      </c>
      <c r="AI1532" s="2647">
        <v>4673739434338</v>
      </c>
      <c r="AJ1532" s="2648">
        <v>20.76</v>
      </c>
      <c r="AK1532" s="2651" t="s">
        <v>2154</v>
      </c>
      <c r="AL1532" s="2651" t="s">
        <v>2986</v>
      </c>
      <c r="AM1532" s="2660">
        <v>1990</v>
      </c>
      <c r="AN1532" s="2652">
        <v>21.18</v>
      </c>
    </row>
    <row r="1533" spans="1:40" ht="11.1" customHeight="1">
      <c r="A1533" s="2646" t="s">
        <v>2170</v>
      </c>
      <c r="B1533" s="2646" t="s">
        <v>2170</v>
      </c>
      <c r="C1533" s="2646" t="s">
        <v>590</v>
      </c>
      <c r="D1533" s="2646" t="s">
        <v>3760</v>
      </c>
      <c r="E1533" s="2647">
        <v>8481109908</v>
      </c>
      <c r="F1533" s="2646" t="s">
        <v>2990</v>
      </c>
      <c r="G1533" s="2646" t="s">
        <v>2786</v>
      </c>
      <c r="H1533" s="2646" t="s">
        <v>2995</v>
      </c>
      <c r="I1533" s="2646"/>
      <c r="J1533" s="2646"/>
      <c r="K1533" s="2646"/>
      <c r="L1533" s="2648">
        <v>0.44</v>
      </c>
      <c r="M1533" s="2658">
        <v>3.3100000000000002E-4</v>
      </c>
      <c r="N1533" s="2648">
        <v>0.08</v>
      </c>
      <c r="O1533" s="2657">
        <v>4.4999999999999998E-2</v>
      </c>
      <c r="P1533" s="2657">
        <v>9.1999999999999998E-2</v>
      </c>
      <c r="Q1533" s="2650"/>
      <c r="R1533" s="2650"/>
      <c r="S1533" s="2650"/>
      <c r="T1533" s="2646" t="s">
        <v>2987</v>
      </c>
      <c r="U1533" s="2647">
        <v>4673739434345</v>
      </c>
      <c r="V1533" s="2646"/>
      <c r="W1533" s="2646"/>
      <c r="X1533" s="2646"/>
      <c r="Y1533" s="2646"/>
      <c r="Z1533" s="2646"/>
      <c r="AA1533" s="2646"/>
      <c r="AB1533" s="2646"/>
      <c r="AC1533" s="2656">
        <v>48</v>
      </c>
      <c r="AD1533" s="2648">
        <v>21.52</v>
      </c>
      <c r="AE1533" s="2658">
        <v>2.3165999999999999E-2</v>
      </c>
      <c r="AF1533" s="2648">
        <v>0.39</v>
      </c>
      <c r="AG1533" s="2648">
        <v>0.27</v>
      </c>
      <c r="AH1533" s="2648">
        <v>0.22</v>
      </c>
      <c r="AI1533" s="2647">
        <v>4673739434352</v>
      </c>
      <c r="AJ1533" s="2648">
        <v>24.99</v>
      </c>
      <c r="AK1533" s="2651" t="s">
        <v>2154</v>
      </c>
      <c r="AL1533" s="2651" t="s">
        <v>2986</v>
      </c>
      <c r="AM1533" s="2660">
        <v>2340</v>
      </c>
      <c r="AN1533" s="2652">
        <v>25.49</v>
      </c>
    </row>
    <row r="1534" spans="1:40" ht="11.1" customHeight="1">
      <c r="A1534" s="2646" t="s">
        <v>3762</v>
      </c>
      <c r="B1534" s="2646" t="s">
        <v>3762</v>
      </c>
      <c r="C1534" s="2646" t="s">
        <v>590</v>
      </c>
      <c r="D1534" s="2646" t="s">
        <v>3760</v>
      </c>
      <c r="E1534" s="2647">
        <v>8481109908</v>
      </c>
      <c r="F1534" s="2646" t="s">
        <v>2990</v>
      </c>
      <c r="G1534" s="2646" t="s">
        <v>699</v>
      </c>
      <c r="H1534" s="2646" t="s">
        <v>3017</v>
      </c>
      <c r="I1534" s="2646"/>
      <c r="J1534" s="2646"/>
      <c r="K1534" s="2646"/>
      <c r="L1534" s="2657">
        <v>0.30199999999999999</v>
      </c>
      <c r="M1534" s="2658">
        <v>5.6400000000000005E-4</v>
      </c>
      <c r="N1534" s="2657">
        <v>6.7000000000000004E-2</v>
      </c>
      <c r="O1534" s="2648">
        <v>0.08</v>
      </c>
      <c r="P1534" s="2657">
        <v>5.7000000000000002E-2</v>
      </c>
      <c r="Q1534" s="2650"/>
      <c r="R1534" s="2650"/>
      <c r="S1534" s="2650"/>
      <c r="T1534" s="2646" t="s">
        <v>2987</v>
      </c>
      <c r="U1534" s="2647">
        <v>4673739414088</v>
      </c>
      <c r="V1534" s="2646"/>
      <c r="W1534" s="2646"/>
      <c r="X1534" s="2646"/>
      <c r="Y1534" s="2646"/>
      <c r="Z1534" s="2646"/>
      <c r="AA1534" s="2646"/>
      <c r="AB1534" s="2646"/>
      <c r="AC1534" s="2656">
        <v>60</v>
      </c>
      <c r="AD1534" s="2648">
        <v>19.39</v>
      </c>
      <c r="AE1534" s="2662">
        <v>3.3840000000000002E-2</v>
      </c>
      <c r="AF1534" s="2648">
        <v>0.39</v>
      </c>
      <c r="AG1534" s="2648">
        <v>0.28000000000000003</v>
      </c>
      <c r="AH1534" s="2648">
        <v>0.31</v>
      </c>
      <c r="AI1534" s="2647">
        <v>4603726344517</v>
      </c>
      <c r="AJ1534" s="2648">
        <v>42.85</v>
      </c>
      <c r="AK1534" s="2651" t="s">
        <v>2154</v>
      </c>
      <c r="AL1534" s="2651" t="s">
        <v>2986</v>
      </c>
      <c r="AM1534" s="2664">
        <v>3990.5</v>
      </c>
      <c r="AN1534" s="2652">
        <v>43.71</v>
      </c>
    </row>
    <row r="1535" spans="1:40" ht="11.1" customHeight="1">
      <c r="A1535" s="2646" t="s">
        <v>2169</v>
      </c>
      <c r="B1535" s="2646" t="s">
        <v>2169</v>
      </c>
      <c r="C1535" s="2646" t="s">
        <v>590</v>
      </c>
      <c r="D1535" s="2646" t="s">
        <v>3760</v>
      </c>
      <c r="E1535" s="2647">
        <v>8481109908</v>
      </c>
      <c r="F1535" s="2646" t="s">
        <v>2990</v>
      </c>
      <c r="G1535" s="2646" t="s">
        <v>698</v>
      </c>
      <c r="H1535" s="2646" t="s">
        <v>3017</v>
      </c>
      <c r="I1535" s="2646"/>
      <c r="J1535" s="2646"/>
      <c r="K1535" s="2646"/>
      <c r="L1535" s="2657">
        <v>0.31900000000000001</v>
      </c>
      <c r="M1535" s="2658">
        <v>5.6400000000000005E-4</v>
      </c>
      <c r="N1535" s="2657">
        <v>6.7000000000000004E-2</v>
      </c>
      <c r="O1535" s="2648">
        <v>0.08</v>
      </c>
      <c r="P1535" s="2657">
        <v>5.7000000000000002E-2</v>
      </c>
      <c r="Q1535" s="2650"/>
      <c r="R1535" s="2650"/>
      <c r="S1535" s="2650"/>
      <c r="T1535" s="2646" t="s">
        <v>2987</v>
      </c>
      <c r="U1535" s="2647">
        <v>4673739414095</v>
      </c>
      <c r="V1535" s="2646"/>
      <c r="W1535" s="2646"/>
      <c r="X1535" s="2646"/>
      <c r="Y1535" s="2646"/>
      <c r="Z1535" s="2646"/>
      <c r="AA1535" s="2646"/>
      <c r="AB1535" s="2646"/>
      <c r="AC1535" s="2656">
        <v>60</v>
      </c>
      <c r="AD1535" s="2648">
        <v>20.99</v>
      </c>
      <c r="AE1535" s="2662">
        <v>3.3840000000000002E-2</v>
      </c>
      <c r="AF1535" s="2648">
        <v>0.39</v>
      </c>
      <c r="AG1535" s="2648">
        <v>0.28000000000000003</v>
      </c>
      <c r="AH1535" s="2648">
        <v>0.31</v>
      </c>
      <c r="AI1535" s="2647">
        <v>4603726344524</v>
      </c>
      <c r="AJ1535" s="2648">
        <v>43.62</v>
      </c>
      <c r="AK1535" s="2651" t="s">
        <v>2154</v>
      </c>
      <c r="AL1535" s="2651" t="s">
        <v>2986</v>
      </c>
      <c r="AM1535" s="2664">
        <v>4059.5</v>
      </c>
      <c r="AN1535" s="2652">
        <v>44.49</v>
      </c>
    </row>
    <row r="1536" spans="1:40" ht="11.1" customHeight="1">
      <c r="A1536" s="2646" t="s">
        <v>2170</v>
      </c>
      <c r="B1536" s="2646" t="s">
        <v>2170</v>
      </c>
      <c r="C1536" s="2646" t="s">
        <v>590</v>
      </c>
      <c r="D1536" s="2646" t="s">
        <v>3760</v>
      </c>
      <c r="E1536" s="2647">
        <v>8481109908</v>
      </c>
      <c r="F1536" s="2646" t="s">
        <v>2990</v>
      </c>
      <c r="G1536" s="2646" t="s">
        <v>1857</v>
      </c>
      <c r="H1536" s="2646" t="s">
        <v>2995</v>
      </c>
      <c r="I1536" s="2646"/>
      <c r="J1536" s="2646"/>
      <c r="K1536" s="2646"/>
      <c r="L1536" s="2649">
        <v>1.0424</v>
      </c>
      <c r="M1536" s="2662">
        <v>1.4599999999999999E-3</v>
      </c>
      <c r="N1536" s="2648">
        <v>0.12</v>
      </c>
      <c r="O1536" s="2649">
        <v>0.1535</v>
      </c>
      <c r="P1536" s="2657">
        <v>5.6000000000000001E-2</v>
      </c>
      <c r="Q1536" s="2650"/>
      <c r="R1536" s="2650"/>
      <c r="S1536" s="2650"/>
      <c r="T1536" s="2646" t="s">
        <v>2987</v>
      </c>
      <c r="U1536" s="2647">
        <v>4673739414101</v>
      </c>
      <c r="V1536" s="2646"/>
      <c r="W1536" s="2646"/>
      <c r="X1536" s="2646"/>
      <c r="Y1536" s="2646"/>
      <c r="Z1536" s="2646"/>
      <c r="AA1536" s="2646"/>
      <c r="AB1536" s="2646"/>
      <c r="AC1536" s="2656">
        <v>12</v>
      </c>
      <c r="AD1536" s="2657">
        <v>15.904</v>
      </c>
      <c r="AE1536" s="2650"/>
      <c r="AF1536" s="2650"/>
      <c r="AG1536" s="2650"/>
      <c r="AH1536" s="2650"/>
      <c r="AI1536" s="2647">
        <v>4603739367589</v>
      </c>
      <c r="AJ1536" s="2648">
        <v>123.94</v>
      </c>
      <c r="AK1536" s="2651" t="s">
        <v>2154</v>
      </c>
      <c r="AL1536" s="2651" t="s">
        <v>2986</v>
      </c>
      <c r="AM1536" s="2664">
        <v>11511.5</v>
      </c>
      <c r="AN1536" s="2652">
        <v>126.42</v>
      </c>
    </row>
    <row r="1537" spans="1:40" ht="11.1" customHeight="1">
      <c r="A1537" s="2646" t="s">
        <v>3761</v>
      </c>
      <c r="B1537" s="2646" t="s">
        <v>3761</v>
      </c>
      <c r="C1537" s="2646" t="s">
        <v>590</v>
      </c>
      <c r="D1537" s="2646" t="s">
        <v>3760</v>
      </c>
      <c r="E1537" s="2647">
        <v>8481109908</v>
      </c>
      <c r="F1537" s="2646" t="s">
        <v>2990</v>
      </c>
      <c r="G1537" s="2646" t="s">
        <v>1955</v>
      </c>
      <c r="H1537" s="2646" t="s">
        <v>2995</v>
      </c>
      <c r="I1537" s="2646"/>
      <c r="J1537" s="2646"/>
      <c r="K1537" s="2646"/>
      <c r="L1537" s="2657">
        <v>1.397</v>
      </c>
      <c r="M1537" s="2650"/>
      <c r="N1537" s="2657">
        <v>0.125</v>
      </c>
      <c r="O1537" s="2649">
        <v>0.1565</v>
      </c>
      <c r="P1537" s="2657">
        <v>5.6000000000000001E-2</v>
      </c>
      <c r="Q1537" s="2650"/>
      <c r="R1537" s="2650"/>
      <c r="S1537" s="2650"/>
      <c r="T1537" s="2646" t="s">
        <v>2987</v>
      </c>
      <c r="U1537" s="2647">
        <v>4673739419380</v>
      </c>
      <c r="V1537" s="2646"/>
      <c r="W1537" s="2646"/>
      <c r="X1537" s="2646"/>
      <c r="Y1537" s="2646"/>
      <c r="Z1537" s="2646"/>
      <c r="AA1537" s="2646"/>
      <c r="AB1537" s="2646"/>
      <c r="AC1537" s="2656">
        <v>12</v>
      </c>
      <c r="AD1537" s="2657">
        <v>16.763999999999999</v>
      </c>
      <c r="AE1537" s="2650"/>
      <c r="AF1537" s="2650"/>
      <c r="AG1537" s="2650"/>
      <c r="AH1537" s="2650"/>
      <c r="AI1537" s="2647">
        <v>4673739419397</v>
      </c>
      <c r="AJ1537" s="2656">
        <v>171</v>
      </c>
      <c r="AK1537" s="2651" t="s">
        <v>2154</v>
      </c>
      <c r="AL1537" s="2651" t="s">
        <v>2986</v>
      </c>
      <c r="AM1537" s="2660">
        <v>13810</v>
      </c>
      <c r="AN1537" s="2652">
        <v>174.42</v>
      </c>
    </row>
    <row r="1538" spans="1:40" ht="11.1" customHeight="1">
      <c r="A1538" s="2646" t="s">
        <v>3759</v>
      </c>
      <c r="B1538" s="2646" t="s">
        <v>3759</v>
      </c>
      <c r="C1538" s="2646" t="s">
        <v>590</v>
      </c>
      <c r="D1538" s="2646" t="s">
        <v>600</v>
      </c>
      <c r="E1538" s="2647">
        <v>8481409009</v>
      </c>
      <c r="F1538" s="2646" t="s">
        <v>2990</v>
      </c>
      <c r="G1538" s="2646" t="s">
        <v>595</v>
      </c>
      <c r="H1538" s="2646" t="s">
        <v>2995</v>
      </c>
      <c r="I1538" s="2646"/>
      <c r="J1538" s="2646"/>
      <c r="K1538" s="2646"/>
      <c r="L1538" s="2657">
        <v>0.112</v>
      </c>
      <c r="M1538" s="2658">
        <v>2.0699999999999999E-4</v>
      </c>
      <c r="N1538" s="2657">
        <v>4.4999999999999998E-2</v>
      </c>
      <c r="O1538" s="2649">
        <v>7.2499999999999995E-2</v>
      </c>
      <c r="P1538" s="2657">
        <v>3.2000000000000001E-2</v>
      </c>
      <c r="Q1538" s="2650"/>
      <c r="R1538" s="2650"/>
      <c r="S1538" s="2650"/>
      <c r="T1538" s="2646" t="s">
        <v>2987</v>
      </c>
      <c r="U1538" s="2647">
        <v>4673739414118</v>
      </c>
      <c r="V1538" s="2646"/>
      <c r="W1538" s="2646"/>
      <c r="X1538" s="2646"/>
      <c r="Y1538" s="2646"/>
      <c r="Z1538" s="2646"/>
      <c r="AA1538" s="2646"/>
      <c r="AB1538" s="2646"/>
      <c r="AC1538" s="2656">
        <v>84</v>
      </c>
      <c r="AD1538" s="2648">
        <v>10.33</v>
      </c>
      <c r="AE1538" s="2658">
        <v>1.7388000000000001E-2</v>
      </c>
      <c r="AF1538" s="2648">
        <v>0.33</v>
      </c>
      <c r="AG1538" s="2648">
        <v>0.17</v>
      </c>
      <c r="AH1538" s="2648">
        <v>0.31</v>
      </c>
      <c r="AI1538" s="2647">
        <v>4603726342629</v>
      </c>
      <c r="AJ1538" s="2648">
        <v>9.8800000000000008</v>
      </c>
      <c r="AK1538" s="2651" t="s">
        <v>2154</v>
      </c>
      <c r="AL1538" s="2651" t="s">
        <v>2986</v>
      </c>
      <c r="AM1538" s="2663">
        <v>917.7</v>
      </c>
      <c r="AN1538" s="2652">
        <v>10.08</v>
      </c>
    </row>
    <row r="1539" spans="1:40" ht="11.1" customHeight="1">
      <c r="A1539" s="2646" t="s">
        <v>3758</v>
      </c>
      <c r="B1539" s="2646" t="s">
        <v>3758</v>
      </c>
      <c r="C1539" s="2646" t="s">
        <v>590</v>
      </c>
      <c r="D1539" s="2646" t="s">
        <v>600</v>
      </c>
      <c r="E1539" s="2647">
        <v>8481409009</v>
      </c>
      <c r="F1539" s="2646" t="s">
        <v>2990</v>
      </c>
      <c r="G1539" s="2646" t="s">
        <v>596</v>
      </c>
      <c r="H1539" s="2646" t="s">
        <v>2995</v>
      </c>
      <c r="I1539" s="2646"/>
      <c r="J1539" s="2646"/>
      <c r="K1539" s="2646"/>
      <c r="L1539" s="2657">
        <v>0.112</v>
      </c>
      <c r="M1539" s="2658">
        <v>2.0699999999999999E-4</v>
      </c>
      <c r="N1539" s="2657">
        <v>4.4999999999999998E-2</v>
      </c>
      <c r="O1539" s="2649">
        <v>7.2499999999999995E-2</v>
      </c>
      <c r="P1539" s="2657">
        <v>3.2000000000000001E-2</v>
      </c>
      <c r="Q1539" s="2650"/>
      <c r="R1539" s="2650"/>
      <c r="S1539" s="2650"/>
      <c r="T1539" s="2646" t="s">
        <v>2987</v>
      </c>
      <c r="U1539" s="2647">
        <v>4673739414125</v>
      </c>
      <c r="V1539" s="2646"/>
      <c r="W1539" s="2646"/>
      <c r="X1539" s="2646"/>
      <c r="Y1539" s="2646"/>
      <c r="Z1539" s="2646"/>
      <c r="AA1539" s="2646"/>
      <c r="AB1539" s="2646"/>
      <c r="AC1539" s="2656">
        <v>84</v>
      </c>
      <c r="AD1539" s="2648">
        <v>10.38</v>
      </c>
      <c r="AE1539" s="2658">
        <v>1.7388000000000001E-2</v>
      </c>
      <c r="AF1539" s="2648">
        <v>0.33</v>
      </c>
      <c r="AG1539" s="2648">
        <v>0.17</v>
      </c>
      <c r="AH1539" s="2648">
        <v>0.31</v>
      </c>
      <c r="AI1539" s="2647">
        <v>4603726342636</v>
      </c>
      <c r="AJ1539" s="2648">
        <v>9.8800000000000008</v>
      </c>
      <c r="AK1539" s="2651" t="s">
        <v>2154</v>
      </c>
      <c r="AL1539" s="2651" t="s">
        <v>2986</v>
      </c>
      <c r="AM1539" s="2663">
        <v>917.7</v>
      </c>
      <c r="AN1539" s="2652">
        <v>10.08</v>
      </c>
    </row>
    <row r="1540" spans="1:40" ht="11.1" customHeight="1">
      <c r="A1540" s="2646" t="s">
        <v>3757</v>
      </c>
      <c r="B1540" s="2646" t="s">
        <v>3757</v>
      </c>
      <c r="C1540" s="2646" t="s">
        <v>590</v>
      </c>
      <c r="D1540" s="2646" t="s">
        <v>600</v>
      </c>
      <c r="E1540" s="2647">
        <v>8481409009</v>
      </c>
      <c r="F1540" s="2646" t="s">
        <v>2990</v>
      </c>
      <c r="G1540" s="2646" t="s">
        <v>597</v>
      </c>
      <c r="H1540" s="2646" t="s">
        <v>2995</v>
      </c>
      <c r="I1540" s="2646"/>
      <c r="J1540" s="2646"/>
      <c r="K1540" s="2646"/>
      <c r="L1540" s="2657">
        <v>0.112</v>
      </c>
      <c r="M1540" s="2658">
        <v>2.0699999999999999E-4</v>
      </c>
      <c r="N1540" s="2657">
        <v>4.4999999999999998E-2</v>
      </c>
      <c r="O1540" s="2649">
        <v>7.2499999999999995E-2</v>
      </c>
      <c r="P1540" s="2657">
        <v>3.2000000000000001E-2</v>
      </c>
      <c r="Q1540" s="2650"/>
      <c r="R1540" s="2650"/>
      <c r="S1540" s="2650"/>
      <c r="T1540" s="2646" t="s">
        <v>2987</v>
      </c>
      <c r="U1540" s="2647">
        <v>4673739414132</v>
      </c>
      <c r="V1540" s="2646"/>
      <c r="W1540" s="2646"/>
      <c r="X1540" s="2646"/>
      <c r="Y1540" s="2646"/>
      <c r="Z1540" s="2646"/>
      <c r="AA1540" s="2646"/>
      <c r="AB1540" s="2646"/>
      <c r="AC1540" s="2656">
        <v>84</v>
      </c>
      <c r="AD1540" s="2648">
        <v>10.38</v>
      </c>
      <c r="AE1540" s="2658">
        <v>1.7388000000000001E-2</v>
      </c>
      <c r="AF1540" s="2648">
        <v>0.33</v>
      </c>
      <c r="AG1540" s="2648">
        <v>0.17</v>
      </c>
      <c r="AH1540" s="2648">
        <v>0.31</v>
      </c>
      <c r="AI1540" s="2647">
        <v>4603726342643</v>
      </c>
      <c r="AJ1540" s="2648">
        <v>9.8800000000000008</v>
      </c>
      <c r="AK1540" s="2651" t="s">
        <v>2154</v>
      </c>
      <c r="AL1540" s="2651" t="s">
        <v>2986</v>
      </c>
      <c r="AM1540" s="2663">
        <v>917.7</v>
      </c>
      <c r="AN1540" s="2652">
        <v>10.08</v>
      </c>
    </row>
    <row r="1541" spans="1:40" ht="11.1" customHeight="1">
      <c r="A1541" s="2646" t="s">
        <v>3756</v>
      </c>
      <c r="B1541" s="2646" t="s">
        <v>3756</v>
      </c>
      <c r="C1541" s="2646" t="s">
        <v>590</v>
      </c>
      <c r="D1541" s="2646" t="s">
        <v>600</v>
      </c>
      <c r="E1541" s="2647">
        <v>8481409009</v>
      </c>
      <c r="F1541" s="2646" t="s">
        <v>2990</v>
      </c>
      <c r="G1541" s="2646" t="s">
        <v>598</v>
      </c>
      <c r="H1541" s="2646" t="s">
        <v>2995</v>
      </c>
      <c r="I1541" s="2646"/>
      <c r="J1541" s="2646"/>
      <c r="K1541" s="2646"/>
      <c r="L1541" s="2657">
        <v>0.112</v>
      </c>
      <c r="M1541" s="2658">
        <v>2.0699999999999999E-4</v>
      </c>
      <c r="N1541" s="2657">
        <v>4.4999999999999998E-2</v>
      </c>
      <c r="O1541" s="2649">
        <v>7.2499999999999995E-2</v>
      </c>
      <c r="P1541" s="2657">
        <v>3.2000000000000001E-2</v>
      </c>
      <c r="Q1541" s="2650"/>
      <c r="R1541" s="2650"/>
      <c r="S1541" s="2650"/>
      <c r="T1541" s="2646" t="s">
        <v>2987</v>
      </c>
      <c r="U1541" s="2647">
        <v>4673739414149</v>
      </c>
      <c r="V1541" s="2646"/>
      <c r="W1541" s="2646"/>
      <c r="X1541" s="2646"/>
      <c r="Y1541" s="2646"/>
      <c r="Z1541" s="2646"/>
      <c r="AA1541" s="2646"/>
      <c r="AB1541" s="2646"/>
      <c r="AC1541" s="2656">
        <v>84</v>
      </c>
      <c r="AD1541" s="2648">
        <v>10.38</v>
      </c>
      <c r="AE1541" s="2658">
        <v>1.7388000000000001E-2</v>
      </c>
      <c r="AF1541" s="2648">
        <v>0.33</v>
      </c>
      <c r="AG1541" s="2648">
        <v>0.17</v>
      </c>
      <c r="AH1541" s="2648">
        <v>0.31</v>
      </c>
      <c r="AI1541" s="2647">
        <v>4603726342650</v>
      </c>
      <c r="AJ1541" s="2648">
        <v>9.8800000000000008</v>
      </c>
      <c r="AK1541" s="2651" t="s">
        <v>2154</v>
      </c>
      <c r="AL1541" s="2651" t="s">
        <v>2986</v>
      </c>
      <c r="AM1541" s="2663">
        <v>917.7</v>
      </c>
      <c r="AN1541" s="2652">
        <v>10.08</v>
      </c>
    </row>
    <row r="1542" spans="1:40" ht="11.1" customHeight="1">
      <c r="A1542" s="2646" t="s">
        <v>3755</v>
      </c>
      <c r="B1542" s="2646" t="s">
        <v>3755</v>
      </c>
      <c r="C1542" s="2646" t="s">
        <v>590</v>
      </c>
      <c r="D1542" s="2646" t="s">
        <v>600</v>
      </c>
      <c r="E1542" s="2647">
        <v>8481409009</v>
      </c>
      <c r="F1542" s="2646" t="s">
        <v>2990</v>
      </c>
      <c r="G1542" s="2646" t="s">
        <v>599</v>
      </c>
      <c r="H1542" s="2646" t="s">
        <v>2995</v>
      </c>
      <c r="I1542" s="2646"/>
      <c r="J1542" s="2646"/>
      <c r="K1542" s="2646"/>
      <c r="L1542" s="2657">
        <v>0.112</v>
      </c>
      <c r="M1542" s="2658">
        <v>2.0699999999999999E-4</v>
      </c>
      <c r="N1542" s="2657">
        <v>4.4999999999999998E-2</v>
      </c>
      <c r="O1542" s="2649">
        <v>7.2499999999999995E-2</v>
      </c>
      <c r="P1542" s="2657">
        <v>3.2000000000000001E-2</v>
      </c>
      <c r="Q1542" s="2650"/>
      <c r="R1542" s="2650"/>
      <c r="S1542" s="2650"/>
      <c r="T1542" s="2646" t="s">
        <v>2987</v>
      </c>
      <c r="U1542" s="2647">
        <v>4673739414156</v>
      </c>
      <c r="V1542" s="2646"/>
      <c r="W1542" s="2646"/>
      <c r="X1542" s="2646"/>
      <c r="Y1542" s="2646"/>
      <c r="Z1542" s="2646"/>
      <c r="AA1542" s="2646"/>
      <c r="AB1542" s="2646"/>
      <c r="AC1542" s="2656">
        <v>84</v>
      </c>
      <c r="AD1542" s="2648">
        <v>10.38</v>
      </c>
      <c r="AE1542" s="2658">
        <v>1.7388000000000001E-2</v>
      </c>
      <c r="AF1542" s="2648">
        <v>0.33</v>
      </c>
      <c r="AG1542" s="2648">
        <v>0.17</v>
      </c>
      <c r="AH1542" s="2648">
        <v>0.31</v>
      </c>
      <c r="AI1542" s="2647">
        <v>4603726342667</v>
      </c>
      <c r="AJ1542" s="2648">
        <v>9.8800000000000008</v>
      </c>
      <c r="AK1542" s="2651" t="s">
        <v>2154</v>
      </c>
      <c r="AL1542" s="2651" t="s">
        <v>2986</v>
      </c>
      <c r="AM1542" s="2663">
        <v>917.7</v>
      </c>
      <c r="AN1542" s="2652">
        <v>10.08</v>
      </c>
    </row>
    <row r="1543" spans="1:40" ht="11.1" customHeight="1">
      <c r="A1543" s="2646" t="s">
        <v>3754</v>
      </c>
      <c r="B1543" s="2646" t="s">
        <v>3754</v>
      </c>
      <c r="C1543" s="2646" t="s">
        <v>590</v>
      </c>
      <c r="D1543" s="2646" t="s">
        <v>3753</v>
      </c>
      <c r="E1543" s="2647">
        <v>7320208108</v>
      </c>
      <c r="F1543" s="2646" t="s">
        <v>2990</v>
      </c>
      <c r="G1543" s="2646" t="s">
        <v>2099</v>
      </c>
      <c r="H1543" s="2646" t="s">
        <v>2995</v>
      </c>
      <c r="I1543" s="2646"/>
      <c r="J1543" s="2646"/>
      <c r="K1543" s="2646"/>
      <c r="L1543" s="2657">
        <v>0.45800000000000002</v>
      </c>
      <c r="M1543" s="2658">
        <v>3.3199999999999999E-4</v>
      </c>
      <c r="N1543" s="2657">
        <v>8.5000000000000006E-2</v>
      </c>
      <c r="O1543" s="2657">
        <v>6.5000000000000002E-2</v>
      </c>
      <c r="P1543" s="2648">
        <v>0.06</v>
      </c>
      <c r="Q1543" s="2650"/>
      <c r="R1543" s="2650"/>
      <c r="S1543" s="2650"/>
      <c r="T1543" s="2646" t="s">
        <v>2987</v>
      </c>
      <c r="U1543" s="2647">
        <v>4673739419717</v>
      </c>
      <c r="V1543" s="2646"/>
      <c r="W1543" s="2646"/>
      <c r="X1543" s="2646"/>
      <c r="Y1543" s="2646"/>
      <c r="Z1543" s="2646"/>
      <c r="AA1543" s="2646"/>
      <c r="AB1543" s="2646"/>
      <c r="AC1543" s="2656">
        <v>40</v>
      </c>
      <c r="AD1543" s="2657">
        <v>18.661999999999999</v>
      </c>
      <c r="AE1543" s="2649">
        <v>1.54E-2</v>
      </c>
      <c r="AF1543" s="2648">
        <v>0.32</v>
      </c>
      <c r="AG1543" s="2657">
        <v>0.27500000000000002</v>
      </c>
      <c r="AH1543" s="2657">
        <v>0.17499999999999999</v>
      </c>
      <c r="AI1543" s="2647">
        <v>4673739419724</v>
      </c>
      <c r="AJ1543" s="2648">
        <v>20.81</v>
      </c>
      <c r="AK1543" s="2651" t="s">
        <v>2154</v>
      </c>
      <c r="AL1543" s="2651" t="s">
        <v>2986</v>
      </c>
      <c r="AM1543" s="2660">
        <v>1850</v>
      </c>
      <c r="AN1543" s="2652">
        <v>21.23</v>
      </c>
    </row>
    <row r="1544" spans="1:40" ht="11.1" customHeight="1">
      <c r="A1544" s="2646" t="s">
        <v>3752</v>
      </c>
      <c r="B1544" s="2646" t="s">
        <v>3752</v>
      </c>
      <c r="C1544" s="2646" t="s">
        <v>590</v>
      </c>
      <c r="D1544" s="2646" t="s">
        <v>3746</v>
      </c>
      <c r="E1544" s="2647">
        <v>8481109908</v>
      </c>
      <c r="F1544" s="2646" t="s">
        <v>2990</v>
      </c>
      <c r="G1544" s="2646" t="s">
        <v>1658</v>
      </c>
      <c r="H1544" s="2646" t="s">
        <v>2995</v>
      </c>
      <c r="I1544" s="2646"/>
      <c r="J1544" s="2646"/>
      <c r="K1544" s="2646"/>
      <c r="L1544" s="2648">
        <v>0.67</v>
      </c>
      <c r="M1544" s="2650"/>
      <c r="N1544" s="2650"/>
      <c r="O1544" s="2650"/>
      <c r="P1544" s="2650"/>
      <c r="Q1544" s="2650"/>
      <c r="R1544" s="2650"/>
      <c r="S1544" s="2650"/>
      <c r="T1544" s="2646" t="s">
        <v>2987</v>
      </c>
      <c r="U1544" s="2647">
        <v>4673739414293</v>
      </c>
      <c r="V1544" s="2646"/>
      <c r="W1544" s="2646"/>
      <c r="X1544" s="2646"/>
      <c r="Y1544" s="2646"/>
      <c r="Z1544" s="2646"/>
      <c r="AA1544" s="2646"/>
      <c r="AB1544" s="2646"/>
      <c r="AC1544" s="2656">
        <v>20</v>
      </c>
      <c r="AD1544" s="2648">
        <v>13.94</v>
      </c>
      <c r="AE1544" s="2650"/>
      <c r="AF1544" s="2650"/>
      <c r="AG1544" s="2650"/>
      <c r="AH1544" s="2650"/>
      <c r="AI1544" s="2647">
        <v>4603739367756</v>
      </c>
      <c r="AJ1544" s="2648">
        <v>56.82</v>
      </c>
      <c r="AK1544" s="2651" t="s">
        <v>2154</v>
      </c>
      <c r="AL1544" s="2651" t="s">
        <v>3745</v>
      </c>
      <c r="AM1544" s="2664">
        <v>4887.5</v>
      </c>
      <c r="AN1544" s="2652">
        <v>57.96</v>
      </c>
    </row>
    <row r="1545" spans="1:40" ht="11.1" customHeight="1">
      <c r="A1545" s="2646" t="s">
        <v>3751</v>
      </c>
      <c r="B1545" s="2646" t="s">
        <v>3751</v>
      </c>
      <c r="C1545" s="2646" t="s">
        <v>590</v>
      </c>
      <c r="D1545" s="2646" t="s">
        <v>3746</v>
      </c>
      <c r="E1545" s="2647">
        <v>8481109908</v>
      </c>
      <c r="F1545" s="2646" t="s">
        <v>2990</v>
      </c>
      <c r="G1545" s="2646" t="s">
        <v>1659</v>
      </c>
      <c r="H1545" s="2646" t="s">
        <v>2995</v>
      </c>
      <c r="I1545" s="2646"/>
      <c r="J1545" s="2646"/>
      <c r="K1545" s="2646"/>
      <c r="L1545" s="2648">
        <v>0.71</v>
      </c>
      <c r="M1545" s="2650"/>
      <c r="N1545" s="2650"/>
      <c r="O1545" s="2650"/>
      <c r="P1545" s="2650"/>
      <c r="Q1545" s="2650"/>
      <c r="R1545" s="2650"/>
      <c r="S1545" s="2650"/>
      <c r="T1545" s="2646" t="s">
        <v>2987</v>
      </c>
      <c r="U1545" s="2647">
        <v>4673739414309</v>
      </c>
      <c r="V1545" s="2646"/>
      <c r="W1545" s="2646"/>
      <c r="X1545" s="2646"/>
      <c r="Y1545" s="2646"/>
      <c r="Z1545" s="2646"/>
      <c r="AA1545" s="2646"/>
      <c r="AB1545" s="2646"/>
      <c r="AC1545" s="2656">
        <v>20</v>
      </c>
      <c r="AD1545" s="2648">
        <v>14.74</v>
      </c>
      <c r="AE1545" s="2650"/>
      <c r="AF1545" s="2650"/>
      <c r="AG1545" s="2650"/>
      <c r="AH1545" s="2650"/>
      <c r="AI1545" s="2647">
        <v>4603739367770</v>
      </c>
      <c r="AJ1545" s="2648">
        <v>57.56</v>
      </c>
      <c r="AK1545" s="2651" t="s">
        <v>2154</v>
      </c>
      <c r="AL1545" s="2651" t="s">
        <v>3745</v>
      </c>
      <c r="AM1545" s="2664">
        <v>5347.5</v>
      </c>
      <c r="AN1545" s="2652">
        <v>58.71</v>
      </c>
    </row>
    <row r="1546" spans="1:40" ht="11.1" customHeight="1">
      <c r="A1546" s="2646" t="s">
        <v>3750</v>
      </c>
      <c r="B1546" s="2646" t="s">
        <v>3750</v>
      </c>
      <c r="C1546" s="2646" t="s">
        <v>590</v>
      </c>
      <c r="D1546" s="2646" t="s">
        <v>3746</v>
      </c>
      <c r="E1546" s="2647">
        <v>8481109908</v>
      </c>
      <c r="F1546" s="2646" t="s">
        <v>2990</v>
      </c>
      <c r="G1546" s="2646" t="s">
        <v>1660</v>
      </c>
      <c r="H1546" s="2646" t="s">
        <v>2995</v>
      </c>
      <c r="I1546" s="2646"/>
      <c r="J1546" s="2646"/>
      <c r="K1546" s="2646"/>
      <c r="L1546" s="2648">
        <v>1.28</v>
      </c>
      <c r="M1546" s="2650"/>
      <c r="N1546" s="2650"/>
      <c r="O1546" s="2650"/>
      <c r="P1546" s="2650"/>
      <c r="Q1546" s="2650"/>
      <c r="R1546" s="2650"/>
      <c r="S1546" s="2650"/>
      <c r="T1546" s="2646" t="s">
        <v>2987</v>
      </c>
      <c r="U1546" s="2647">
        <v>4673739414316</v>
      </c>
      <c r="V1546" s="2646"/>
      <c r="W1546" s="2646"/>
      <c r="X1546" s="2646"/>
      <c r="Y1546" s="2646"/>
      <c r="Z1546" s="2646"/>
      <c r="AA1546" s="2646"/>
      <c r="AB1546" s="2646"/>
      <c r="AC1546" s="2656">
        <v>10</v>
      </c>
      <c r="AD1546" s="2653">
        <v>13.7</v>
      </c>
      <c r="AE1546" s="2650"/>
      <c r="AF1546" s="2650"/>
      <c r="AG1546" s="2650"/>
      <c r="AH1546" s="2650"/>
      <c r="AI1546" s="2647">
        <v>4603739367787</v>
      </c>
      <c r="AJ1546" s="2648">
        <v>99.44</v>
      </c>
      <c r="AK1546" s="2651" t="s">
        <v>2154</v>
      </c>
      <c r="AL1546" s="2651" t="s">
        <v>3745</v>
      </c>
      <c r="AM1546" s="2660">
        <v>8556</v>
      </c>
      <c r="AN1546" s="2652">
        <v>101.43</v>
      </c>
    </row>
    <row r="1547" spans="1:40" ht="11.1" customHeight="1">
      <c r="A1547" s="2646" t="s">
        <v>3749</v>
      </c>
      <c r="B1547" s="2646" t="s">
        <v>3749</v>
      </c>
      <c r="C1547" s="2646" t="s">
        <v>590</v>
      </c>
      <c r="D1547" s="2646" t="s">
        <v>3746</v>
      </c>
      <c r="E1547" s="2647">
        <v>8481109908</v>
      </c>
      <c r="F1547" s="2646" t="s">
        <v>2990</v>
      </c>
      <c r="G1547" s="2646" t="s">
        <v>1661</v>
      </c>
      <c r="H1547" s="2646" t="s">
        <v>2995</v>
      </c>
      <c r="I1547" s="2646"/>
      <c r="J1547" s="2646"/>
      <c r="K1547" s="2646"/>
      <c r="L1547" s="2648">
        <v>1.32</v>
      </c>
      <c r="M1547" s="2650"/>
      <c r="N1547" s="2650"/>
      <c r="O1547" s="2650"/>
      <c r="P1547" s="2650"/>
      <c r="Q1547" s="2650"/>
      <c r="R1547" s="2650"/>
      <c r="S1547" s="2650"/>
      <c r="T1547" s="2646" t="s">
        <v>2987</v>
      </c>
      <c r="U1547" s="2647">
        <v>4673739414323</v>
      </c>
      <c r="V1547" s="2646"/>
      <c r="W1547" s="2646"/>
      <c r="X1547" s="2646"/>
      <c r="Y1547" s="2646"/>
      <c r="Z1547" s="2646"/>
      <c r="AA1547" s="2646"/>
      <c r="AB1547" s="2646"/>
      <c r="AC1547" s="2646"/>
      <c r="AD1547" s="2646"/>
      <c r="AE1547" s="2646"/>
      <c r="AF1547" s="2646"/>
      <c r="AG1547" s="2646"/>
      <c r="AH1547" s="2646"/>
      <c r="AI1547" s="2646"/>
      <c r="AJ1547" s="2648">
        <v>155.43</v>
      </c>
      <c r="AK1547" s="2651" t="s">
        <v>2154</v>
      </c>
      <c r="AL1547" s="2651" t="s">
        <v>3745</v>
      </c>
      <c r="AM1547" s="2664">
        <v>13374.5</v>
      </c>
      <c r="AN1547" s="2652">
        <v>158.54</v>
      </c>
    </row>
    <row r="1548" spans="1:40" ht="11.1" customHeight="1">
      <c r="A1548" s="2646" t="s">
        <v>3748</v>
      </c>
      <c r="B1548" s="2646" t="s">
        <v>3748</v>
      </c>
      <c r="C1548" s="2646" t="s">
        <v>590</v>
      </c>
      <c r="D1548" s="2646" t="s">
        <v>3746</v>
      </c>
      <c r="E1548" s="2647">
        <v>8481109908</v>
      </c>
      <c r="F1548" s="2646" t="s">
        <v>2990</v>
      </c>
      <c r="G1548" s="2646" t="s">
        <v>1662</v>
      </c>
      <c r="H1548" s="2646" t="s">
        <v>2995</v>
      </c>
      <c r="I1548" s="2646"/>
      <c r="J1548" s="2646"/>
      <c r="K1548" s="2646"/>
      <c r="L1548" s="2648">
        <v>2.0299999999999998</v>
      </c>
      <c r="M1548" s="2650"/>
      <c r="N1548" s="2650"/>
      <c r="O1548" s="2650"/>
      <c r="P1548" s="2650"/>
      <c r="Q1548" s="2650"/>
      <c r="R1548" s="2650"/>
      <c r="S1548" s="2650"/>
      <c r="T1548" s="2646" t="s">
        <v>2987</v>
      </c>
      <c r="U1548" s="2647">
        <v>4673739414330</v>
      </c>
      <c r="V1548" s="2646"/>
      <c r="W1548" s="2646"/>
      <c r="X1548" s="2646"/>
      <c r="Y1548" s="2646"/>
      <c r="Z1548" s="2646"/>
      <c r="AA1548" s="2646"/>
      <c r="AB1548" s="2646"/>
      <c r="AC1548" s="2646"/>
      <c r="AD1548" s="2646"/>
      <c r="AE1548" s="2646"/>
      <c r="AF1548" s="2646"/>
      <c r="AG1548" s="2646"/>
      <c r="AH1548" s="2646"/>
      <c r="AI1548" s="2646"/>
      <c r="AJ1548" s="2648">
        <v>206.96</v>
      </c>
      <c r="AK1548" s="2651" t="s">
        <v>2154</v>
      </c>
      <c r="AL1548" s="2651" t="s">
        <v>3745</v>
      </c>
      <c r="AM1548" s="2660">
        <v>17802</v>
      </c>
      <c r="AN1548" s="2652">
        <v>211.1</v>
      </c>
    </row>
    <row r="1549" spans="1:40" ht="11.1" customHeight="1">
      <c r="A1549" s="2646" t="s">
        <v>3747</v>
      </c>
      <c r="B1549" s="2646" t="s">
        <v>3747</v>
      </c>
      <c r="C1549" s="2646" t="s">
        <v>590</v>
      </c>
      <c r="D1549" s="2646" t="s">
        <v>3746</v>
      </c>
      <c r="E1549" s="2647">
        <v>8481109908</v>
      </c>
      <c r="F1549" s="2646" t="s">
        <v>2990</v>
      </c>
      <c r="G1549" s="2646" t="s">
        <v>1663</v>
      </c>
      <c r="H1549" s="2646" t="s">
        <v>2995</v>
      </c>
      <c r="I1549" s="2646"/>
      <c r="J1549" s="2646"/>
      <c r="K1549" s="2646"/>
      <c r="L1549" s="2648">
        <v>2.09</v>
      </c>
      <c r="M1549" s="2650"/>
      <c r="N1549" s="2650"/>
      <c r="O1549" s="2650"/>
      <c r="P1549" s="2650"/>
      <c r="Q1549" s="2650"/>
      <c r="R1549" s="2650"/>
      <c r="S1549" s="2650"/>
      <c r="T1549" s="2646" t="s">
        <v>2987</v>
      </c>
      <c r="U1549" s="2647">
        <v>4673739414347</v>
      </c>
      <c r="V1549" s="2646"/>
      <c r="W1549" s="2646"/>
      <c r="X1549" s="2646"/>
      <c r="Y1549" s="2646"/>
      <c r="Z1549" s="2646"/>
      <c r="AA1549" s="2646"/>
      <c r="AB1549" s="2646"/>
      <c r="AC1549" s="2656">
        <v>3</v>
      </c>
      <c r="AD1549" s="2653">
        <v>6.7</v>
      </c>
      <c r="AE1549" s="2650"/>
      <c r="AF1549" s="2650"/>
      <c r="AG1549" s="2650"/>
      <c r="AH1549" s="2650"/>
      <c r="AI1549" s="2647">
        <v>4603739367817</v>
      </c>
      <c r="AJ1549" s="2648">
        <v>290.91000000000003</v>
      </c>
      <c r="AK1549" s="2651" t="s">
        <v>2154</v>
      </c>
      <c r="AL1549" s="2651" t="s">
        <v>3745</v>
      </c>
      <c r="AM1549" s="2660">
        <v>25024</v>
      </c>
      <c r="AN1549" s="2652">
        <v>296.73</v>
      </c>
    </row>
    <row r="1550" spans="1:40" ht="11.1" customHeight="1">
      <c r="A1550" s="2646" t="s">
        <v>3744</v>
      </c>
      <c r="B1550" s="2646" t="s">
        <v>3744</v>
      </c>
      <c r="C1550" s="2646" t="s">
        <v>590</v>
      </c>
      <c r="D1550" s="2646" t="s">
        <v>3743</v>
      </c>
      <c r="E1550" s="2647">
        <v>8421210009</v>
      </c>
      <c r="F1550" s="2646" t="s">
        <v>2990</v>
      </c>
      <c r="G1550" s="2646" t="s">
        <v>1232</v>
      </c>
      <c r="H1550" s="2646" t="s">
        <v>2995</v>
      </c>
      <c r="I1550" s="2646"/>
      <c r="J1550" s="2646"/>
      <c r="K1550" s="2646"/>
      <c r="L1550" s="2653">
        <v>0.6</v>
      </c>
      <c r="M1550" s="2658">
        <v>1.8129999999999999E-3</v>
      </c>
      <c r="N1550" s="2657">
        <v>0.19500000000000001</v>
      </c>
      <c r="O1550" s="2648">
        <v>0.12</v>
      </c>
      <c r="P1550" s="2650"/>
      <c r="Q1550" s="2650"/>
      <c r="R1550" s="2650"/>
      <c r="S1550" s="2650"/>
      <c r="T1550" s="2646" t="s">
        <v>2987</v>
      </c>
      <c r="U1550" s="2647">
        <v>4673739414392</v>
      </c>
      <c r="V1550" s="2646"/>
      <c r="W1550" s="2646"/>
      <c r="X1550" s="2646"/>
      <c r="Y1550" s="2646"/>
      <c r="Z1550" s="2646"/>
      <c r="AA1550" s="2646"/>
      <c r="AB1550" s="2646"/>
      <c r="AC1550" s="2656">
        <v>24</v>
      </c>
      <c r="AD1550" s="2653">
        <v>14.4</v>
      </c>
      <c r="AE1550" s="2662">
        <v>4.3520000000000003E-2</v>
      </c>
      <c r="AF1550" s="2653">
        <v>0.4</v>
      </c>
      <c r="AG1550" s="2648">
        <v>0.34</v>
      </c>
      <c r="AH1550" s="2648">
        <v>0.32</v>
      </c>
      <c r="AI1550" s="2647">
        <v>4603739366728</v>
      </c>
      <c r="AJ1550" s="2648">
        <v>77.959999999999994</v>
      </c>
      <c r="AK1550" s="2651" t="s">
        <v>2154</v>
      </c>
      <c r="AL1550" s="2651" t="s">
        <v>2986</v>
      </c>
      <c r="AM1550" s="2660">
        <v>7245</v>
      </c>
      <c r="AN1550" s="2652">
        <v>79.52</v>
      </c>
    </row>
    <row r="1551" spans="1:40" ht="11.1" customHeight="1">
      <c r="A1551" s="2646" t="s">
        <v>3742</v>
      </c>
      <c r="B1551" s="2646" t="s">
        <v>3742</v>
      </c>
      <c r="C1551" s="2646"/>
      <c r="D1551" s="2646"/>
      <c r="E1551" s="2647">
        <v>8421210009</v>
      </c>
      <c r="F1551" s="2646" t="s">
        <v>2990</v>
      </c>
      <c r="G1551" s="2646" t="s">
        <v>3741</v>
      </c>
      <c r="H1551" s="2646" t="s">
        <v>3017</v>
      </c>
      <c r="I1551" s="2646"/>
      <c r="J1551" s="2646"/>
      <c r="K1551" s="2646"/>
      <c r="L1551" s="2650"/>
      <c r="M1551" s="2650"/>
      <c r="N1551" s="2650"/>
      <c r="O1551" s="2650"/>
      <c r="P1551" s="2650"/>
      <c r="Q1551" s="2650"/>
      <c r="R1551" s="2650"/>
      <c r="S1551" s="2650"/>
      <c r="T1551" s="2646" t="s">
        <v>2987</v>
      </c>
      <c r="U1551" s="2646"/>
      <c r="V1551" s="2646"/>
      <c r="W1551" s="2646"/>
      <c r="X1551" s="2646"/>
      <c r="Y1551" s="2646"/>
      <c r="Z1551" s="2646"/>
      <c r="AA1551" s="2646"/>
      <c r="AB1551" s="2646"/>
      <c r="AC1551" s="2646"/>
      <c r="AD1551" s="2646"/>
      <c r="AE1551" s="2646"/>
      <c r="AF1551" s="2646"/>
      <c r="AG1551" s="2646"/>
      <c r="AH1551" s="2646"/>
      <c r="AI1551" s="2646"/>
      <c r="AJ1551" s="2646"/>
      <c r="AK1551" s="2651"/>
      <c r="AL1551" s="2651" t="s">
        <v>2986</v>
      </c>
      <c r="AM1551" s="2651"/>
      <c r="AN1551" s="2651"/>
    </row>
    <row r="1552" spans="1:40" ht="11.1" customHeight="1">
      <c r="A1552" s="2646" t="s">
        <v>3740</v>
      </c>
      <c r="B1552" s="2646" t="s">
        <v>3740</v>
      </c>
      <c r="C1552" s="2646" t="s">
        <v>3621</v>
      </c>
      <c r="D1552" s="2646" t="s">
        <v>3722</v>
      </c>
      <c r="E1552" s="2647">
        <v>7412200000</v>
      </c>
      <c r="F1552" s="2646" t="s">
        <v>2990</v>
      </c>
      <c r="G1552" s="2646" t="s">
        <v>1617</v>
      </c>
      <c r="H1552" s="2646" t="s">
        <v>2995</v>
      </c>
      <c r="I1552" s="2646"/>
      <c r="J1552" s="2646"/>
      <c r="K1552" s="2646"/>
      <c r="L1552" s="2657">
        <v>3.7999999999999999E-2</v>
      </c>
      <c r="M1552" s="2662">
        <v>2.0000000000000002E-5</v>
      </c>
      <c r="N1552" s="2657">
        <v>4.4999999999999998E-2</v>
      </c>
      <c r="O1552" s="2649">
        <v>2.2200000000000001E-2</v>
      </c>
      <c r="P1552" s="2649">
        <v>2.2200000000000001E-2</v>
      </c>
      <c r="Q1552" s="2650"/>
      <c r="R1552" s="2650"/>
      <c r="S1552" s="2650"/>
      <c r="T1552" s="2646" t="s">
        <v>2987</v>
      </c>
      <c r="U1552" s="2647">
        <v>4673739414408</v>
      </c>
      <c r="V1552" s="2656">
        <v>10</v>
      </c>
      <c r="W1552" s="2653">
        <v>0.4</v>
      </c>
      <c r="X1552" s="2649">
        <v>2.0000000000000001E-4</v>
      </c>
      <c r="Y1552" s="2650"/>
      <c r="Z1552" s="2650"/>
      <c r="AA1552" s="2650"/>
      <c r="AB1552" s="2647">
        <v>4673739414415</v>
      </c>
      <c r="AC1552" s="2656">
        <v>500</v>
      </c>
      <c r="AD1552" s="2653">
        <v>20.5</v>
      </c>
      <c r="AE1552" s="2649">
        <v>1.35E-2</v>
      </c>
      <c r="AF1552" s="2648">
        <v>0.36</v>
      </c>
      <c r="AG1552" s="2648">
        <v>0.15</v>
      </c>
      <c r="AH1552" s="2648">
        <v>0.25</v>
      </c>
      <c r="AI1552" s="2647">
        <v>4673739414422</v>
      </c>
      <c r="AJ1552" s="2648">
        <v>2.37</v>
      </c>
      <c r="AK1552" s="2651" t="s">
        <v>2154</v>
      </c>
      <c r="AL1552" s="2651" t="s">
        <v>2986</v>
      </c>
      <c r="AM1552" s="2659">
        <v>207</v>
      </c>
      <c r="AN1552" s="2652">
        <v>2.42</v>
      </c>
    </row>
    <row r="1553" spans="1:40" ht="11.1" customHeight="1">
      <c r="A1553" s="2646" t="s">
        <v>3666</v>
      </c>
      <c r="B1553" s="2646" t="s">
        <v>3666</v>
      </c>
      <c r="C1553" s="2646" t="s">
        <v>3621</v>
      </c>
      <c r="D1553" s="2646" t="s">
        <v>3664</v>
      </c>
      <c r="E1553" s="2647">
        <v>7412200000</v>
      </c>
      <c r="F1553" s="2646" t="s">
        <v>2990</v>
      </c>
      <c r="G1553" s="2646" t="s">
        <v>1244</v>
      </c>
      <c r="H1553" s="2646" t="s">
        <v>2995</v>
      </c>
      <c r="I1553" s="2646"/>
      <c r="J1553" s="2646"/>
      <c r="K1553" s="2646"/>
      <c r="L1553" s="2649">
        <v>4.8500000000000001E-2</v>
      </c>
      <c r="M1553" s="2662">
        <v>3.0000000000000001E-5</v>
      </c>
      <c r="N1553" s="2657">
        <v>4.5999999999999999E-2</v>
      </c>
      <c r="O1553" s="2657">
        <v>2.5999999999999999E-2</v>
      </c>
      <c r="P1553" s="2657">
        <v>2.3E-2</v>
      </c>
      <c r="Q1553" s="2650"/>
      <c r="R1553" s="2650"/>
      <c r="S1553" s="2650"/>
      <c r="T1553" s="2646" t="s">
        <v>2987</v>
      </c>
      <c r="U1553" s="2647">
        <v>4673739414439</v>
      </c>
      <c r="V1553" s="2656">
        <v>10</v>
      </c>
      <c r="W1553" s="2653">
        <v>0.5</v>
      </c>
      <c r="X1553" s="2649">
        <v>2.9999999999999997E-4</v>
      </c>
      <c r="Y1553" s="2650"/>
      <c r="Z1553" s="2650"/>
      <c r="AA1553" s="2650"/>
      <c r="AB1553" s="2647">
        <v>4603739366742</v>
      </c>
      <c r="AC1553" s="2656">
        <v>450</v>
      </c>
      <c r="AD1553" s="2648">
        <v>21.83</v>
      </c>
      <c r="AE1553" s="2649">
        <v>1.35E-2</v>
      </c>
      <c r="AF1553" s="2648">
        <v>0.36</v>
      </c>
      <c r="AG1553" s="2648">
        <v>0.15</v>
      </c>
      <c r="AH1553" s="2648">
        <v>0.25</v>
      </c>
      <c r="AI1553" s="2647">
        <v>4603739366810</v>
      </c>
      <c r="AJ1553" s="2648">
        <v>2.29</v>
      </c>
      <c r="AK1553" s="2651" t="s">
        <v>2154</v>
      </c>
      <c r="AL1553" s="2651" t="s">
        <v>2986</v>
      </c>
      <c r="AM1553" s="2663">
        <v>200.1</v>
      </c>
      <c r="AN1553" s="2652">
        <v>2.34</v>
      </c>
    </row>
    <row r="1554" spans="1:40" ht="11.1" customHeight="1">
      <c r="A1554" s="2646" t="s">
        <v>3739</v>
      </c>
      <c r="B1554" s="2646" t="s">
        <v>3739</v>
      </c>
      <c r="C1554" s="2646" t="s">
        <v>3621</v>
      </c>
      <c r="D1554" s="2646" t="s">
        <v>3664</v>
      </c>
      <c r="E1554" s="2647">
        <v>7412200000</v>
      </c>
      <c r="F1554" s="2646" t="s">
        <v>2990</v>
      </c>
      <c r="G1554" s="2646" t="s">
        <v>1369</v>
      </c>
      <c r="H1554" s="2646" t="s">
        <v>2995</v>
      </c>
      <c r="I1554" s="2646"/>
      <c r="J1554" s="2646"/>
      <c r="K1554" s="2646"/>
      <c r="L1554" s="2649">
        <v>5.7500000000000002E-2</v>
      </c>
      <c r="M1554" s="2658">
        <v>4.5000000000000003E-5</v>
      </c>
      <c r="N1554" s="2649">
        <v>4.4499999999999998E-2</v>
      </c>
      <c r="O1554" s="2648">
        <v>0.03</v>
      </c>
      <c r="P1554" s="2657">
        <v>2.7E-2</v>
      </c>
      <c r="Q1554" s="2650"/>
      <c r="R1554" s="2650"/>
      <c r="S1554" s="2650"/>
      <c r="T1554" s="2646" t="s">
        <v>2987</v>
      </c>
      <c r="U1554" s="2647">
        <v>4673739414446</v>
      </c>
      <c r="V1554" s="2656">
        <v>10</v>
      </c>
      <c r="W1554" s="2648">
        <v>0.59</v>
      </c>
      <c r="X1554" s="2662">
        <v>4.4999999999999999E-4</v>
      </c>
      <c r="Y1554" s="2650"/>
      <c r="Z1554" s="2650"/>
      <c r="AA1554" s="2650"/>
      <c r="AB1554" s="2647">
        <v>4603739361761</v>
      </c>
      <c r="AC1554" s="2656">
        <v>300</v>
      </c>
      <c r="AD1554" s="2648">
        <v>17.25</v>
      </c>
      <c r="AE1554" s="2649">
        <v>1.35E-2</v>
      </c>
      <c r="AF1554" s="2648">
        <v>0.36</v>
      </c>
      <c r="AG1554" s="2648">
        <v>0.15</v>
      </c>
      <c r="AH1554" s="2648">
        <v>0.25</v>
      </c>
      <c r="AI1554" s="2647">
        <v>4603739362652</v>
      </c>
      <c r="AJ1554" s="2648">
        <v>3.45</v>
      </c>
      <c r="AK1554" s="2651" t="s">
        <v>2154</v>
      </c>
      <c r="AL1554" s="2651" t="s">
        <v>2986</v>
      </c>
      <c r="AM1554" s="2652">
        <v>302.45</v>
      </c>
      <c r="AN1554" s="2652">
        <v>3.52</v>
      </c>
    </row>
    <row r="1555" spans="1:40" ht="11.1" customHeight="1">
      <c r="A1555" s="2646" t="s">
        <v>3665</v>
      </c>
      <c r="B1555" s="2646" t="s">
        <v>3665</v>
      </c>
      <c r="C1555" s="2646" t="s">
        <v>3621</v>
      </c>
      <c r="D1555" s="2646" t="s">
        <v>3664</v>
      </c>
      <c r="E1555" s="2647">
        <v>7412200000</v>
      </c>
      <c r="F1555" s="2646" t="s">
        <v>2990</v>
      </c>
      <c r="G1555" s="2646" t="s">
        <v>1371</v>
      </c>
      <c r="H1555" s="2646" t="s">
        <v>2995</v>
      </c>
      <c r="I1555" s="2646"/>
      <c r="J1555" s="2646"/>
      <c r="K1555" s="2646"/>
      <c r="L1555" s="2657">
        <v>5.8000000000000003E-2</v>
      </c>
      <c r="M1555" s="2658">
        <v>3.3000000000000003E-5</v>
      </c>
      <c r="N1555" s="2657">
        <v>5.0999999999999997E-2</v>
      </c>
      <c r="O1555" s="2648">
        <v>0.03</v>
      </c>
      <c r="P1555" s="2657">
        <v>2.7E-2</v>
      </c>
      <c r="Q1555" s="2650"/>
      <c r="R1555" s="2650"/>
      <c r="S1555" s="2650"/>
      <c r="T1555" s="2646" t="s">
        <v>2987</v>
      </c>
      <c r="U1555" s="2647">
        <v>4673739414453</v>
      </c>
      <c r="V1555" s="2656">
        <v>10</v>
      </c>
      <c r="W1555" s="2653">
        <v>0.6</v>
      </c>
      <c r="X1555" s="2658">
        <v>3.28E-4</v>
      </c>
      <c r="Y1555" s="2650"/>
      <c r="Z1555" s="2650"/>
      <c r="AA1555" s="2650"/>
      <c r="AB1555" s="2647">
        <v>4603739366759</v>
      </c>
      <c r="AC1555" s="2656">
        <v>350</v>
      </c>
      <c r="AD1555" s="2653">
        <v>20.3</v>
      </c>
      <c r="AE1555" s="2649">
        <v>1.35E-2</v>
      </c>
      <c r="AF1555" s="2648">
        <v>0.36</v>
      </c>
      <c r="AG1555" s="2648">
        <v>0.15</v>
      </c>
      <c r="AH1555" s="2648">
        <v>0.25</v>
      </c>
      <c r="AI1555" s="2647">
        <v>4603739366827</v>
      </c>
      <c r="AJ1555" s="2656">
        <v>3</v>
      </c>
      <c r="AK1555" s="2651" t="s">
        <v>2154</v>
      </c>
      <c r="AL1555" s="2651" t="s">
        <v>2986</v>
      </c>
      <c r="AM1555" s="2663">
        <v>262.2</v>
      </c>
      <c r="AN1555" s="2652">
        <v>3.06</v>
      </c>
    </row>
    <row r="1556" spans="1:40" ht="11.1" customHeight="1">
      <c r="A1556" s="2646" t="s">
        <v>3738</v>
      </c>
      <c r="B1556" s="2646" t="s">
        <v>3738</v>
      </c>
      <c r="C1556" s="2646" t="s">
        <v>3621</v>
      </c>
      <c r="D1556" s="2646" t="s">
        <v>3664</v>
      </c>
      <c r="E1556" s="2647">
        <v>7412200000</v>
      </c>
      <c r="F1556" s="2646" t="s">
        <v>2990</v>
      </c>
      <c r="G1556" s="2646" t="s">
        <v>1245</v>
      </c>
      <c r="H1556" s="2646" t="s">
        <v>2995</v>
      </c>
      <c r="I1556" s="2646"/>
      <c r="J1556" s="2646"/>
      <c r="K1556" s="2646"/>
      <c r="L1556" s="2657">
        <v>6.7000000000000004E-2</v>
      </c>
      <c r="M1556" s="2658">
        <v>4.5000000000000003E-5</v>
      </c>
      <c r="N1556" s="2649">
        <v>4.8500000000000001E-2</v>
      </c>
      <c r="O1556" s="2648">
        <v>0.03</v>
      </c>
      <c r="P1556" s="2657">
        <v>2.7E-2</v>
      </c>
      <c r="Q1556" s="2650"/>
      <c r="R1556" s="2650"/>
      <c r="S1556" s="2650"/>
      <c r="T1556" s="2646" t="s">
        <v>2987</v>
      </c>
      <c r="U1556" s="2647">
        <v>4673739414460</v>
      </c>
      <c r="V1556" s="2656">
        <v>10</v>
      </c>
      <c r="W1556" s="2648">
        <v>0.69</v>
      </c>
      <c r="X1556" s="2662">
        <v>4.4999999999999999E-4</v>
      </c>
      <c r="Y1556" s="2650"/>
      <c r="Z1556" s="2650"/>
      <c r="AA1556" s="2650"/>
      <c r="AB1556" s="2647">
        <v>4603739361778</v>
      </c>
      <c r="AC1556" s="2656">
        <v>300</v>
      </c>
      <c r="AD1556" s="2653">
        <v>20.100000000000001</v>
      </c>
      <c r="AE1556" s="2649">
        <v>1.35E-2</v>
      </c>
      <c r="AF1556" s="2648">
        <v>0.36</v>
      </c>
      <c r="AG1556" s="2648">
        <v>0.15</v>
      </c>
      <c r="AH1556" s="2648">
        <v>0.25</v>
      </c>
      <c r="AI1556" s="2647">
        <v>4603739362669</v>
      </c>
      <c r="AJ1556" s="2648">
        <v>3.55</v>
      </c>
      <c r="AK1556" s="2651" t="s">
        <v>2154</v>
      </c>
      <c r="AL1556" s="2651" t="s">
        <v>2986</v>
      </c>
      <c r="AM1556" s="2663">
        <v>310.5</v>
      </c>
      <c r="AN1556" s="2652">
        <v>3.62</v>
      </c>
    </row>
    <row r="1557" spans="1:40" ht="11.1" customHeight="1">
      <c r="A1557" s="2646" t="s">
        <v>3737</v>
      </c>
      <c r="B1557" s="2646" t="s">
        <v>3737</v>
      </c>
      <c r="C1557" s="2646" t="s">
        <v>3621</v>
      </c>
      <c r="D1557" s="2646" t="s">
        <v>3664</v>
      </c>
      <c r="E1557" s="2647">
        <v>7412200000</v>
      </c>
      <c r="F1557" s="2646" t="s">
        <v>2990</v>
      </c>
      <c r="G1557" s="2646" t="s">
        <v>864</v>
      </c>
      <c r="H1557" s="2646" t="s">
        <v>2995</v>
      </c>
      <c r="I1557" s="2646"/>
      <c r="J1557" s="2646"/>
      <c r="K1557" s="2646"/>
      <c r="L1557" s="2657">
        <v>7.5999999999999998E-2</v>
      </c>
      <c r="M1557" s="2658">
        <v>5.3999999999999998E-5</v>
      </c>
      <c r="N1557" s="2649">
        <v>5.6500000000000002E-2</v>
      </c>
      <c r="O1557" s="2657">
        <v>3.1E-2</v>
      </c>
      <c r="P1557" s="2657">
        <v>3.1E-2</v>
      </c>
      <c r="Q1557" s="2650"/>
      <c r="R1557" s="2650"/>
      <c r="S1557" s="2650"/>
      <c r="T1557" s="2646" t="s">
        <v>2987</v>
      </c>
      <c r="U1557" s="2647">
        <v>4673739414477</v>
      </c>
      <c r="V1557" s="2656">
        <v>10</v>
      </c>
      <c r="W1557" s="2648">
        <v>0.78</v>
      </c>
      <c r="X1557" s="2662">
        <v>5.4000000000000001E-4</v>
      </c>
      <c r="Y1557" s="2650"/>
      <c r="Z1557" s="2650"/>
      <c r="AA1557" s="2650"/>
      <c r="AB1557" s="2647">
        <v>4603739361785</v>
      </c>
      <c r="AC1557" s="2656">
        <v>250</v>
      </c>
      <c r="AD1557" s="2656">
        <v>19</v>
      </c>
      <c r="AE1557" s="2649">
        <v>1.35E-2</v>
      </c>
      <c r="AF1557" s="2648">
        <v>0.36</v>
      </c>
      <c r="AG1557" s="2648">
        <v>0.15</v>
      </c>
      <c r="AH1557" s="2648">
        <v>0.25</v>
      </c>
      <c r="AI1557" s="2647">
        <v>4603739362676</v>
      </c>
      <c r="AJ1557" s="2648">
        <v>4.68</v>
      </c>
      <c r="AK1557" s="2651" t="s">
        <v>2154</v>
      </c>
      <c r="AL1557" s="2651" t="s">
        <v>2986</v>
      </c>
      <c r="AM1557" s="2663">
        <v>409.4</v>
      </c>
      <c r="AN1557" s="2652">
        <v>4.7699999999999996</v>
      </c>
    </row>
    <row r="1558" spans="1:40" ht="11.1" customHeight="1">
      <c r="A1558" s="2646" t="s">
        <v>3736</v>
      </c>
      <c r="B1558" s="2646" t="s">
        <v>3736</v>
      </c>
      <c r="C1558" s="2646" t="s">
        <v>3621</v>
      </c>
      <c r="D1558" s="2646" t="s">
        <v>3664</v>
      </c>
      <c r="E1558" s="2647">
        <v>7412200000</v>
      </c>
      <c r="F1558" s="2646" t="s">
        <v>2990</v>
      </c>
      <c r="G1558" s="2646" t="s">
        <v>893</v>
      </c>
      <c r="H1558" s="2646" t="s">
        <v>2995</v>
      </c>
      <c r="I1558" s="2646"/>
      <c r="J1558" s="2646"/>
      <c r="K1558" s="2646"/>
      <c r="L1558" s="2657">
        <v>8.5000000000000006E-2</v>
      </c>
      <c r="M1558" s="2658">
        <v>6.7999999999999999E-5</v>
      </c>
      <c r="N1558" s="2649">
        <v>5.6500000000000002E-2</v>
      </c>
      <c r="O1558" s="2657">
        <v>3.1E-2</v>
      </c>
      <c r="P1558" s="2657">
        <v>3.1E-2</v>
      </c>
      <c r="Q1558" s="2650"/>
      <c r="R1558" s="2650"/>
      <c r="S1558" s="2650"/>
      <c r="T1558" s="2646" t="s">
        <v>2987</v>
      </c>
      <c r="U1558" s="2647">
        <v>4673739414484</v>
      </c>
      <c r="V1558" s="2656">
        <v>10</v>
      </c>
      <c r="W1558" s="2648">
        <v>0.87</v>
      </c>
      <c r="X1558" s="2662">
        <v>6.8000000000000005E-4</v>
      </c>
      <c r="Y1558" s="2650"/>
      <c r="Z1558" s="2650"/>
      <c r="AA1558" s="2650"/>
      <c r="AB1558" s="2647">
        <v>4603739361792</v>
      </c>
      <c r="AC1558" s="2656">
        <v>200</v>
      </c>
      <c r="AD1558" s="2656">
        <v>17</v>
      </c>
      <c r="AE1558" s="2649">
        <v>1.3599999999999999E-2</v>
      </c>
      <c r="AF1558" s="2648">
        <v>0.36</v>
      </c>
      <c r="AG1558" s="2648">
        <v>0.15</v>
      </c>
      <c r="AH1558" s="2648">
        <v>0.25</v>
      </c>
      <c r="AI1558" s="2647">
        <v>4603739362683</v>
      </c>
      <c r="AJ1558" s="2648">
        <v>4.6900000000000004</v>
      </c>
      <c r="AK1558" s="2651" t="s">
        <v>2154</v>
      </c>
      <c r="AL1558" s="2651" t="s">
        <v>2986</v>
      </c>
      <c r="AM1558" s="2652">
        <v>410.55</v>
      </c>
      <c r="AN1558" s="2652">
        <v>4.78</v>
      </c>
    </row>
    <row r="1559" spans="1:40" ht="11.1" customHeight="1">
      <c r="A1559" s="2646" t="s">
        <v>3735</v>
      </c>
      <c r="B1559" s="2646" t="s">
        <v>3735</v>
      </c>
      <c r="C1559" s="2646" t="s">
        <v>3621</v>
      </c>
      <c r="D1559" s="2646" t="s">
        <v>3664</v>
      </c>
      <c r="E1559" s="2647">
        <v>7412200000</v>
      </c>
      <c r="F1559" s="2646" t="s">
        <v>2990</v>
      </c>
      <c r="G1559" s="2646" t="s">
        <v>1372</v>
      </c>
      <c r="H1559" s="2646" t="s">
        <v>2995</v>
      </c>
      <c r="I1559" s="2646"/>
      <c r="J1559" s="2646"/>
      <c r="K1559" s="2646"/>
      <c r="L1559" s="2648">
        <v>0.12</v>
      </c>
      <c r="M1559" s="2658">
        <v>1.13E-4</v>
      </c>
      <c r="N1559" s="2648">
        <v>0.06</v>
      </c>
      <c r="O1559" s="2649">
        <v>3.7699999999999997E-2</v>
      </c>
      <c r="P1559" s="2657">
        <v>3.4000000000000002E-2</v>
      </c>
      <c r="Q1559" s="2650"/>
      <c r="R1559" s="2650"/>
      <c r="S1559" s="2650"/>
      <c r="T1559" s="2646" t="s">
        <v>2987</v>
      </c>
      <c r="U1559" s="2647">
        <v>4673739414491</v>
      </c>
      <c r="V1559" s="2656">
        <v>10</v>
      </c>
      <c r="W1559" s="2648">
        <v>1.23</v>
      </c>
      <c r="X1559" s="2662">
        <v>1.1299999999999999E-3</v>
      </c>
      <c r="Y1559" s="2650"/>
      <c r="Z1559" s="2650"/>
      <c r="AA1559" s="2650"/>
      <c r="AB1559" s="2647">
        <v>4603739361808</v>
      </c>
      <c r="AC1559" s="2656">
        <v>120</v>
      </c>
      <c r="AD1559" s="2653">
        <v>14.4</v>
      </c>
      <c r="AE1559" s="2662">
        <v>1.3559999999999999E-2</v>
      </c>
      <c r="AF1559" s="2648">
        <v>0.36</v>
      </c>
      <c r="AG1559" s="2648">
        <v>0.15</v>
      </c>
      <c r="AH1559" s="2648">
        <v>0.25</v>
      </c>
      <c r="AI1559" s="2647">
        <v>4603739362690</v>
      </c>
      <c r="AJ1559" s="2648">
        <v>5.97</v>
      </c>
      <c r="AK1559" s="2651" t="s">
        <v>2154</v>
      </c>
      <c r="AL1559" s="2651" t="s">
        <v>2986</v>
      </c>
      <c r="AM1559" s="2663">
        <v>522.1</v>
      </c>
      <c r="AN1559" s="2652">
        <v>6.09</v>
      </c>
    </row>
    <row r="1560" spans="1:40" ht="11.1" customHeight="1">
      <c r="A1560" s="2646" t="s">
        <v>3734</v>
      </c>
      <c r="B1560" s="2646" t="s">
        <v>3734</v>
      </c>
      <c r="C1560" s="2646" t="s">
        <v>3621</v>
      </c>
      <c r="D1560" s="2646" t="s">
        <v>3664</v>
      </c>
      <c r="E1560" s="2647">
        <v>7412200000</v>
      </c>
      <c r="F1560" s="2646" t="s">
        <v>2990</v>
      </c>
      <c r="G1560" s="2646" t="s">
        <v>863</v>
      </c>
      <c r="H1560" s="2646" t="s">
        <v>2995</v>
      </c>
      <c r="I1560" s="2646"/>
      <c r="J1560" s="2646"/>
      <c r="K1560" s="2646"/>
      <c r="L1560" s="2648">
        <v>0.12</v>
      </c>
      <c r="M1560" s="2658">
        <v>1.0399999999999999E-4</v>
      </c>
      <c r="N1560" s="2649">
        <v>6.2700000000000006E-2</v>
      </c>
      <c r="O1560" s="2657">
        <v>3.9E-2</v>
      </c>
      <c r="P1560" s="2657">
        <v>3.9E-2</v>
      </c>
      <c r="Q1560" s="2650"/>
      <c r="R1560" s="2650"/>
      <c r="S1560" s="2650"/>
      <c r="T1560" s="2646" t="s">
        <v>2987</v>
      </c>
      <c r="U1560" s="2647">
        <v>4673739414507</v>
      </c>
      <c r="V1560" s="2656">
        <v>10</v>
      </c>
      <c r="W1560" s="2648">
        <v>1.23</v>
      </c>
      <c r="X1560" s="2662">
        <v>1.0399999999999999E-3</v>
      </c>
      <c r="Y1560" s="2650"/>
      <c r="Z1560" s="2650"/>
      <c r="AA1560" s="2650"/>
      <c r="AB1560" s="2647">
        <v>4603739361815</v>
      </c>
      <c r="AC1560" s="2656">
        <v>130</v>
      </c>
      <c r="AD1560" s="2653">
        <v>15.6</v>
      </c>
      <c r="AE1560" s="2662">
        <v>1.3520000000000001E-2</v>
      </c>
      <c r="AF1560" s="2648">
        <v>0.36</v>
      </c>
      <c r="AG1560" s="2648">
        <v>0.15</v>
      </c>
      <c r="AH1560" s="2648">
        <v>0.25</v>
      </c>
      <c r="AI1560" s="2647">
        <v>4603739362706</v>
      </c>
      <c r="AJ1560" s="2648">
        <v>7.76</v>
      </c>
      <c r="AK1560" s="2651" t="s">
        <v>2154</v>
      </c>
      <c r="AL1560" s="2651" t="s">
        <v>2986</v>
      </c>
      <c r="AM1560" s="2663">
        <v>678.5</v>
      </c>
      <c r="AN1560" s="2652">
        <v>7.92</v>
      </c>
    </row>
    <row r="1561" spans="1:40" ht="11.1" customHeight="1">
      <c r="A1561" s="2646" t="s">
        <v>3733</v>
      </c>
      <c r="B1561" s="2646" t="s">
        <v>3733</v>
      </c>
      <c r="C1561" s="2646" t="s">
        <v>3621</v>
      </c>
      <c r="D1561" s="2646" t="s">
        <v>3664</v>
      </c>
      <c r="E1561" s="2647">
        <v>7412200000</v>
      </c>
      <c r="F1561" s="2646" t="s">
        <v>2990</v>
      </c>
      <c r="G1561" s="2646" t="s">
        <v>1373</v>
      </c>
      <c r="H1561" s="2646" t="s">
        <v>2995</v>
      </c>
      <c r="I1561" s="2646"/>
      <c r="J1561" s="2646"/>
      <c r="K1561" s="2646"/>
      <c r="L1561" s="2657">
        <v>0.155</v>
      </c>
      <c r="M1561" s="2658">
        <v>1.35E-4</v>
      </c>
      <c r="N1561" s="2649">
        <v>6.6199999999999995E-2</v>
      </c>
      <c r="O1561" s="2657">
        <v>3.9E-2</v>
      </c>
      <c r="P1561" s="2657">
        <v>3.9E-2</v>
      </c>
      <c r="Q1561" s="2650"/>
      <c r="R1561" s="2650"/>
      <c r="S1561" s="2650"/>
      <c r="T1561" s="2646" t="s">
        <v>2987</v>
      </c>
      <c r="U1561" s="2647">
        <v>4673739414514</v>
      </c>
      <c r="V1561" s="2656">
        <v>10</v>
      </c>
      <c r="W1561" s="2648">
        <v>1.58</v>
      </c>
      <c r="X1561" s="2662">
        <v>1.3500000000000001E-3</v>
      </c>
      <c r="Y1561" s="2650"/>
      <c r="Z1561" s="2650"/>
      <c r="AA1561" s="2650"/>
      <c r="AB1561" s="2647">
        <v>4603739361822</v>
      </c>
      <c r="AC1561" s="2656">
        <v>100</v>
      </c>
      <c r="AD1561" s="2653">
        <v>15.5</v>
      </c>
      <c r="AE1561" s="2649">
        <v>1.35E-2</v>
      </c>
      <c r="AF1561" s="2648">
        <v>0.36</v>
      </c>
      <c r="AG1561" s="2648">
        <v>0.15</v>
      </c>
      <c r="AH1561" s="2648">
        <v>0.25</v>
      </c>
      <c r="AI1561" s="2647">
        <v>4603739362713</v>
      </c>
      <c r="AJ1561" s="2648">
        <v>8.43</v>
      </c>
      <c r="AK1561" s="2651" t="s">
        <v>2154</v>
      </c>
      <c r="AL1561" s="2651" t="s">
        <v>2986</v>
      </c>
      <c r="AM1561" s="2652">
        <v>737.15</v>
      </c>
      <c r="AN1561" s="2652">
        <v>8.6</v>
      </c>
    </row>
    <row r="1562" spans="1:40" ht="11.1" customHeight="1">
      <c r="A1562" s="2646" t="s">
        <v>3663</v>
      </c>
      <c r="B1562" s="2646" t="s">
        <v>3663</v>
      </c>
      <c r="C1562" s="2646" t="s">
        <v>3621</v>
      </c>
      <c r="D1562" s="2646" t="s">
        <v>3661</v>
      </c>
      <c r="E1562" s="2647">
        <v>7412200000</v>
      </c>
      <c r="F1562" s="2646" t="s">
        <v>2990</v>
      </c>
      <c r="G1562" s="2646" t="s">
        <v>1246</v>
      </c>
      <c r="H1562" s="2646" t="s">
        <v>2995</v>
      </c>
      <c r="I1562" s="2646"/>
      <c r="J1562" s="2646"/>
      <c r="K1562" s="2646"/>
      <c r="L1562" s="2648">
        <v>0.05</v>
      </c>
      <c r="M1562" s="2658">
        <v>3.1000000000000001E-5</v>
      </c>
      <c r="N1562" s="2649">
        <v>4.65E-2</v>
      </c>
      <c r="O1562" s="2657">
        <v>2.8000000000000001E-2</v>
      </c>
      <c r="P1562" s="2657">
        <v>2.5000000000000001E-2</v>
      </c>
      <c r="Q1562" s="2650"/>
      <c r="R1562" s="2650"/>
      <c r="S1562" s="2650"/>
      <c r="T1562" s="2646" t="s">
        <v>2987</v>
      </c>
      <c r="U1562" s="2647">
        <v>4673739414521</v>
      </c>
      <c r="V1562" s="2656">
        <v>10</v>
      </c>
      <c r="W1562" s="2648">
        <v>0.52</v>
      </c>
      <c r="X1562" s="2658">
        <v>3.0600000000000001E-4</v>
      </c>
      <c r="Y1562" s="2650"/>
      <c r="Z1562" s="2650"/>
      <c r="AA1562" s="2650"/>
      <c r="AB1562" s="2647">
        <v>4603739366766</v>
      </c>
      <c r="AC1562" s="2656">
        <v>400</v>
      </c>
      <c r="AD1562" s="2656">
        <v>20</v>
      </c>
      <c r="AE1562" s="2649">
        <v>1.35E-2</v>
      </c>
      <c r="AF1562" s="2648">
        <v>0.36</v>
      </c>
      <c r="AG1562" s="2648">
        <v>0.15</v>
      </c>
      <c r="AH1562" s="2648">
        <v>0.25</v>
      </c>
      <c r="AI1562" s="2647">
        <v>4603739366834</v>
      </c>
      <c r="AJ1562" s="2653">
        <v>2.5</v>
      </c>
      <c r="AK1562" s="2651" t="s">
        <v>2154</v>
      </c>
      <c r="AL1562" s="2651" t="s">
        <v>2986</v>
      </c>
      <c r="AM1562" s="2663">
        <v>218.5</v>
      </c>
      <c r="AN1562" s="2652">
        <v>2.5499999999999998</v>
      </c>
    </row>
    <row r="1563" spans="1:40" ht="11.1" customHeight="1">
      <c r="A1563" s="2646" t="s">
        <v>3732</v>
      </c>
      <c r="B1563" s="2646" t="s">
        <v>3732</v>
      </c>
      <c r="C1563" s="2646" t="s">
        <v>3621</v>
      </c>
      <c r="D1563" s="2646" t="s">
        <v>3661</v>
      </c>
      <c r="E1563" s="2647">
        <v>7412200000</v>
      </c>
      <c r="F1563" s="2646" t="s">
        <v>2990</v>
      </c>
      <c r="G1563" s="2646" t="s">
        <v>865</v>
      </c>
      <c r="H1563" s="2646" t="s">
        <v>2995</v>
      </c>
      <c r="I1563" s="2646"/>
      <c r="J1563" s="2646"/>
      <c r="K1563" s="2646"/>
      <c r="L1563" s="2657">
        <v>6.4000000000000001E-2</v>
      </c>
      <c r="M1563" s="2658">
        <v>6.7999999999999999E-5</v>
      </c>
      <c r="N1563" s="2657">
        <v>4.2000000000000003E-2</v>
      </c>
      <c r="O1563" s="2649">
        <v>3.3500000000000002E-2</v>
      </c>
      <c r="P1563" s="2648">
        <v>0.03</v>
      </c>
      <c r="Q1563" s="2650"/>
      <c r="R1563" s="2650"/>
      <c r="S1563" s="2650"/>
      <c r="T1563" s="2646" t="s">
        <v>2987</v>
      </c>
      <c r="U1563" s="2647">
        <v>4673739414538</v>
      </c>
      <c r="V1563" s="2656">
        <v>10</v>
      </c>
      <c r="W1563" s="2648">
        <v>0.66</v>
      </c>
      <c r="X1563" s="2662">
        <v>6.8000000000000005E-4</v>
      </c>
      <c r="Y1563" s="2650"/>
      <c r="Z1563" s="2650"/>
      <c r="AA1563" s="2650"/>
      <c r="AB1563" s="2647">
        <v>4603739361846</v>
      </c>
      <c r="AC1563" s="2656">
        <v>200</v>
      </c>
      <c r="AD1563" s="2653">
        <v>12.8</v>
      </c>
      <c r="AE1563" s="2649">
        <v>1.3599999999999999E-2</v>
      </c>
      <c r="AF1563" s="2648">
        <v>0.36</v>
      </c>
      <c r="AG1563" s="2648">
        <v>0.15</v>
      </c>
      <c r="AH1563" s="2648">
        <v>0.25</v>
      </c>
      <c r="AI1563" s="2647">
        <v>4603739362737</v>
      </c>
      <c r="AJ1563" s="2648">
        <v>4.1100000000000003</v>
      </c>
      <c r="AK1563" s="2651" t="s">
        <v>2154</v>
      </c>
      <c r="AL1563" s="2651" t="s">
        <v>2986</v>
      </c>
      <c r="AM1563" s="2652">
        <v>359.95</v>
      </c>
      <c r="AN1563" s="2652">
        <v>4.1900000000000004</v>
      </c>
    </row>
    <row r="1564" spans="1:40" ht="11.1" customHeight="1">
      <c r="A1564" s="2646" t="s">
        <v>3662</v>
      </c>
      <c r="B1564" s="2646" t="s">
        <v>3662</v>
      </c>
      <c r="C1564" s="2646" t="s">
        <v>3621</v>
      </c>
      <c r="D1564" s="2646" t="s">
        <v>3661</v>
      </c>
      <c r="E1564" s="2647">
        <v>7412200000</v>
      </c>
      <c r="F1564" s="2646" t="s">
        <v>2990</v>
      </c>
      <c r="G1564" s="2646" t="s">
        <v>1248</v>
      </c>
      <c r="H1564" s="2646" t="s">
        <v>2995</v>
      </c>
      <c r="I1564" s="2646"/>
      <c r="J1564" s="2646"/>
      <c r="K1564" s="2646"/>
      <c r="L1564" s="2657">
        <v>5.8999999999999997E-2</v>
      </c>
      <c r="M1564" s="2658">
        <v>3.4E-5</v>
      </c>
      <c r="N1564" s="2649">
        <v>4.8500000000000001E-2</v>
      </c>
      <c r="O1564" s="2648">
        <v>0.03</v>
      </c>
      <c r="P1564" s="2657">
        <v>2.7E-2</v>
      </c>
      <c r="Q1564" s="2650"/>
      <c r="R1564" s="2650"/>
      <c r="S1564" s="2650"/>
      <c r="T1564" s="2646" t="s">
        <v>2987</v>
      </c>
      <c r="U1564" s="2647">
        <v>4673739414545</v>
      </c>
      <c r="V1564" s="2656">
        <v>10</v>
      </c>
      <c r="W1564" s="2648">
        <v>0.61</v>
      </c>
      <c r="X1564" s="2658">
        <v>3.3500000000000001E-4</v>
      </c>
      <c r="Y1564" s="2650"/>
      <c r="Z1564" s="2650"/>
      <c r="AA1564" s="2650"/>
      <c r="AB1564" s="2647">
        <v>4603739366773</v>
      </c>
      <c r="AC1564" s="2656">
        <v>300</v>
      </c>
      <c r="AD1564" s="2653">
        <v>17.7</v>
      </c>
      <c r="AE1564" s="2649">
        <v>1.35E-2</v>
      </c>
      <c r="AF1564" s="2648">
        <v>0.36</v>
      </c>
      <c r="AG1564" s="2648">
        <v>0.15</v>
      </c>
      <c r="AH1564" s="2648">
        <v>0.25</v>
      </c>
      <c r="AI1564" s="2647">
        <v>4603739366841</v>
      </c>
      <c r="AJ1564" s="2648">
        <v>3.09</v>
      </c>
      <c r="AK1564" s="2651" t="s">
        <v>2154</v>
      </c>
      <c r="AL1564" s="2651" t="s">
        <v>2986</v>
      </c>
      <c r="AM1564" s="2652">
        <v>270.25</v>
      </c>
      <c r="AN1564" s="2652">
        <v>3.15</v>
      </c>
    </row>
    <row r="1565" spans="1:40" ht="11.1" customHeight="1">
      <c r="A1565" s="2646" t="s">
        <v>3731</v>
      </c>
      <c r="B1565" s="2646" t="s">
        <v>3731</v>
      </c>
      <c r="C1565" s="2646" t="s">
        <v>3621</v>
      </c>
      <c r="D1565" s="2646" t="s">
        <v>3661</v>
      </c>
      <c r="E1565" s="2647">
        <v>7412200000</v>
      </c>
      <c r="F1565" s="2646" t="s">
        <v>2990</v>
      </c>
      <c r="G1565" s="2646" t="s">
        <v>1375</v>
      </c>
      <c r="H1565" s="2646" t="s">
        <v>2995</v>
      </c>
      <c r="I1565" s="2646"/>
      <c r="J1565" s="2646"/>
      <c r="K1565" s="2646"/>
      <c r="L1565" s="2657">
        <v>7.3999999999999996E-2</v>
      </c>
      <c r="M1565" s="2658">
        <v>5.3999999999999998E-5</v>
      </c>
      <c r="N1565" s="2657">
        <v>4.5999999999999999E-2</v>
      </c>
      <c r="O1565" s="2649">
        <v>3.3500000000000002E-2</v>
      </c>
      <c r="P1565" s="2648">
        <v>0.03</v>
      </c>
      <c r="Q1565" s="2650"/>
      <c r="R1565" s="2650"/>
      <c r="S1565" s="2650"/>
      <c r="T1565" s="2646" t="s">
        <v>2987</v>
      </c>
      <c r="U1565" s="2647">
        <v>4673739414552</v>
      </c>
      <c r="V1565" s="2656">
        <v>10</v>
      </c>
      <c r="W1565" s="2648">
        <v>0.76</v>
      </c>
      <c r="X1565" s="2662">
        <v>5.4000000000000001E-4</v>
      </c>
      <c r="Y1565" s="2650"/>
      <c r="Z1565" s="2650"/>
      <c r="AA1565" s="2650"/>
      <c r="AB1565" s="2647">
        <v>4603739361860</v>
      </c>
      <c r="AC1565" s="2656">
        <v>250</v>
      </c>
      <c r="AD1565" s="2653">
        <v>18.5</v>
      </c>
      <c r="AE1565" s="2649">
        <v>1.35E-2</v>
      </c>
      <c r="AF1565" s="2648">
        <v>0.36</v>
      </c>
      <c r="AG1565" s="2648">
        <v>0.15</v>
      </c>
      <c r="AH1565" s="2648">
        <v>0.25</v>
      </c>
      <c r="AI1565" s="2647">
        <v>4603739362751</v>
      </c>
      <c r="AJ1565" s="2648">
        <v>4.1900000000000004</v>
      </c>
      <c r="AK1565" s="2651" t="s">
        <v>2154</v>
      </c>
      <c r="AL1565" s="2651" t="s">
        <v>2986</v>
      </c>
      <c r="AM1565" s="2652">
        <v>366.85</v>
      </c>
      <c r="AN1565" s="2652">
        <v>4.2699999999999996</v>
      </c>
    </row>
    <row r="1566" spans="1:40" ht="11.1" customHeight="1">
      <c r="A1566" s="2646" t="s">
        <v>3730</v>
      </c>
      <c r="B1566" s="2646" t="s">
        <v>3730</v>
      </c>
      <c r="C1566" s="2646" t="s">
        <v>3621</v>
      </c>
      <c r="D1566" s="2646" t="s">
        <v>3661</v>
      </c>
      <c r="E1566" s="2647">
        <v>7412200000</v>
      </c>
      <c r="F1566" s="2646" t="s">
        <v>2990</v>
      </c>
      <c r="G1566" s="2646" t="s">
        <v>866</v>
      </c>
      <c r="H1566" s="2646" t="s">
        <v>2995</v>
      </c>
      <c r="I1566" s="2646"/>
      <c r="J1566" s="2646"/>
      <c r="K1566" s="2646"/>
      <c r="L1566" s="2657">
        <v>7.9000000000000001E-2</v>
      </c>
      <c r="M1566" s="2658">
        <v>6.7999999999999999E-5</v>
      </c>
      <c r="N1566" s="2657">
        <v>5.3999999999999999E-2</v>
      </c>
      <c r="O1566" s="2657">
        <v>2.7E-2</v>
      </c>
      <c r="P1566" s="2657">
        <v>2.4E-2</v>
      </c>
      <c r="Q1566" s="2650"/>
      <c r="R1566" s="2650"/>
      <c r="S1566" s="2650"/>
      <c r="T1566" s="2646" t="s">
        <v>2987</v>
      </c>
      <c r="U1566" s="2647">
        <v>4673739414569</v>
      </c>
      <c r="V1566" s="2656">
        <v>10</v>
      </c>
      <c r="W1566" s="2648">
        <v>0.81</v>
      </c>
      <c r="X1566" s="2662">
        <v>6.8000000000000005E-4</v>
      </c>
      <c r="Y1566" s="2650"/>
      <c r="Z1566" s="2650"/>
      <c r="AA1566" s="2650"/>
      <c r="AB1566" s="2647">
        <v>4603739361877</v>
      </c>
      <c r="AC1566" s="2656">
        <v>200</v>
      </c>
      <c r="AD1566" s="2653">
        <v>15.8</v>
      </c>
      <c r="AE1566" s="2649">
        <v>1.3599999999999999E-2</v>
      </c>
      <c r="AF1566" s="2648">
        <v>0.36</v>
      </c>
      <c r="AG1566" s="2648">
        <v>0.15</v>
      </c>
      <c r="AH1566" s="2648">
        <v>0.25</v>
      </c>
      <c r="AI1566" s="2647">
        <v>4603739362768</v>
      </c>
      <c r="AJ1566" s="2648">
        <v>4.42</v>
      </c>
      <c r="AK1566" s="2651" t="s">
        <v>2154</v>
      </c>
      <c r="AL1566" s="2651" t="s">
        <v>2986</v>
      </c>
      <c r="AM1566" s="2663">
        <v>386.4</v>
      </c>
      <c r="AN1566" s="2652">
        <v>4.51</v>
      </c>
    </row>
    <row r="1567" spans="1:40" ht="11.1" customHeight="1">
      <c r="A1567" s="2646" t="s">
        <v>3729</v>
      </c>
      <c r="B1567" s="2646" t="s">
        <v>3729</v>
      </c>
      <c r="C1567" s="2646" t="s">
        <v>3621</v>
      </c>
      <c r="D1567" s="2646" t="s">
        <v>3661</v>
      </c>
      <c r="E1567" s="2647">
        <v>7412200000</v>
      </c>
      <c r="F1567" s="2646" t="s">
        <v>2990</v>
      </c>
      <c r="G1567" s="2646" t="s">
        <v>902</v>
      </c>
      <c r="H1567" s="2646" t="s">
        <v>2995</v>
      </c>
      <c r="I1567" s="2646"/>
      <c r="J1567" s="2646"/>
      <c r="K1567" s="2646"/>
      <c r="L1567" s="2657">
        <v>9.1999999999999998E-2</v>
      </c>
      <c r="M1567" s="2658">
        <v>6.7999999999999999E-5</v>
      </c>
      <c r="N1567" s="2657">
        <v>5.3999999999999999E-2</v>
      </c>
      <c r="O1567" s="2649">
        <v>3.3500000000000002E-2</v>
      </c>
      <c r="P1567" s="2648">
        <v>0.03</v>
      </c>
      <c r="Q1567" s="2650"/>
      <c r="R1567" s="2650"/>
      <c r="S1567" s="2650"/>
      <c r="T1567" s="2646" t="s">
        <v>2987</v>
      </c>
      <c r="U1567" s="2647">
        <v>4673739414576</v>
      </c>
      <c r="V1567" s="2656">
        <v>10</v>
      </c>
      <c r="W1567" s="2648">
        <v>0.94</v>
      </c>
      <c r="X1567" s="2662">
        <v>6.8000000000000005E-4</v>
      </c>
      <c r="Y1567" s="2650"/>
      <c r="Z1567" s="2650"/>
      <c r="AA1567" s="2650"/>
      <c r="AB1567" s="2647">
        <v>4603739361884</v>
      </c>
      <c r="AC1567" s="2656">
        <v>200</v>
      </c>
      <c r="AD1567" s="2653">
        <v>18.399999999999999</v>
      </c>
      <c r="AE1567" s="2649">
        <v>1.3599999999999999E-2</v>
      </c>
      <c r="AF1567" s="2648">
        <v>0.36</v>
      </c>
      <c r="AG1567" s="2648">
        <v>0.15</v>
      </c>
      <c r="AH1567" s="2648">
        <v>0.25</v>
      </c>
      <c r="AI1567" s="2647">
        <v>4603739362775</v>
      </c>
      <c r="AJ1567" s="2648">
        <v>4.82</v>
      </c>
      <c r="AK1567" s="2651" t="s">
        <v>2154</v>
      </c>
      <c r="AL1567" s="2651" t="s">
        <v>2986</v>
      </c>
      <c r="AM1567" s="2663">
        <v>420.9</v>
      </c>
      <c r="AN1567" s="2652">
        <v>4.92</v>
      </c>
    </row>
    <row r="1568" spans="1:40" ht="11.1" customHeight="1">
      <c r="A1568" s="2646" t="s">
        <v>3728</v>
      </c>
      <c r="B1568" s="2646" t="s">
        <v>3728</v>
      </c>
      <c r="C1568" s="2646" t="s">
        <v>3621</v>
      </c>
      <c r="D1568" s="2646" t="s">
        <v>3661</v>
      </c>
      <c r="E1568" s="2647">
        <v>7412200000</v>
      </c>
      <c r="F1568" s="2646" t="s">
        <v>2990</v>
      </c>
      <c r="G1568" s="2646" t="s">
        <v>867</v>
      </c>
      <c r="H1568" s="2646" t="s">
        <v>2995</v>
      </c>
      <c r="I1568" s="2646"/>
      <c r="J1568" s="2646"/>
      <c r="K1568" s="2646"/>
      <c r="L1568" s="2657">
        <v>0.129</v>
      </c>
      <c r="M1568" s="2658">
        <v>1.13E-4</v>
      </c>
      <c r="N1568" s="2657">
        <v>5.7000000000000002E-2</v>
      </c>
      <c r="O1568" s="2657">
        <v>4.1000000000000002E-2</v>
      </c>
      <c r="P1568" s="2657">
        <v>3.6999999999999998E-2</v>
      </c>
      <c r="Q1568" s="2650"/>
      <c r="R1568" s="2650"/>
      <c r="S1568" s="2650"/>
      <c r="T1568" s="2646" t="s">
        <v>2987</v>
      </c>
      <c r="U1568" s="2647">
        <v>4673739414583</v>
      </c>
      <c r="V1568" s="2656">
        <v>10</v>
      </c>
      <c r="W1568" s="2648">
        <v>1.32</v>
      </c>
      <c r="X1568" s="2662">
        <v>1.1299999999999999E-3</v>
      </c>
      <c r="Y1568" s="2650"/>
      <c r="Z1568" s="2650"/>
      <c r="AA1568" s="2650"/>
      <c r="AB1568" s="2647">
        <v>4603739361891</v>
      </c>
      <c r="AC1568" s="2656">
        <v>120</v>
      </c>
      <c r="AD1568" s="2648">
        <v>15.48</v>
      </c>
      <c r="AE1568" s="2662">
        <v>1.3559999999999999E-2</v>
      </c>
      <c r="AF1568" s="2648">
        <v>0.36</v>
      </c>
      <c r="AG1568" s="2648">
        <v>0.15</v>
      </c>
      <c r="AH1568" s="2648">
        <v>0.25</v>
      </c>
      <c r="AI1568" s="2647">
        <v>4603739362782</v>
      </c>
      <c r="AJ1568" s="2648">
        <v>6.26</v>
      </c>
      <c r="AK1568" s="2651" t="s">
        <v>2154</v>
      </c>
      <c r="AL1568" s="2651" t="s">
        <v>2986</v>
      </c>
      <c r="AM1568" s="2652">
        <v>548.54999999999995</v>
      </c>
      <c r="AN1568" s="2652">
        <v>6.39</v>
      </c>
    </row>
    <row r="1569" spans="1:40" ht="11.1" customHeight="1">
      <c r="A1569" s="2646" t="s">
        <v>3727</v>
      </c>
      <c r="B1569" s="2646" t="s">
        <v>3727</v>
      </c>
      <c r="C1569" s="2646" t="s">
        <v>3621</v>
      </c>
      <c r="D1569" s="2646" t="s">
        <v>3661</v>
      </c>
      <c r="E1569" s="2647">
        <v>7412200000</v>
      </c>
      <c r="F1569" s="2646" t="s">
        <v>2990</v>
      </c>
      <c r="G1569" s="2646" t="s">
        <v>1376</v>
      </c>
      <c r="H1569" s="2646" t="s">
        <v>2995</v>
      </c>
      <c r="I1569" s="2646"/>
      <c r="J1569" s="2646"/>
      <c r="K1569" s="2646"/>
      <c r="L1569" s="2657">
        <v>0.16300000000000001</v>
      </c>
      <c r="M1569" s="2658">
        <v>1.35E-4</v>
      </c>
      <c r="N1569" s="2649">
        <v>6.3200000000000006E-2</v>
      </c>
      <c r="O1569" s="2657">
        <v>4.1000000000000002E-2</v>
      </c>
      <c r="P1569" s="2657">
        <v>3.6999999999999998E-2</v>
      </c>
      <c r="Q1569" s="2650"/>
      <c r="R1569" s="2650"/>
      <c r="S1569" s="2650"/>
      <c r="T1569" s="2646" t="s">
        <v>2987</v>
      </c>
      <c r="U1569" s="2647">
        <v>4673739414590</v>
      </c>
      <c r="V1569" s="2656">
        <v>10</v>
      </c>
      <c r="W1569" s="2648">
        <v>1.66</v>
      </c>
      <c r="X1569" s="2662">
        <v>1.3500000000000001E-3</v>
      </c>
      <c r="Y1569" s="2650"/>
      <c r="Z1569" s="2650"/>
      <c r="AA1569" s="2650"/>
      <c r="AB1569" s="2647">
        <v>4603739361907</v>
      </c>
      <c r="AC1569" s="2656">
        <v>100</v>
      </c>
      <c r="AD1569" s="2653">
        <v>16.3</v>
      </c>
      <c r="AE1569" s="2649">
        <v>1.35E-2</v>
      </c>
      <c r="AF1569" s="2648">
        <v>0.36</v>
      </c>
      <c r="AG1569" s="2648">
        <v>0.15</v>
      </c>
      <c r="AH1569" s="2648">
        <v>0.25</v>
      </c>
      <c r="AI1569" s="2647">
        <v>4603739362799</v>
      </c>
      <c r="AJ1569" s="2648">
        <v>9.1199999999999992</v>
      </c>
      <c r="AK1569" s="2651" t="s">
        <v>2154</v>
      </c>
      <c r="AL1569" s="2651" t="s">
        <v>2986</v>
      </c>
      <c r="AM1569" s="2663">
        <v>798.1</v>
      </c>
      <c r="AN1569" s="2652">
        <v>9.3000000000000007</v>
      </c>
    </row>
    <row r="1570" spans="1:40" ht="11.1" customHeight="1">
      <c r="A1570" s="2646" t="s">
        <v>3726</v>
      </c>
      <c r="B1570" s="2646" t="s">
        <v>3726</v>
      </c>
      <c r="C1570" s="2646" t="s">
        <v>3621</v>
      </c>
      <c r="D1570" s="2646" t="s">
        <v>3722</v>
      </c>
      <c r="E1570" s="2647">
        <v>7412200000</v>
      </c>
      <c r="F1570" s="2646" t="s">
        <v>2990</v>
      </c>
      <c r="G1570" s="2646" t="s">
        <v>1250</v>
      </c>
      <c r="H1570" s="2646" t="s">
        <v>2995</v>
      </c>
      <c r="I1570" s="2646"/>
      <c r="J1570" s="2646"/>
      <c r="K1570" s="2646"/>
      <c r="L1570" s="2657">
        <v>3.5000000000000003E-2</v>
      </c>
      <c r="M1570" s="2658">
        <v>2.6999999999999999E-5</v>
      </c>
      <c r="N1570" s="2657">
        <v>4.3999999999999997E-2</v>
      </c>
      <c r="O1570" s="2649">
        <v>2.1499999999999998E-2</v>
      </c>
      <c r="P1570" s="2649">
        <v>2.1499999999999998E-2</v>
      </c>
      <c r="Q1570" s="2650"/>
      <c r="R1570" s="2650"/>
      <c r="S1570" s="2650"/>
      <c r="T1570" s="2646" t="s">
        <v>2987</v>
      </c>
      <c r="U1570" s="2647">
        <v>4673739414606</v>
      </c>
      <c r="V1570" s="2656">
        <v>10</v>
      </c>
      <c r="W1570" s="2648">
        <v>0.36</v>
      </c>
      <c r="X1570" s="2662">
        <v>2.7E-4</v>
      </c>
      <c r="Y1570" s="2650"/>
      <c r="Z1570" s="2650"/>
      <c r="AA1570" s="2650"/>
      <c r="AB1570" s="2647">
        <v>4603739361914</v>
      </c>
      <c r="AC1570" s="2656">
        <v>500</v>
      </c>
      <c r="AD1570" s="2653">
        <v>17.5</v>
      </c>
      <c r="AE1570" s="2649">
        <v>1.35E-2</v>
      </c>
      <c r="AF1570" s="2648">
        <v>0.36</v>
      </c>
      <c r="AG1570" s="2648">
        <v>0.15</v>
      </c>
      <c r="AH1570" s="2648">
        <v>0.25</v>
      </c>
      <c r="AI1570" s="2647">
        <v>4603739362805</v>
      </c>
      <c r="AJ1570" s="2653">
        <v>1.9</v>
      </c>
      <c r="AK1570" s="2651" t="s">
        <v>2154</v>
      </c>
      <c r="AL1570" s="2651" t="s">
        <v>2986</v>
      </c>
      <c r="AM1570" s="2652">
        <v>166.75</v>
      </c>
      <c r="AN1570" s="2652">
        <v>1.94</v>
      </c>
    </row>
    <row r="1571" spans="1:40" ht="11.1" customHeight="1">
      <c r="A1571" s="2646" t="s">
        <v>3725</v>
      </c>
      <c r="B1571" s="2646" t="s">
        <v>3725</v>
      </c>
      <c r="C1571" s="2646" t="s">
        <v>3621</v>
      </c>
      <c r="D1571" s="2646" t="s">
        <v>3722</v>
      </c>
      <c r="E1571" s="2647">
        <v>7412200000</v>
      </c>
      <c r="F1571" s="2646" t="s">
        <v>2990</v>
      </c>
      <c r="G1571" s="2646" t="s">
        <v>1377</v>
      </c>
      <c r="H1571" s="2646" t="s">
        <v>2995</v>
      </c>
      <c r="I1571" s="2646"/>
      <c r="J1571" s="2646"/>
      <c r="K1571" s="2646"/>
      <c r="L1571" s="2657">
        <v>5.3999999999999999E-2</v>
      </c>
      <c r="M1571" s="2658">
        <v>4.5000000000000003E-5</v>
      </c>
      <c r="N1571" s="2657">
        <v>5.1999999999999998E-2</v>
      </c>
      <c r="O1571" s="2657">
        <v>2.5999999999999999E-2</v>
      </c>
      <c r="P1571" s="2657">
        <v>2.5999999999999999E-2</v>
      </c>
      <c r="Q1571" s="2650"/>
      <c r="R1571" s="2650"/>
      <c r="S1571" s="2650"/>
      <c r="T1571" s="2646" t="s">
        <v>2987</v>
      </c>
      <c r="U1571" s="2647">
        <v>4673739414613</v>
      </c>
      <c r="V1571" s="2656">
        <v>10</v>
      </c>
      <c r="W1571" s="2648">
        <v>0.56000000000000005</v>
      </c>
      <c r="X1571" s="2662">
        <v>4.4999999999999999E-4</v>
      </c>
      <c r="Y1571" s="2650"/>
      <c r="Z1571" s="2650"/>
      <c r="AA1571" s="2650"/>
      <c r="AB1571" s="2647">
        <v>4603739361921</v>
      </c>
      <c r="AC1571" s="2656">
        <v>300</v>
      </c>
      <c r="AD1571" s="2653">
        <v>16.2</v>
      </c>
      <c r="AE1571" s="2649">
        <v>1.35E-2</v>
      </c>
      <c r="AF1571" s="2648">
        <v>0.36</v>
      </c>
      <c r="AG1571" s="2648">
        <v>0.15</v>
      </c>
      <c r="AH1571" s="2648">
        <v>0.25</v>
      </c>
      <c r="AI1571" s="2647">
        <v>4603739362812</v>
      </c>
      <c r="AJ1571" s="2648">
        <v>2.74</v>
      </c>
      <c r="AK1571" s="2651" t="s">
        <v>2154</v>
      </c>
      <c r="AL1571" s="2651" t="s">
        <v>2986</v>
      </c>
      <c r="AM1571" s="2663">
        <v>239.2</v>
      </c>
      <c r="AN1571" s="2652">
        <v>2.79</v>
      </c>
    </row>
    <row r="1572" spans="1:40" ht="11.1" customHeight="1">
      <c r="A1572" s="2646" t="s">
        <v>3724</v>
      </c>
      <c r="B1572" s="2646" t="s">
        <v>3724</v>
      </c>
      <c r="C1572" s="2646" t="s">
        <v>3621</v>
      </c>
      <c r="D1572" s="2646" t="s">
        <v>3722</v>
      </c>
      <c r="E1572" s="2647">
        <v>7412200000</v>
      </c>
      <c r="F1572" s="2646" t="s">
        <v>2990</v>
      </c>
      <c r="G1572" s="2646" t="s">
        <v>1378</v>
      </c>
      <c r="H1572" s="2646" t="s">
        <v>2995</v>
      </c>
      <c r="I1572" s="2646"/>
      <c r="J1572" s="2646"/>
      <c r="K1572" s="2646"/>
      <c r="L1572" s="2657">
        <v>9.0999999999999998E-2</v>
      </c>
      <c r="M1572" s="2658">
        <v>8.3999999999999995E-5</v>
      </c>
      <c r="N1572" s="2649">
        <v>6.7500000000000004E-2</v>
      </c>
      <c r="O1572" s="2657">
        <v>3.1E-2</v>
      </c>
      <c r="P1572" s="2657">
        <v>3.1E-2</v>
      </c>
      <c r="Q1572" s="2650"/>
      <c r="R1572" s="2650"/>
      <c r="S1572" s="2650"/>
      <c r="T1572" s="2646" t="s">
        <v>2987</v>
      </c>
      <c r="U1572" s="2647">
        <v>4673739414620</v>
      </c>
      <c r="V1572" s="2656">
        <v>10</v>
      </c>
      <c r="W1572" s="2648">
        <v>0.93</v>
      </c>
      <c r="X1572" s="2662">
        <v>8.4000000000000003E-4</v>
      </c>
      <c r="Y1572" s="2650"/>
      <c r="Z1572" s="2650"/>
      <c r="AA1572" s="2650"/>
      <c r="AB1572" s="2647">
        <v>4603739361938</v>
      </c>
      <c r="AC1572" s="2656">
        <v>160</v>
      </c>
      <c r="AD1572" s="2648">
        <v>14.56</v>
      </c>
      <c r="AE1572" s="2662">
        <v>1.3440000000000001E-2</v>
      </c>
      <c r="AF1572" s="2648">
        <v>0.36</v>
      </c>
      <c r="AG1572" s="2648">
        <v>0.15</v>
      </c>
      <c r="AH1572" s="2648">
        <v>0.25</v>
      </c>
      <c r="AI1572" s="2647">
        <v>4603739362829</v>
      </c>
      <c r="AJ1572" s="2648">
        <v>5.15</v>
      </c>
      <c r="AK1572" s="2651" t="s">
        <v>2154</v>
      </c>
      <c r="AL1572" s="2651" t="s">
        <v>2986</v>
      </c>
      <c r="AM1572" s="2663">
        <v>450.8</v>
      </c>
      <c r="AN1572" s="2652">
        <v>5.25</v>
      </c>
    </row>
    <row r="1573" spans="1:40" ht="11.1" customHeight="1">
      <c r="A1573" s="2646" t="s">
        <v>3723</v>
      </c>
      <c r="B1573" s="2646" t="s">
        <v>3723</v>
      </c>
      <c r="C1573" s="2646" t="s">
        <v>3621</v>
      </c>
      <c r="D1573" s="2646" t="s">
        <v>3722</v>
      </c>
      <c r="E1573" s="2647">
        <v>7412200000</v>
      </c>
      <c r="F1573" s="2646" t="s">
        <v>2990</v>
      </c>
      <c r="G1573" s="2646" t="s">
        <v>1379</v>
      </c>
      <c r="H1573" s="2646" t="s">
        <v>2995</v>
      </c>
      <c r="I1573" s="2646"/>
      <c r="J1573" s="2646"/>
      <c r="K1573" s="2646"/>
      <c r="L1573" s="2657">
        <v>0.16400000000000001</v>
      </c>
      <c r="M1573" s="2658">
        <v>1.6899999999999999E-4</v>
      </c>
      <c r="N1573" s="2648">
        <v>0.08</v>
      </c>
      <c r="O1573" s="2657">
        <v>3.9E-2</v>
      </c>
      <c r="P1573" s="2657">
        <v>3.9E-2</v>
      </c>
      <c r="Q1573" s="2650"/>
      <c r="R1573" s="2650"/>
      <c r="S1573" s="2650"/>
      <c r="T1573" s="2646" t="s">
        <v>2987</v>
      </c>
      <c r="U1573" s="2647">
        <v>4673739414637</v>
      </c>
      <c r="V1573" s="2656">
        <v>10</v>
      </c>
      <c r="W1573" s="2648">
        <v>1.68</v>
      </c>
      <c r="X1573" s="2662">
        <v>1.6900000000000001E-3</v>
      </c>
      <c r="Y1573" s="2650"/>
      <c r="Z1573" s="2650"/>
      <c r="AA1573" s="2650"/>
      <c r="AB1573" s="2647">
        <v>4603739361945</v>
      </c>
      <c r="AC1573" s="2656">
        <v>80</v>
      </c>
      <c r="AD1573" s="2648">
        <v>13.12</v>
      </c>
      <c r="AE1573" s="2662">
        <v>1.3520000000000001E-2</v>
      </c>
      <c r="AF1573" s="2648">
        <v>0.36</v>
      </c>
      <c r="AG1573" s="2648">
        <v>0.15</v>
      </c>
      <c r="AH1573" s="2648">
        <v>0.25</v>
      </c>
      <c r="AI1573" s="2647">
        <v>4603739362836</v>
      </c>
      <c r="AJ1573" s="2648">
        <v>9.2100000000000009</v>
      </c>
      <c r="AK1573" s="2651" t="s">
        <v>2154</v>
      </c>
      <c r="AL1573" s="2651" t="s">
        <v>2986</v>
      </c>
      <c r="AM1573" s="2659">
        <v>805</v>
      </c>
      <c r="AN1573" s="2652">
        <v>9.39</v>
      </c>
    </row>
    <row r="1574" spans="1:40" ht="11.1" customHeight="1">
      <c r="A1574" s="2646" t="s">
        <v>3721</v>
      </c>
      <c r="B1574" s="2646" t="s">
        <v>3721</v>
      </c>
      <c r="C1574" s="2646" t="s">
        <v>3621</v>
      </c>
      <c r="D1574" s="2646" t="s">
        <v>3674</v>
      </c>
      <c r="E1574" s="2647">
        <v>7412200000</v>
      </c>
      <c r="F1574" s="2646" t="s">
        <v>2990</v>
      </c>
      <c r="G1574" s="2646" t="s">
        <v>1380</v>
      </c>
      <c r="H1574" s="2646" t="s">
        <v>2995</v>
      </c>
      <c r="I1574" s="2646"/>
      <c r="J1574" s="2646"/>
      <c r="K1574" s="2646"/>
      <c r="L1574" s="2657">
        <v>4.3999999999999997E-2</v>
      </c>
      <c r="M1574" s="2658">
        <v>3.4E-5</v>
      </c>
      <c r="N1574" s="2649">
        <v>4.7500000000000001E-2</v>
      </c>
      <c r="O1574" s="2657">
        <v>2.5999999999999999E-2</v>
      </c>
      <c r="P1574" s="2657">
        <v>2.5999999999999999E-2</v>
      </c>
      <c r="Q1574" s="2650"/>
      <c r="R1574" s="2650"/>
      <c r="S1574" s="2650"/>
      <c r="T1574" s="2646" t="s">
        <v>2987</v>
      </c>
      <c r="U1574" s="2647">
        <v>4673739414644</v>
      </c>
      <c r="V1574" s="2656">
        <v>10</v>
      </c>
      <c r="W1574" s="2648">
        <v>0.46</v>
      </c>
      <c r="X1574" s="2662">
        <v>3.4000000000000002E-4</v>
      </c>
      <c r="Y1574" s="2650"/>
      <c r="Z1574" s="2650"/>
      <c r="AA1574" s="2650"/>
      <c r="AB1574" s="2647">
        <v>4603739361952</v>
      </c>
      <c r="AC1574" s="2656">
        <v>400</v>
      </c>
      <c r="AD1574" s="2653">
        <v>17.600000000000001</v>
      </c>
      <c r="AE1574" s="2649">
        <v>1.3599999999999999E-2</v>
      </c>
      <c r="AF1574" s="2648">
        <v>0.36</v>
      </c>
      <c r="AG1574" s="2648">
        <v>0.15</v>
      </c>
      <c r="AH1574" s="2648">
        <v>0.25</v>
      </c>
      <c r="AI1574" s="2647">
        <v>4603739362843</v>
      </c>
      <c r="AJ1574" s="2648">
        <v>2.46</v>
      </c>
      <c r="AK1574" s="2651" t="s">
        <v>2154</v>
      </c>
      <c r="AL1574" s="2651" t="s">
        <v>2986</v>
      </c>
      <c r="AM1574" s="2652">
        <v>215.05</v>
      </c>
      <c r="AN1574" s="2652">
        <v>2.5099999999999998</v>
      </c>
    </row>
    <row r="1575" spans="1:40" ht="11.1" customHeight="1">
      <c r="A1575" s="2646" t="s">
        <v>3675</v>
      </c>
      <c r="B1575" s="2646" t="s">
        <v>3675</v>
      </c>
      <c r="C1575" s="2646" t="s">
        <v>3621</v>
      </c>
      <c r="D1575" s="2646" t="s">
        <v>3674</v>
      </c>
      <c r="E1575" s="2647">
        <v>7412200000</v>
      </c>
      <c r="F1575" s="2646" t="s">
        <v>2990</v>
      </c>
      <c r="G1575" s="2646" t="s">
        <v>1381</v>
      </c>
      <c r="H1575" s="2646" t="s">
        <v>2995</v>
      </c>
      <c r="I1575" s="2646"/>
      <c r="J1575" s="2646"/>
      <c r="K1575" s="2646"/>
      <c r="L1575" s="2657">
        <v>6.3E-2</v>
      </c>
      <c r="M1575" s="2658">
        <v>5.3999999999999998E-5</v>
      </c>
      <c r="N1575" s="2649">
        <v>5.5500000000000001E-2</v>
      </c>
      <c r="O1575" s="2657">
        <v>3.1E-2</v>
      </c>
      <c r="P1575" s="2657">
        <v>3.1E-2</v>
      </c>
      <c r="Q1575" s="2650"/>
      <c r="R1575" s="2650"/>
      <c r="S1575" s="2650"/>
      <c r="T1575" s="2646" t="s">
        <v>2987</v>
      </c>
      <c r="U1575" s="2647">
        <v>4673739414651</v>
      </c>
      <c r="V1575" s="2656">
        <v>10</v>
      </c>
      <c r="W1575" s="2648">
        <v>0.65</v>
      </c>
      <c r="X1575" s="2662">
        <v>5.4000000000000001E-4</v>
      </c>
      <c r="Y1575" s="2650"/>
      <c r="Z1575" s="2650"/>
      <c r="AA1575" s="2650"/>
      <c r="AB1575" s="2647">
        <v>4603739361969</v>
      </c>
      <c r="AC1575" s="2656">
        <v>250</v>
      </c>
      <c r="AD1575" s="2648">
        <v>15.75</v>
      </c>
      <c r="AE1575" s="2649">
        <v>1.35E-2</v>
      </c>
      <c r="AF1575" s="2648">
        <v>0.36</v>
      </c>
      <c r="AG1575" s="2648">
        <v>0.15</v>
      </c>
      <c r="AH1575" s="2648">
        <v>0.25</v>
      </c>
      <c r="AI1575" s="2647">
        <v>4603739362850</v>
      </c>
      <c r="AJ1575" s="2648">
        <v>3.61</v>
      </c>
      <c r="AK1575" s="2651" t="s">
        <v>2154</v>
      </c>
      <c r="AL1575" s="2651" t="s">
        <v>2986</v>
      </c>
      <c r="AM1575" s="2652">
        <v>316.25</v>
      </c>
      <c r="AN1575" s="2652">
        <v>3.68</v>
      </c>
    </row>
    <row r="1576" spans="1:40" ht="11.1" customHeight="1">
      <c r="A1576" s="2646" t="s">
        <v>3720</v>
      </c>
      <c r="B1576" s="2646" t="s">
        <v>3720</v>
      </c>
      <c r="C1576" s="2646" t="s">
        <v>3621</v>
      </c>
      <c r="D1576" s="2646" t="s">
        <v>3674</v>
      </c>
      <c r="E1576" s="2647">
        <v>7412200000</v>
      </c>
      <c r="F1576" s="2646" t="s">
        <v>2990</v>
      </c>
      <c r="G1576" s="2646" t="s">
        <v>1382</v>
      </c>
      <c r="H1576" s="2646" t="s">
        <v>2995</v>
      </c>
      <c r="I1576" s="2646"/>
      <c r="J1576" s="2646"/>
      <c r="K1576" s="2646"/>
      <c r="L1576" s="2657">
        <v>7.1999999999999995E-2</v>
      </c>
      <c r="M1576" s="2658">
        <v>6.7999999999999999E-5</v>
      </c>
      <c r="N1576" s="2649">
        <v>5.9499999999999997E-2</v>
      </c>
      <c r="O1576" s="2657">
        <v>3.1E-2</v>
      </c>
      <c r="P1576" s="2657">
        <v>3.1E-2</v>
      </c>
      <c r="Q1576" s="2650"/>
      <c r="R1576" s="2650"/>
      <c r="S1576" s="2650"/>
      <c r="T1576" s="2646" t="s">
        <v>2987</v>
      </c>
      <c r="U1576" s="2647">
        <v>4673739414668</v>
      </c>
      <c r="V1576" s="2656">
        <v>10</v>
      </c>
      <c r="W1576" s="2648">
        <v>0.74</v>
      </c>
      <c r="X1576" s="2662">
        <v>6.8000000000000005E-4</v>
      </c>
      <c r="Y1576" s="2650"/>
      <c r="Z1576" s="2650"/>
      <c r="AA1576" s="2650"/>
      <c r="AB1576" s="2647">
        <v>4603739361976</v>
      </c>
      <c r="AC1576" s="2656">
        <v>200</v>
      </c>
      <c r="AD1576" s="2653">
        <v>14.4</v>
      </c>
      <c r="AE1576" s="2649">
        <v>1.3599999999999999E-2</v>
      </c>
      <c r="AF1576" s="2648">
        <v>0.36</v>
      </c>
      <c r="AG1576" s="2648">
        <v>0.15</v>
      </c>
      <c r="AH1576" s="2648">
        <v>0.25</v>
      </c>
      <c r="AI1576" s="2647">
        <v>4603739362867</v>
      </c>
      <c r="AJ1576" s="2648">
        <v>4.22</v>
      </c>
      <c r="AK1576" s="2651" t="s">
        <v>2154</v>
      </c>
      <c r="AL1576" s="2651" t="s">
        <v>2986</v>
      </c>
      <c r="AM1576" s="2652">
        <v>369.15</v>
      </c>
      <c r="AN1576" s="2652">
        <v>4.3</v>
      </c>
    </row>
    <row r="1577" spans="1:40" ht="11.1" customHeight="1">
      <c r="A1577" s="2646" t="s">
        <v>3719</v>
      </c>
      <c r="B1577" s="2646" t="s">
        <v>3719</v>
      </c>
      <c r="C1577" s="2646" t="s">
        <v>3621</v>
      </c>
      <c r="D1577" s="2646" t="s">
        <v>3674</v>
      </c>
      <c r="E1577" s="2647">
        <v>7412200000</v>
      </c>
      <c r="F1577" s="2646" t="s">
        <v>2990</v>
      </c>
      <c r="G1577" s="2646" t="s">
        <v>1383</v>
      </c>
      <c r="H1577" s="2646" t="s">
        <v>2995</v>
      </c>
      <c r="I1577" s="2646"/>
      <c r="J1577" s="2646"/>
      <c r="K1577" s="2646"/>
      <c r="L1577" s="2648">
        <v>0.13</v>
      </c>
      <c r="M1577" s="2658">
        <v>1.35E-4</v>
      </c>
      <c r="N1577" s="2649">
        <v>7.3700000000000002E-2</v>
      </c>
      <c r="O1577" s="2657">
        <v>3.9E-2</v>
      </c>
      <c r="P1577" s="2657">
        <v>3.9E-2</v>
      </c>
      <c r="Q1577" s="2650"/>
      <c r="R1577" s="2650"/>
      <c r="S1577" s="2650"/>
      <c r="T1577" s="2646" t="s">
        <v>2987</v>
      </c>
      <c r="U1577" s="2647">
        <v>4673739414675</v>
      </c>
      <c r="V1577" s="2656">
        <v>10</v>
      </c>
      <c r="W1577" s="2648">
        <v>1.33</v>
      </c>
      <c r="X1577" s="2662">
        <v>1.3500000000000001E-3</v>
      </c>
      <c r="Y1577" s="2650"/>
      <c r="Z1577" s="2650"/>
      <c r="AA1577" s="2650"/>
      <c r="AB1577" s="2647">
        <v>4603739361983</v>
      </c>
      <c r="AC1577" s="2656">
        <v>100</v>
      </c>
      <c r="AD1577" s="2656">
        <v>13</v>
      </c>
      <c r="AE1577" s="2649">
        <v>1.35E-2</v>
      </c>
      <c r="AF1577" s="2648">
        <v>0.36</v>
      </c>
      <c r="AG1577" s="2648">
        <v>0.15</v>
      </c>
      <c r="AH1577" s="2648">
        <v>0.25</v>
      </c>
      <c r="AI1577" s="2647">
        <v>4603739362874</v>
      </c>
      <c r="AJ1577" s="2648">
        <v>7.83</v>
      </c>
      <c r="AK1577" s="2651" t="s">
        <v>2154</v>
      </c>
      <c r="AL1577" s="2651" t="s">
        <v>2986</v>
      </c>
      <c r="AM1577" s="2652">
        <v>684.25</v>
      </c>
      <c r="AN1577" s="2652">
        <v>7.99</v>
      </c>
    </row>
    <row r="1578" spans="1:40" ht="11.1" customHeight="1">
      <c r="A1578" s="2646" t="s">
        <v>3718</v>
      </c>
      <c r="B1578" s="2646" t="s">
        <v>3718</v>
      </c>
      <c r="C1578" s="2646" t="s">
        <v>3621</v>
      </c>
      <c r="D1578" s="2646" t="s">
        <v>3657</v>
      </c>
      <c r="E1578" s="2647">
        <v>7412200000</v>
      </c>
      <c r="F1578" s="2646" t="s">
        <v>2990</v>
      </c>
      <c r="G1578" s="2646" t="s">
        <v>1415</v>
      </c>
      <c r="H1578" s="2646" t="s">
        <v>2995</v>
      </c>
      <c r="I1578" s="2646"/>
      <c r="J1578" s="2646"/>
      <c r="K1578" s="2646"/>
      <c r="L1578" s="2657">
        <v>5.8999999999999997E-2</v>
      </c>
      <c r="M1578" s="2658">
        <v>3.8999999999999999E-5</v>
      </c>
      <c r="N1578" s="2657">
        <v>3.5999999999999997E-2</v>
      </c>
      <c r="O1578" s="2657">
        <v>2.9000000000000001E-2</v>
      </c>
      <c r="P1578" s="2657">
        <v>2.5999999999999999E-2</v>
      </c>
      <c r="Q1578" s="2650"/>
      <c r="R1578" s="2650"/>
      <c r="S1578" s="2650"/>
      <c r="T1578" s="2646" t="s">
        <v>2987</v>
      </c>
      <c r="U1578" s="2647">
        <v>4673739414682</v>
      </c>
      <c r="V1578" s="2656">
        <v>10</v>
      </c>
      <c r="W1578" s="2648">
        <v>0.61</v>
      </c>
      <c r="X1578" s="2662">
        <v>3.8999999999999999E-4</v>
      </c>
      <c r="Y1578" s="2650"/>
      <c r="Z1578" s="2650"/>
      <c r="AA1578" s="2650"/>
      <c r="AB1578" s="2647">
        <v>4603739362010</v>
      </c>
      <c r="AC1578" s="2656">
        <v>350</v>
      </c>
      <c r="AD1578" s="2648">
        <v>20.65</v>
      </c>
      <c r="AE1578" s="2662">
        <v>1.3650000000000001E-2</v>
      </c>
      <c r="AF1578" s="2648">
        <v>0.36</v>
      </c>
      <c r="AG1578" s="2648">
        <v>0.15</v>
      </c>
      <c r="AH1578" s="2648">
        <v>0.25</v>
      </c>
      <c r="AI1578" s="2647">
        <v>4603739362904</v>
      </c>
      <c r="AJ1578" s="2648">
        <v>3.71</v>
      </c>
      <c r="AK1578" s="2651" t="s">
        <v>2154</v>
      </c>
      <c r="AL1578" s="2651" t="s">
        <v>2986</v>
      </c>
      <c r="AM1578" s="2663">
        <v>324.3</v>
      </c>
      <c r="AN1578" s="2652">
        <v>3.78</v>
      </c>
    </row>
    <row r="1579" spans="1:40" ht="11.1" customHeight="1">
      <c r="A1579" s="2646" t="s">
        <v>3717</v>
      </c>
      <c r="B1579" s="2646" t="s">
        <v>3717</v>
      </c>
      <c r="C1579" s="2646" t="s">
        <v>3621</v>
      </c>
      <c r="D1579" s="2646" t="s">
        <v>3657</v>
      </c>
      <c r="E1579" s="2647">
        <v>7412200000</v>
      </c>
      <c r="F1579" s="2646" t="s">
        <v>2990</v>
      </c>
      <c r="G1579" s="2646" t="s">
        <v>868</v>
      </c>
      <c r="H1579" s="2646" t="s">
        <v>2995</v>
      </c>
      <c r="I1579" s="2646"/>
      <c r="J1579" s="2646"/>
      <c r="K1579" s="2646"/>
      <c r="L1579" s="2649">
        <v>0.1285</v>
      </c>
      <c r="M1579" s="2662">
        <v>9.0000000000000006E-5</v>
      </c>
      <c r="N1579" s="2649">
        <v>4.7500000000000001E-2</v>
      </c>
      <c r="O1579" s="2657">
        <v>4.2999999999999997E-2</v>
      </c>
      <c r="P1579" s="2657">
        <v>3.9E-2</v>
      </c>
      <c r="Q1579" s="2650"/>
      <c r="R1579" s="2650"/>
      <c r="S1579" s="2650"/>
      <c r="T1579" s="2646" t="s">
        <v>2987</v>
      </c>
      <c r="U1579" s="2647">
        <v>4673739414699</v>
      </c>
      <c r="V1579" s="2656">
        <v>10</v>
      </c>
      <c r="W1579" s="2648">
        <v>1.31</v>
      </c>
      <c r="X1579" s="2649">
        <v>8.9999999999999998E-4</v>
      </c>
      <c r="Y1579" s="2650"/>
      <c r="Z1579" s="2650"/>
      <c r="AA1579" s="2650"/>
      <c r="AB1579" s="2647">
        <v>4603739362041</v>
      </c>
      <c r="AC1579" s="2656">
        <v>150</v>
      </c>
      <c r="AD1579" s="2657">
        <v>19.274999999999999</v>
      </c>
      <c r="AE1579" s="2649">
        <v>1.35E-2</v>
      </c>
      <c r="AF1579" s="2648">
        <v>0.36</v>
      </c>
      <c r="AG1579" s="2648">
        <v>0.15</v>
      </c>
      <c r="AH1579" s="2648">
        <v>0.25</v>
      </c>
      <c r="AI1579" s="2647">
        <v>4603739362935</v>
      </c>
      <c r="AJ1579" s="2648">
        <v>6.56</v>
      </c>
      <c r="AK1579" s="2651" t="s">
        <v>2154</v>
      </c>
      <c r="AL1579" s="2651" t="s">
        <v>2986</v>
      </c>
      <c r="AM1579" s="2652">
        <v>573.85</v>
      </c>
      <c r="AN1579" s="2652">
        <v>6.69</v>
      </c>
    </row>
    <row r="1580" spans="1:40" ht="11.1" customHeight="1">
      <c r="A1580" s="2646" t="s">
        <v>3716</v>
      </c>
      <c r="B1580" s="2646" t="s">
        <v>3716</v>
      </c>
      <c r="C1580" s="2646" t="s">
        <v>3621</v>
      </c>
      <c r="D1580" s="2646" t="s">
        <v>3657</v>
      </c>
      <c r="E1580" s="2647">
        <v>7412200000</v>
      </c>
      <c r="F1580" s="2646" t="s">
        <v>2990</v>
      </c>
      <c r="G1580" s="2646" t="s">
        <v>869</v>
      </c>
      <c r="H1580" s="2646" t="s">
        <v>2995</v>
      </c>
      <c r="I1580" s="2646"/>
      <c r="J1580" s="2646"/>
      <c r="K1580" s="2646"/>
      <c r="L1580" s="2657">
        <v>0.16500000000000001</v>
      </c>
      <c r="M1580" s="2658">
        <v>1.35E-4</v>
      </c>
      <c r="N1580" s="2649">
        <v>5.3699999999999998E-2</v>
      </c>
      <c r="O1580" s="2657">
        <v>4.2999999999999997E-2</v>
      </c>
      <c r="P1580" s="2657">
        <v>3.9E-2</v>
      </c>
      <c r="Q1580" s="2650"/>
      <c r="R1580" s="2650"/>
      <c r="S1580" s="2650"/>
      <c r="T1580" s="2646" t="s">
        <v>2987</v>
      </c>
      <c r="U1580" s="2647">
        <v>4673739414705</v>
      </c>
      <c r="V1580" s="2656">
        <v>10</v>
      </c>
      <c r="W1580" s="2648">
        <v>1.68</v>
      </c>
      <c r="X1580" s="2662">
        <v>1.3500000000000001E-3</v>
      </c>
      <c r="Y1580" s="2650"/>
      <c r="Z1580" s="2650"/>
      <c r="AA1580" s="2650"/>
      <c r="AB1580" s="2647">
        <v>4603739362058</v>
      </c>
      <c r="AC1580" s="2656">
        <v>100</v>
      </c>
      <c r="AD1580" s="2653">
        <v>16.5</v>
      </c>
      <c r="AE1580" s="2649">
        <v>1.35E-2</v>
      </c>
      <c r="AF1580" s="2648">
        <v>0.36</v>
      </c>
      <c r="AG1580" s="2648">
        <v>0.15</v>
      </c>
      <c r="AH1580" s="2648">
        <v>0.25</v>
      </c>
      <c r="AI1580" s="2647">
        <v>4603739362942</v>
      </c>
      <c r="AJ1580" s="2648">
        <v>9.9700000000000006</v>
      </c>
      <c r="AK1580" s="2651" t="s">
        <v>2154</v>
      </c>
      <c r="AL1580" s="2651" t="s">
        <v>2986</v>
      </c>
      <c r="AM1580" s="2663">
        <v>871.7</v>
      </c>
      <c r="AN1580" s="2652">
        <v>10.17</v>
      </c>
    </row>
    <row r="1581" spans="1:40" ht="11.1" customHeight="1">
      <c r="A1581" s="2646" t="s">
        <v>3656</v>
      </c>
      <c r="B1581" s="2646" t="s">
        <v>3656</v>
      </c>
      <c r="C1581" s="2646" t="s">
        <v>3621</v>
      </c>
      <c r="D1581" s="2646" t="s">
        <v>3655</v>
      </c>
      <c r="E1581" s="2647">
        <v>7412200000</v>
      </c>
      <c r="F1581" s="2646" t="s">
        <v>2990</v>
      </c>
      <c r="G1581" s="2646" t="s">
        <v>1252</v>
      </c>
      <c r="H1581" s="2646" t="s">
        <v>2995</v>
      </c>
      <c r="I1581" s="2646"/>
      <c r="J1581" s="2646"/>
      <c r="K1581" s="2646"/>
      <c r="L1581" s="2657">
        <v>4.8000000000000001E-2</v>
      </c>
      <c r="M1581" s="2658">
        <v>4.5000000000000003E-5</v>
      </c>
      <c r="N1581" s="2649">
        <v>4.6300000000000001E-2</v>
      </c>
      <c r="O1581" s="2649">
        <v>4.6300000000000001E-2</v>
      </c>
      <c r="P1581" s="2649">
        <v>2.1499999999999998E-2</v>
      </c>
      <c r="Q1581" s="2650"/>
      <c r="R1581" s="2650"/>
      <c r="S1581" s="2650"/>
      <c r="T1581" s="2646" t="s">
        <v>2987</v>
      </c>
      <c r="U1581" s="2647">
        <v>4673739414712</v>
      </c>
      <c r="V1581" s="2656">
        <v>10</v>
      </c>
      <c r="W1581" s="2653">
        <v>0.5</v>
      </c>
      <c r="X1581" s="2662">
        <v>4.4999999999999999E-4</v>
      </c>
      <c r="Y1581" s="2650"/>
      <c r="Z1581" s="2650"/>
      <c r="AA1581" s="2650"/>
      <c r="AB1581" s="2647">
        <v>4603739362065</v>
      </c>
      <c r="AC1581" s="2656">
        <v>300</v>
      </c>
      <c r="AD1581" s="2653">
        <v>14.4</v>
      </c>
      <c r="AE1581" s="2649">
        <v>1.35E-2</v>
      </c>
      <c r="AF1581" s="2648">
        <v>0.36</v>
      </c>
      <c r="AG1581" s="2648">
        <v>0.15</v>
      </c>
      <c r="AH1581" s="2648">
        <v>0.25</v>
      </c>
      <c r="AI1581" s="2647">
        <v>4603739362959</v>
      </c>
      <c r="AJ1581" s="2653">
        <v>2.9</v>
      </c>
      <c r="AK1581" s="2651" t="s">
        <v>2154</v>
      </c>
      <c r="AL1581" s="2651" t="s">
        <v>2986</v>
      </c>
      <c r="AM1581" s="2652">
        <v>254.15</v>
      </c>
      <c r="AN1581" s="2652">
        <v>2.96</v>
      </c>
    </row>
    <row r="1582" spans="1:40" ht="11.1" customHeight="1">
      <c r="A1582" s="2646" t="s">
        <v>3715</v>
      </c>
      <c r="B1582" s="2646" t="s">
        <v>3715</v>
      </c>
      <c r="C1582" s="2646" t="s">
        <v>3621</v>
      </c>
      <c r="D1582" s="2646" t="s">
        <v>3655</v>
      </c>
      <c r="E1582" s="2647">
        <v>7412200000</v>
      </c>
      <c r="F1582" s="2646" t="s">
        <v>2990</v>
      </c>
      <c r="G1582" s="2646" t="s">
        <v>1385</v>
      </c>
      <c r="H1582" s="2646" t="s">
        <v>2995</v>
      </c>
      <c r="I1582" s="2646"/>
      <c r="J1582" s="2646"/>
      <c r="K1582" s="2646"/>
      <c r="L1582" s="2657">
        <v>7.8E-2</v>
      </c>
      <c r="M1582" s="2658">
        <v>7.4999999999999993E-5</v>
      </c>
      <c r="N1582" s="2657">
        <v>5.5E-2</v>
      </c>
      <c r="O1582" s="2657">
        <v>5.5E-2</v>
      </c>
      <c r="P1582" s="2657">
        <v>2.5999999999999999E-2</v>
      </c>
      <c r="Q1582" s="2650"/>
      <c r="R1582" s="2650"/>
      <c r="S1582" s="2650"/>
      <c r="T1582" s="2646" t="s">
        <v>2987</v>
      </c>
      <c r="U1582" s="2647">
        <v>4673739414729</v>
      </c>
      <c r="V1582" s="2656">
        <v>10</v>
      </c>
      <c r="W1582" s="2653">
        <v>0.8</v>
      </c>
      <c r="X1582" s="2662">
        <v>7.5000000000000002E-4</v>
      </c>
      <c r="Y1582" s="2650"/>
      <c r="Z1582" s="2650"/>
      <c r="AA1582" s="2650"/>
      <c r="AB1582" s="2647">
        <v>4603739362072</v>
      </c>
      <c r="AC1582" s="2656">
        <v>180</v>
      </c>
      <c r="AD1582" s="2648">
        <v>14.04</v>
      </c>
      <c r="AE1582" s="2649">
        <v>1.35E-2</v>
      </c>
      <c r="AF1582" s="2648">
        <v>0.36</v>
      </c>
      <c r="AG1582" s="2648">
        <v>0.15</v>
      </c>
      <c r="AH1582" s="2648">
        <v>0.25</v>
      </c>
      <c r="AI1582" s="2647">
        <v>4603739362966</v>
      </c>
      <c r="AJ1582" s="2653">
        <v>4.7</v>
      </c>
      <c r="AK1582" s="2651" t="s">
        <v>2154</v>
      </c>
      <c r="AL1582" s="2651" t="s">
        <v>2986</v>
      </c>
      <c r="AM1582" s="2663">
        <v>411.7</v>
      </c>
      <c r="AN1582" s="2652">
        <v>4.79</v>
      </c>
    </row>
    <row r="1583" spans="1:40" ht="11.1" customHeight="1">
      <c r="A1583" s="2646" t="s">
        <v>3714</v>
      </c>
      <c r="B1583" s="2646" t="s">
        <v>3714</v>
      </c>
      <c r="C1583" s="2646" t="s">
        <v>3621</v>
      </c>
      <c r="D1583" s="2646" t="s">
        <v>3655</v>
      </c>
      <c r="E1583" s="2647">
        <v>7412200000</v>
      </c>
      <c r="F1583" s="2646" t="s">
        <v>2990</v>
      </c>
      <c r="G1583" s="2646" t="s">
        <v>1386</v>
      </c>
      <c r="H1583" s="2646" t="s">
        <v>2995</v>
      </c>
      <c r="I1583" s="2646"/>
      <c r="J1583" s="2646"/>
      <c r="K1583" s="2646"/>
      <c r="L1583" s="2657">
        <v>0.13200000000000001</v>
      </c>
      <c r="M1583" s="2658">
        <v>1.35E-4</v>
      </c>
      <c r="N1583" s="2657">
        <v>6.8000000000000005E-2</v>
      </c>
      <c r="O1583" s="2657">
        <v>6.8000000000000005E-2</v>
      </c>
      <c r="P1583" s="2657">
        <v>3.1E-2</v>
      </c>
      <c r="Q1583" s="2650"/>
      <c r="R1583" s="2650"/>
      <c r="S1583" s="2650"/>
      <c r="T1583" s="2646" t="s">
        <v>2987</v>
      </c>
      <c r="U1583" s="2647">
        <v>4673739414736</v>
      </c>
      <c r="V1583" s="2656">
        <v>10</v>
      </c>
      <c r="W1583" s="2648">
        <v>1.35</v>
      </c>
      <c r="X1583" s="2662">
        <v>1.3500000000000001E-3</v>
      </c>
      <c r="Y1583" s="2650"/>
      <c r="Z1583" s="2650"/>
      <c r="AA1583" s="2650"/>
      <c r="AB1583" s="2647">
        <v>4603739362089</v>
      </c>
      <c r="AC1583" s="2656">
        <v>100</v>
      </c>
      <c r="AD1583" s="2653">
        <v>13.2</v>
      </c>
      <c r="AE1583" s="2649">
        <v>1.35E-2</v>
      </c>
      <c r="AF1583" s="2648">
        <v>0.36</v>
      </c>
      <c r="AG1583" s="2648">
        <v>0.15</v>
      </c>
      <c r="AH1583" s="2648">
        <v>0.25</v>
      </c>
      <c r="AI1583" s="2647">
        <v>4603739362973</v>
      </c>
      <c r="AJ1583" s="2648">
        <v>7.88</v>
      </c>
      <c r="AK1583" s="2651" t="s">
        <v>2154</v>
      </c>
      <c r="AL1583" s="2651" t="s">
        <v>2986</v>
      </c>
      <c r="AM1583" s="2652">
        <v>688.85</v>
      </c>
      <c r="AN1583" s="2652">
        <v>8.0399999999999991</v>
      </c>
    </row>
    <row r="1584" spans="1:40" ht="11.1" customHeight="1">
      <c r="A1584" s="2646" t="s">
        <v>3713</v>
      </c>
      <c r="B1584" s="2646" t="s">
        <v>3713</v>
      </c>
      <c r="C1584" s="2646" t="s">
        <v>3621</v>
      </c>
      <c r="D1584" s="2646" t="s">
        <v>3655</v>
      </c>
      <c r="E1584" s="2647">
        <v>7412200000</v>
      </c>
      <c r="F1584" s="2646" t="s">
        <v>2990</v>
      </c>
      <c r="G1584" s="2646" t="s">
        <v>1610</v>
      </c>
      <c r="H1584" s="2646" t="s">
        <v>2995</v>
      </c>
      <c r="I1584" s="2646"/>
      <c r="J1584" s="2646"/>
      <c r="K1584" s="2646"/>
      <c r="L1584" s="2648">
        <v>0.23</v>
      </c>
      <c r="M1584" s="2662">
        <v>2.7E-4</v>
      </c>
      <c r="N1584" s="2649">
        <v>8.1699999999999995E-2</v>
      </c>
      <c r="O1584" s="2649">
        <v>8.1699999999999995E-2</v>
      </c>
      <c r="P1584" s="2657">
        <v>3.9E-2</v>
      </c>
      <c r="Q1584" s="2650"/>
      <c r="R1584" s="2650"/>
      <c r="S1584" s="2650"/>
      <c r="T1584" s="2646" t="s">
        <v>2987</v>
      </c>
      <c r="U1584" s="2647">
        <v>4673739414743</v>
      </c>
      <c r="V1584" s="2656">
        <v>10</v>
      </c>
      <c r="W1584" s="2648">
        <v>2.35</v>
      </c>
      <c r="X1584" s="2649">
        <v>2.7000000000000001E-3</v>
      </c>
      <c r="Y1584" s="2650"/>
      <c r="Z1584" s="2650"/>
      <c r="AA1584" s="2650"/>
      <c r="AB1584" s="2647">
        <v>4603739362096</v>
      </c>
      <c r="AC1584" s="2656">
        <v>50</v>
      </c>
      <c r="AD1584" s="2653">
        <v>11.5</v>
      </c>
      <c r="AE1584" s="2649">
        <v>1.35E-2</v>
      </c>
      <c r="AF1584" s="2648">
        <v>0.36</v>
      </c>
      <c r="AG1584" s="2648">
        <v>0.15</v>
      </c>
      <c r="AH1584" s="2648">
        <v>0.25</v>
      </c>
      <c r="AI1584" s="2647">
        <v>4603739362980</v>
      </c>
      <c r="AJ1584" s="2648">
        <v>14.54</v>
      </c>
      <c r="AK1584" s="2651" t="s">
        <v>2154</v>
      </c>
      <c r="AL1584" s="2651" t="s">
        <v>2986</v>
      </c>
      <c r="AM1584" s="2664">
        <v>1276.5</v>
      </c>
      <c r="AN1584" s="2652">
        <v>14.83</v>
      </c>
    </row>
    <row r="1585" spans="1:40" ht="11.1" customHeight="1">
      <c r="A1585" s="2646" t="s">
        <v>3712</v>
      </c>
      <c r="B1585" s="2646" t="s">
        <v>3712</v>
      </c>
      <c r="C1585" s="2646" t="s">
        <v>3621</v>
      </c>
      <c r="D1585" s="2646" t="s">
        <v>3707</v>
      </c>
      <c r="E1585" s="2647">
        <v>7412200000</v>
      </c>
      <c r="F1585" s="2646" t="s">
        <v>2990</v>
      </c>
      <c r="G1585" s="2646" t="s">
        <v>1387</v>
      </c>
      <c r="H1585" s="2646" t="s">
        <v>2995</v>
      </c>
      <c r="I1585" s="2646"/>
      <c r="J1585" s="2646"/>
      <c r="K1585" s="2646"/>
      <c r="L1585" s="2657">
        <v>7.9000000000000001E-2</v>
      </c>
      <c r="M1585" s="2658">
        <v>5.3999999999999998E-5</v>
      </c>
      <c r="N1585" s="2657">
        <v>5.2999999999999999E-2</v>
      </c>
      <c r="O1585" s="2649">
        <v>3.6299999999999999E-2</v>
      </c>
      <c r="P1585" s="2657">
        <v>2.9000000000000001E-2</v>
      </c>
      <c r="Q1585" s="2650"/>
      <c r="R1585" s="2650"/>
      <c r="S1585" s="2650"/>
      <c r="T1585" s="2646" t="s">
        <v>2987</v>
      </c>
      <c r="U1585" s="2647">
        <v>4673739414750</v>
      </c>
      <c r="V1585" s="2656">
        <v>10</v>
      </c>
      <c r="W1585" s="2648">
        <v>0.81</v>
      </c>
      <c r="X1585" s="2662">
        <v>5.4000000000000001E-4</v>
      </c>
      <c r="Y1585" s="2650"/>
      <c r="Z1585" s="2650"/>
      <c r="AA1585" s="2650"/>
      <c r="AB1585" s="2647">
        <v>4603739362102</v>
      </c>
      <c r="AC1585" s="2656">
        <v>250</v>
      </c>
      <c r="AD1585" s="2648">
        <v>19.75</v>
      </c>
      <c r="AE1585" s="2649">
        <v>1.35E-2</v>
      </c>
      <c r="AF1585" s="2648">
        <v>0.36</v>
      </c>
      <c r="AG1585" s="2648">
        <v>0.15</v>
      </c>
      <c r="AH1585" s="2648">
        <v>0.25</v>
      </c>
      <c r="AI1585" s="2647">
        <v>4603739362997</v>
      </c>
      <c r="AJ1585" s="2648">
        <v>3.96</v>
      </c>
      <c r="AK1585" s="2651" t="s">
        <v>2154</v>
      </c>
      <c r="AL1585" s="2651" t="s">
        <v>2986</v>
      </c>
      <c r="AM1585" s="2652">
        <v>346.15</v>
      </c>
      <c r="AN1585" s="2652">
        <v>4.04</v>
      </c>
    </row>
    <row r="1586" spans="1:40" ht="11.1" customHeight="1">
      <c r="A1586" s="2646" t="s">
        <v>3711</v>
      </c>
      <c r="B1586" s="2646" t="s">
        <v>3711</v>
      </c>
      <c r="C1586" s="2646" t="s">
        <v>3621</v>
      </c>
      <c r="D1586" s="2646" t="s">
        <v>3707</v>
      </c>
      <c r="E1586" s="2647">
        <v>7412200000</v>
      </c>
      <c r="F1586" s="2646" t="s">
        <v>2990</v>
      </c>
      <c r="G1586" s="2646" t="s">
        <v>1388</v>
      </c>
      <c r="H1586" s="2646" t="s">
        <v>2995</v>
      </c>
      <c r="I1586" s="2646"/>
      <c r="J1586" s="2646"/>
      <c r="K1586" s="2646"/>
      <c r="L1586" s="2657">
        <v>0.105</v>
      </c>
      <c r="M1586" s="2658">
        <v>6.7999999999999999E-5</v>
      </c>
      <c r="N1586" s="2649">
        <v>5.8500000000000003E-2</v>
      </c>
      <c r="O1586" s="2649">
        <v>4.0500000000000001E-2</v>
      </c>
      <c r="P1586" s="2657">
        <v>2.9000000000000001E-2</v>
      </c>
      <c r="Q1586" s="2650"/>
      <c r="R1586" s="2650"/>
      <c r="S1586" s="2650"/>
      <c r="T1586" s="2646" t="s">
        <v>2987</v>
      </c>
      <c r="U1586" s="2647">
        <v>4673739414767</v>
      </c>
      <c r="V1586" s="2656">
        <v>10</v>
      </c>
      <c r="W1586" s="2648">
        <v>1.07</v>
      </c>
      <c r="X1586" s="2662">
        <v>6.8000000000000005E-4</v>
      </c>
      <c r="Y1586" s="2650"/>
      <c r="Z1586" s="2650"/>
      <c r="AA1586" s="2650"/>
      <c r="AB1586" s="2647">
        <v>4603739362119</v>
      </c>
      <c r="AC1586" s="2656">
        <v>200</v>
      </c>
      <c r="AD1586" s="2656">
        <v>21</v>
      </c>
      <c r="AE1586" s="2649">
        <v>1.3599999999999999E-2</v>
      </c>
      <c r="AF1586" s="2648">
        <v>0.36</v>
      </c>
      <c r="AG1586" s="2648">
        <v>0.15</v>
      </c>
      <c r="AH1586" s="2648">
        <v>0.25</v>
      </c>
      <c r="AI1586" s="2647">
        <v>4603739363000</v>
      </c>
      <c r="AJ1586" s="2648">
        <v>4.42</v>
      </c>
      <c r="AK1586" s="2651" t="s">
        <v>2154</v>
      </c>
      <c r="AL1586" s="2651" t="s">
        <v>2986</v>
      </c>
      <c r="AM1586" s="2663">
        <v>386.4</v>
      </c>
      <c r="AN1586" s="2652">
        <v>4.51</v>
      </c>
    </row>
    <row r="1587" spans="1:40" ht="11.1" customHeight="1">
      <c r="A1587" s="2646" t="s">
        <v>3710</v>
      </c>
      <c r="B1587" s="2646" t="s">
        <v>3710</v>
      </c>
      <c r="C1587" s="2646" t="s">
        <v>3621</v>
      </c>
      <c r="D1587" s="2646" t="s">
        <v>3707</v>
      </c>
      <c r="E1587" s="2647">
        <v>7412200000</v>
      </c>
      <c r="F1587" s="2646" t="s">
        <v>2990</v>
      </c>
      <c r="G1587" s="2646" t="s">
        <v>1389</v>
      </c>
      <c r="H1587" s="2646" t="s">
        <v>2995</v>
      </c>
      <c r="I1587" s="2646"/>
      <c r="J1587" s="2646"/>
      <c r="K1587" s="2646"/>
      <c r="L1587" s="2649">
        <v>0.1265</v>
      </c>
      <c r="M1587" s="2658">
        <v>7.8999999999999996E-5</v>
      </c>
      <c r="N1587" s="2649">
        <v>6.2799999999999995E-2</v>
      </c>
      <c r="O1587" s="2657">
        <v>4.2999999999999997E-2</v>
      </c>
      <c r="P1587" s="2657">
        <v>3.4000000000000002E-2</v>
      </c>
      <c r="Q1587" s="2650"/>
      <c r="R1587" s="2650"/>
      <c r="S1587" s="2650"/>
      <c r="T1587" s="2646" t="s">
        <v>2987</v>
      </c>
      <c r="U1587" s="2647">
        <v>4673739414774</v>
      </c>
      <c r="V1587" s="2656">
        <v>10</v>
      </c>
      <c r="W1587" s="2648">
        <v>1.29</v>
      </c>
      <c r="X1587" s="2662">
        <v>7.9000000000000001E-4</v>
      </c>
      <c r="Y1587" s="2650"/>
      <c r="Z1587" s="2650"/>
      <c r="AA1587" s="2650"/>
      <c r="AB1587" s="2647">
        <v>4603739362126</v>
      </c>
      <c r="AC1587" s="2656">
        <v>170</v>
      </c>
      <c r="AD1587" s="2657">
        <v>21.504999999999999</v>
      </c>
      <c r="AE1587" s="2662">
        <v>1.3429999999999999E-2</v>
      </c>
      <c r="AF1587" s="2648">
        <v>0.36</v>
      </c>
      <c r="AG1587" s="2648">
        <v>0.15</v>
      </c>
      <c r="AH1587" s="2648">
        <v>0.25</v>
      </c>
      <c r="AI1587" s="2647">
        <v>4603739363017</v>
      </c>
      <c r="AJ1587" s="2648">
        <v>5.64</v>
      </c>
      <c r="AK1587" s="2651" t="s">
        <v>2154</v>
      </c>
      <c r="AL1587" s="2651" t="s">
        <v>2986</v>
      </c>
      <c r="AM1587" s="2652">
        <v>493.35</v>
      </c>
      <c r="AN1587" s="2652">
        <v>5.75</v>
      </c>
    </row>
    <row r="1588" spans="1:40" ht="11.1" customHeight="1">
      <c r="A1588" s="2646" t="s">
        <v>3709</v>
      </c>
      <c r="B1588" s="2646" t="s">
        <v>3709</v>
      </c>
      <c r="C1588" s="2646" t="s">
        <v>3621</v>
      </c>
      <c r="D1588" s="2646" t="s">
        <v>3707</v>
      </c>
      <c r="E1588" s="2647">
        <v>7412200000</v>
      </c>
      <c r="F1588" s="2646" t="s">
        <v>2990</v>
      </c>
      <c r="G1588" s="2646" t="s">
        <v>862</v>
      </c>
      <c r="H1588" s="2646" t="s">
        <v>2995</v>
      </c>
      <c r="I1588" s="2646"/>
      <c r="J1588" s="2646"/>
      <c r="K1588" s="2646"/>
      <c r="L1588" s="2657">
        <v>0.156</v>
      </c>
      <c r="M1588" s="2658">
        <v>1.13E-4</v>
      </c>
      <c r="N1588" s="2649">
        <v>7.0800000000000002E-2</v>
      </c>
      <c r="O1588" s="2649">
        <v>4.8500000000000001E-2</v>
      </c>
      <c r="P1588" s="2657">
        <v>3.4000000000000002E-2</v>
      </c>
      <c r="Q1588" s="2650"/>
      <c r="R1588" s="2650"/>
      <c r="S1588" s="2650"/>
      <c r="T1588" s="2646" t="s">
        <v>2987</v>
      </c>
      <c r="U1588" s="2647">
        <v>4673739414781</v>
      </c>
      <c r="V1588" s="2656">
        <v>10</v>
      </c>
      <c r="W1588" s="2648">
        <v>1.59</v>
      </c>
      <c r="X1588" s="2662">
        <v>1.1299999999999999E-3</v>
      </c>
      <c r="Y1588" s="2650"/>
      <c r="Z1588" s="2650"/>
      <c r="AA1588" s="2650"/>
      <c r="AB1588" s="2647">
        <v>4603739362133</v>
      </c>
      <c r="AC1588" s="2656">
        <v>120</v>
      </c>
      <c r="AD1588" s="2648">
        <v>18.72</v>
      </c>
      <c r="AE1588" s="2662">
        <v>1.3559999999999999E-2</v>
      </c>
      <c r="AF1588" s="2648">
        <v>0.36</v>
      </c>
      <c r="AG1588" s="2648">
        <v>0.15</v>
      </c>
      <c r="AH1588" s="2648">
        <v>0.25</v>
      </c>
      <c r="AI1588" s="2647">
        <v>4603739363024</v>
      </c>
      <c r="AJ1588" s="2648">
        <v>7.53</v>
      </c>
      <c r="AK1588" s="2651" t="s">
        <v>2154</v>
      </c>
      <c r="AL1588" s="2651" t="s">
        <v>2986</v>
      </c>
      <c r="AM1588" s="2652">
        <v>658.95</v>
      </c>
      <c r="AN1588" s="2652">
        <v>7.68</v>
      </c>
    </row>
    <row r="1589" spans="1:40" ht="11.1" customHeight="1">
      <c r="A1589" s="2646" t="s">
        <v>3708</v>
      </c>
      <c r="B1589" s="2646" t="s">
        <v>3708</v>
      </c>
      <c r="C1589" s="2646" t="s">
        <v>3621</v>
      </c>
      <c r="D1589" s="2646" t="s">
        <v>3707</v>
      </c>
      <c r="E1589" s="2647">
        <v>7412200000</v>
      </c>
      <c r="F1589" s="2646" t="s">
        <v>2990</v>
      </c>
      <c r="G1589" s="2646" t="s">
        <v>870</v>
      </c>
      <c r="H1589" s="2646" t="s">
        <v>2995</v>
      </c>
      <c r="I1589" s="2646"/>
      <c r="J1589" s="2646"/>
      <c r="K1589" s="2646"/>
      <c r="L1589" s="2657">
        <v>0.255</v>
      </c>
      <c r="M1589" s="2658">
        <v>2.2499999999999999E-4</v>
      </c>
      <c r="N1589" s="2649">
        <v>8.3699999999999997E-2</v>
      </c>
      <c r="O1589" s="2649">
        <v>5.6500000000000002E-2</v>
      </c>
      <c r="P1589" s="2657">
        <v>4.1000000000000002E-2</v>
      </c>
      <c r="Q1589" s="2650"/>
      <c r="R1589" s="2650"/>
      <c r="S1589" s="2650"/>
      <c r="T1589" s="2646" t="s">
        <v>2987</v>
      </c>
      <c r="U1589" s="2647">
        <v>4673739414798</v>
      </c>
      <c r="V1589" s="2656">
        <v>10</v>
      </c>
      <c r="W1589" s="2648">
        <v>2.59</v>
      </c>
      <c r="X1589" s="2662">
        <v>2.2499999999999998E-3</v>
      </c>
      <c r="Y1589" s="2650"/>
      <c r="Z1589" s="2650"/>
      <c r="AA1589" s="2650"/>
      <c r="AB1589" s="2647">
        <v>4603739362140</v>
      </c>
      <c r="AC1589" s="2656">
        <v>60</v>
      </c>
      <c r="AD1589" s="2653">
        <v>15.3</v>
      </c>
      <c r="AE1589" s="2649">
        <v>1.35E-2</v>
      </c>
      <c r="AF1589" s="2648">
        <v>0.36</v>
      </c>
      <c r="AG1589" s="2648">
        <v>0.15</v>
      </c>
      <c r="AH1589" s="2648">
        <v>0.25</v>
      </c>
      <c r="AI1589" s="2647">
        <v>4603739363031</v>
      </c>
      <c r="AJ1589" s="2653">
        <v>12.6</v>
      </c>
      <c r="AK1589" s="2651" t="s">
        <v>2154</v>
      </c>
      <c r="AL1589" s="2651" t="s">
        <v>2986</v>
      </c>
      <c r="AM1589" s="2664">
        <v>1101.7</v>
      </c>
      <c r="AN1589" s="2652">
        <v>12.85</v>
      </c>
    </row>
    <row r="1590" spans="1:40" ht="11.1" customHeight="1">
      <c r="A1590" s="2646" t="s">
        <v>3706</v>
      </c>
      <c r="B1590" s="2646" t="s">
        <v>3706</v>
      </c>
      <c r="C1590" s="2646" t="s">
        <v>3621</v>
      </c>
      <c r="D1590" s="2646" t="s">
        <v>3653</v>
      </c>
      <c r="E1590" s="2647">
        <v>7412200000</v>
      </c>
      <c r="F1590" s="2646" t="s">
        <v>2990</v>
      </c>
      <c r="G1590" s="2646" t="s">
        <v>871</v>
      </c>
      <c r="H1590" s="2646" t="s">
        <v>2995</v>
      </c>
      <c r="I1590" s="2646"/>
      <c r="J1590" s="2646"/>
      <c r="K1590" s="2646"/>
      <c r="L1590" s="2649">
        <v>7.3499999999999996E-2</v>
      </c>
      <c r="M1590" s="2658">
        <v>6.7999999999999999E-5</v>
      </c>
      <c r="N1590" s="2657">
        <v>5.1999999999999998E-2</v>
      </c>
      <c r="O1590" s="2649">
        <v>3.78E-2</v>
      </c>
      <c r="P1590" s="2648">
        <v>0.03</v>
      </c>
      <c r="Q1590" s="2650"/>
      <c r="R1590" s="2650"/>
      <c r="S1590" s="2650"/>
      <c r="T1590" s="2646" t="s">
        <v>2987</v>
      </c>
      <c r="U1590" s="2647">
        <v>4673739414804</v>
      </c>
      <c r="V1590" s="2656">
        <v>10</v>
      </c>
      <c r="W1590" s="2648">
        <v>0.76</v>
      </c>
      <c r="X1590" s="2662">
        <v>6.8000000000000005E-4</v>
      </c>
      <c r="Y1590" s="2650"/>
      <c r="Z1590" s="2650"/>
      <c r="AA1590" s="2650"/>
      <c r="AB1590" s="2647">
        <v>4603739362164</v>
      </c>
      <c r="AC1590" s="2656">
        <v>200</v>
      </c>
      <c r="AD1590" s="2653">
        <v>14.7</v>
      </c>
      <c r="AE1590" s="2649">
        <v>1.3599999999999999E-2</v>
      </c>
      <c r="AF1590" s="2648">
        <v>0.36</v>
      </c>
      <c r="AG1590" s="2648">
        <v>0.15</v>
      </c>
      <c r="AH1590" s="2648">
        <v>0.25</v>
      </c>
      <c r="AI1590" s="2647">
        <v>4603739363055</v>
      </c>
      <c r="AJ1590" s="2648">
        <v>4.41</v>
      </c>
      <c r="AK1590" s="2651" t="s">
        <v>2154</v>
      </c>
      <c r="AL1590" s="2651" t="s">
        <v>2986</v>
      </c>
      <c r="AM1590" s="2663">
        <v>386.4</v>
      </c>
      <c r="AN1590" s="2652">
        <v>4.5</v>
      </c>
    </row>
    <row r="1591" spans="1:40" ht="11.1" customHeight="1">
      <c r="A1591" s="2646" t="s">
        <v>3705</v>
      </c>
      <c r="B1591" s="2646" t="s">
        <v>3705</v>
      </c>
      <c r="C1591" s="2646" t="s">
        <v>3621</v>
      </c>
      <c r="D1591" s="2646" t="s">
        <v>3653</v>
      </c>
      <c r="E1591" s="2647">
        <v>7412200000</v>
      </c>
      <c r="F1591" s="2646" t="s">
        <v>2990</v>
      </c>
      <c r="G1591" s="2646" t="s">
        <v>1390</v>
      </c>
      <c r="H1591" s="2646" t="s">
        <v>2995</v>
      </c>
      <c r="I1591" s="2646"/>
      <c r="J1591" s="2646"/>
      <c r="K1591" s="2646"/>
      <c r="L1591" s="2649">
        <v>7.3499999999999996E-2</v>
      </c>
      <c r="M1591" s="2658">
        <v>5.3999999999999998E-5</v>
      </c>
      <c r="N1591" s="2657">
        <v>5.0999999999999997E-2</v>
      </c>
      <c r="O1591" s="2657">
        <v>4.2000000000000003E-2</v>
      </c>
      <c r="P1591" s="2657">
        <v>2.5999999999999999E-2</v>
      </c>
      <c r="Q1591" s="2650"/>
      <c r="R1591" s="2650"/>
      <c r="S1591" s="2650"/>
      <c r="T1591" s="2646" t="s">
        <v>2987</v>
      </c>
      <c r="U1591" s="2647">
        <v>4673739414811</v>
      </c>
      <c r="V1591" s="2656">
        <v>10</v>
      </c>
      <c r="W1591" s="2648">
        <v>0.75</v>
      </c>
      <c r="X1591" s="2662">
        <v>5.4000000000000001E-4</v>
      </c>
      <c r="Y1591" s="2650"/>
      <c r="Z1591" s="2650"/>
      <c r="AA1591" s="2650"/>
      <c r="AB1591" s="2647">
        <v>4603739362171</v>
      </c>
      <c r="AC1591" s="2656">
        <v>250</v>
      </c>
      <c r="AD1591" s="2657">
        <v>18.375</v>
      </c>
      <c r="AE1591" s="2649">
        <v>1.35E-2</v>
      </c>
      <c r="AF1591" s="2648">
        <v>0.36</v>
      </c>
      <c r="AG1591" s="2648">
        <v>0.15</v>
      </c>
      <c r="AH1591" s="2648">
        <v>0.25</v>
      </c>
      <c r="AI1591" s="2647">
        <v>4603739363062</v>
      </c>
      <c r="AJ1591" s="2648">
        <v>4.49</v>
      </c>
      <c r="AK1591" s="2651" t="s">
        <v>2154</v>
      </c>
      <c r="AL1591" s="2651" t="s">
        <v>2986</v>
      </c>
      <c r="AM1591" s="2663">
        <v>393.3</v>
      </c>
      <c r="AN1591" s="2652">
        <v>4.58</v>
      </c>
    </row>
    <row r="1592" spans="1:40" ht="11.1" customHeight="1">
      <c r="A1592" s="2646" t="s">
        <v>3704</v>
      </c>
      <c r="B1592" s="2646" t="s">
        <v>3704</v>
      </c>
      <c r="C1592" s="2646" t="s">
        <v>3621</v>
      </c>
      <c r="D1592" s="2646" t="s">
        <v>3653</v>
      </c>
      <c r="E1592" s="2647">
        <v>7412200000</v>
      </c>
      <c r="F1592" s="2646" t="s">
        <v>2990</v>
      </c>
      <c r="G1592" s="2646" t="s">
        <v>1391</v>
      </c>
      <c r="H1592" s="2646" t="s">
        <v>2995</v>
      </c>
      <c r="I1592" s="2646"/>
      <c r="J1592" s="2646"/>
      <c r="K1592" s="2646"/>
      <c r="L1592" s="2657">
        <v>8.8999999999999996E-2</v>
      </c>
      <c r="M1592" s="2658">
        <v>6.7999999999999999E-5</v>
      </c>
      <c r="N1592" s="2657">
        <v>5.6000000000000001E-2</v>
      </c>
      <c r="O1592" s="2657">
        <v>4.2000000000000003E-2</v>
      </c>
      <c r="P1592" s="2648">
        <v>0.03</v>
      </c>
      <c r="Q1592" s="2650"/>
      <c r="R1592" s="2650"/>
      <c r="S1592" s="2650"/>
      <c r="T1592" s="2646" t="s">
        <v>2987</v>
      </c>
      <c r="U1592" s="2647">
        <v>4673739414828</v>
      </c>
      <c r="V1592" s="2656">
        <v>10</v>
      </c>
      <c r="W1592" s="2648">
        <v>0.91</v>
      </c>
      <c r="X1592" s="2662">
        <v>6.8000000000000005E-4</v>
      </c>
      <c r="Y1592" s="2650"/>
      <c r="Z1592" s="2650"/>
      <c r="AA1592" s="2650"/>
      <c r="AB1592" s="2647">
        <v>4603739362188</v>
      </c>
      <c r="AC1592" s="2656">
        <v>200</v>
      </c>
      <c r="AD1592" s="2653">
        <v>17.8</v>
      </c>
      <c r="AE1592" s="2649">
        <v>1.3599999999999999E-2</v>
      </c>
      <c r="AF1592" s="2648">
        <v>0.36</v>
      </c>
      <c r="AG1592" s="2648">
        <v>0.15</v>
      </c>
      <c r="AH1592" s="2648">
        <v>0.25</v>
      </c>
      <c r="AI1592" s="2647">
        <v>4603739363079</v>
      </c>
      <c r="AJ1592" s="2648">
        <v>5.99</v>
      </c>
      <c r="AK1592" s="2651" t="s">
        <v>2154</v>
      </c>
      <c r="AL1592" s="2651" t="s">
        <v>2986</v>
      </c>
      <c r="AM1592" s="2663">
        <v>524.4</v>
      </c>
      <c r="AN1592" s="2652">
        <v>6.11</v>
      </c>
    </row>
    <row r="1593" spans="1:40" ht="11.1" customHeight="1">
      <c r="A1593" s="2646" t="s">
        <v>3703</v>
      </c>
      <c r="B1593" s="2646" t="s">
        <v>3703</v>
      </c>
      <c r="C1593" s="2646" t="s">
        <v>3621</v>
      </c>
      <c r="D1593" s="2646" t="s">
        <v>3653</v>
      </c>
      <c r="E1593" s="2647">
        <v>7412200000</v>
      </c>
      <c r="F1593" s="2646" t="s">
        <v>2990</v>
      </c>
      <c r="G1593" s="2646" t="s">
        <v>1392</v>
      </c>
      <c r="H1593" s="2646" t="s">
        <v>2995</v>
      </c>
      <c r="I1593" s="2646"/>
      <c r="J1593" s="2646"/>
      <c r="K1593" s="2646"/>
      <c r="L1593" s="2657">
        <v>0.11899999999999999</v>
      </c>
      <c r="M1593" s="2662">
        <v>9.0000000000000006E-5</v>
      </c>
      <c r="N1593" s="2649">
        <v>6.3500000000000001E-2</v>
      </c>
      <c r="O1593" s="2657">
        <v>4.7E-2</v>
      </c>
      <c r="P1593" s="2657">
        <v>3.1E-2</v>
      </c>
      <c r="Q1593" s="2650"/>
      <c r="R1593" s="2650"/>
      <c r="S1593" s="2650"/>
      <c r="T1593" s="2646" t="s">
        <v>2987</v>
      </c>
      <c r="U1593" s="2647">
        <v>4673739414835</v>
      </c>
      <c r="V1593" s="2656">
        <v>10</v>
      </c>
      <c r="W1593" s="2648">
        <v>1.21</v>
      </c>
      <c r="X1593" s="2649">
        <v>8.9999999999999998E-4</v>
      </c>
      <c r="Y1593" s="2650"/>
      <c r="Z1593" s="2650"/>
      <c r="AA1593" s="2650"/>
      <c r="AB1593" s="2647">
        <v>4603739362195</v>
      </c>
      <c r="AC1593" s="2656">
        <v>150</v>
      </c>
      <c r="AD1593" s="2648">
        <v>17.850000000000001</v>
      </c>
      <c r="AE1593" s="2649">
        <v>1.35E-2</v>
      </c>
      <c r="AF1593" s="2648">
        <v>0.36</v>
      </c>
      <c r="AG1593" s="2648">
        <v>0.15</v>
      </c>
      <c r="AH1593" s="2648">
        <v>0.25</v>
      </c>
      <c r="AI1593" s="2647">
        <v>4603739363086</v>
      </c>
      <c r="AJ1593" s="2648">
        <v>6.73</v>
      </c>
      <c r="AK1593" s="2651" t="s">
        <v>2154</v>
      </c>
      <c r="AL1593" s="2651" t="s">
        <v>2986</v>
      </c>
      <c r="AM1593" s="2663">
        <v>588.79999999999995</v>
      </c>
      <c r="AN1593" s="2652">
        <v>6.86</v>
      </c>
    </row>
    <row r="1594" spans="1:40" ht="11.1" customHeight="1">
      <c r="A1594" s="2646" t="s">
        <v>3702</v>
      </c>
      <c r="B1594" s="2646" t="s">
        <v>3702</v>
      </c>
      <c r="C1594" s="2646" t="s">
        <v>3621</v>
      </c>
      <c r="D1594" s="2646" t="s">
        <v>3653</v>
      </c>
      <c r="E1594" s="2647">
        <v>7412200000</v>
      </c>
      <c r="F1594" s="2646" t="s">
        <v>2990</v>
      </c>
      <c r="G1594" s="2646" t="s">
        <v>872</v>
      </c>
      <c r="H1594" s="2646" t="s">
        <v>2995</v>
      </c>
      <c r="I1594" s="2646"/>
      <c r="J1594" s="2646"/>
      <c r="K1594" s="2646"/>
      <c r="L1594" s="2657">
        <v>0.16300000000000001</v>
      </c>
      <c r="M1594" s="2658">
        <v>1.35E-4</v>
      </c>
      <c r="N1594" s="2649">
        <v>7.1499999999999994E-2</v>
      </c>
      <c r="O1594" s="2649">
        <v>4.9500000000000002E-2</v>
      </c>
      <c r="P1594" s="2649">
        <v>3.7699999999999997E-2</v>
      </c>
      <c r="Q1594" s="2650"/>
      <c r="R1594" s="2650"/>
      <c r="S1594" s="2650"/>
      <c r="T1594" s="2646" t="s">
        <v>2987</v>
      </c>
      <c r="U1594" s="2647">
        <v>4673739414842</v>
      </c>
      <c r="V1594" s="2656">
        <v>10</v>
      </c>
      <c r="W1594" s="2648">
        <v>1.66</v>
      </c>
      <c r="X1594" s="2662">
        <v>1.3500000000000001E-3</v>
      </c>
      <c r="Y1594" s="2650"/>
      <c r="Z1594" s="2650"/>
      <c r="AA1594" s="2650"/>
      <c r="AB1594" s="2647">
        <v>4603739362201</v>
      </c>
      <c r="AC1594" s="2656">
        <v>100</v>
      </c>
      <c r="AD1594" s="2653">
        <v>16.3</v>
      </c>
      <c r="AE1594" s="2649">
        <v>1.35E-2</v>
      </c>
      <c r="AF1594" s="2648">
        <v>0.36</v>
      </c>
      <c r="AG1594" s="2648">
        <v>0.15</v>
      </c>
      <c r="AH1594" s="2648">
        <v>0.25</v>
      </c>
      <c r="AI1594" s="2647">
        <v>4603739363093</v>
      </c>
      <c r="AJ1594" s="2648">
        <v>9.58</v>
      </c>
      <c r="AK1594" s="2651" t="s">
        <v>2154</v>
      </c>
      <c r="AL1594" s="2651" t="s">
        <v>2986</v>
      </c>
      <c r="AM1594" s="2663">
        <v>837.2</v>
      </c>
      <c r="AN1594" s="2652">
        <v>9.77</v>
      </c>
    </row>
    <row r="1595" spans="1:40" ht="11.1" customHeight="1">
      <c r="A1595" s="2646" t="s">
        <v>3701</v>
      </c>
      <c r="B1595" s="2646" t="s">
        <v>3701</v>
      </c>
      <c r="C1595" s="2646" t="s">
        <v>3621</v>
      </c>
      <c r="D1595" s="2646" t="s">
        <v>3653</v>
      </c>
      <c r="E1595" s="2647">
        <v>7412200000</v>
      </c>
      <c r="F1595" s="2646" t="s">
        <v>2990</v>
      </c>
      <c r="G1595" s="2646" t="s">
        <v>1393</v>
      </c>
      <c r="H1595" s="2646" t="s">
        <v>2995</v>
      </c>
      <c r="I1595" s="2646"/>
      <c r="J1595" s="2646"/>
      <c r="K1595" s="2646"/>
      <c r="L1595" s="2657">
        <v>0.21199999999999999</v>
      </c>
      <c r="M1595" s="2658">
        <v>2.2499999999999999E-4</v>
      </c>
      <c r="N1595" s="2649">
        <v>7.7499999999999999E-2</v>
      </c>
      <c r="O1595" s="2657">
        <v>5.1999999999999998E-2</v>
      </c>
      <c r="P1595" s="2649">
        <v>3.7699999999999997E-2</v>
      </c>
      <c r="Q1595" s="2650"/>
      <c r="R1595" s="2650"/>
      <c r="S1595" s="2650"/>
      <c r="T1595" s="2646" t="s">
        <v>2987</v>
      </c>
      <c r="U1595" s="2647">
        <v>4673739414859</v>
      </c>
      <c r="V1595" s="2656">
        <v>10</v>
      </c>
      <c r="W1595" s="2648">
        <v>2.16</v>
      </c>
      <c r="X1595" s="2662">
        <v>2.2499999999999998E-3</v>
      </c>
      <c r="Y1595" s="2650"/>
      <c r="Z1595" s="2650"/>
      <c r="AA1595" s="2650"/>
      <c r="AB1595" s="2647">
        <v>4603739362218</v>
      </c>
      <c r="AC1595" s="2656">
        <v>60</v>
      </c>
      <c r="AD1595" s="2648">
        <v>12.72</v>
      </c>
      <c r="AE1595" s="2649">
        <v>1.35E-2</v>
      </c>
      <c r="AF1595" s="2648">
        <v>0.36</v>
      </c>
      <c r="AG1595" s="2648">
        <v>0.15</v>
      </c>
      <c r="AH1595" s="2648">
        <v>0.25</v>
      </c>
      <c r="AI1595" s="2647">
        <v>4603739363109</v>
      </c>
      <c r="AJ1595" s="2653">
        <v>12.6</v>
      </c>
      <c r="AK1595" s="2651" t="s">
        <v>2154</v>
      </c>
      <c r="AL1595" s="2651" t="s">
        <v>2986</v>
      </c>
      <c r="AM1595" s="2664">
        <v>1101.7</v>
      </c>
      <c r="AN1595" s="2652">
        <v>12.85</v>
      </c>
    </row>
    <row r="1596" spans="1:40" ht="11.1" customHeight="1">
      <c r="A1596" s="2646" t="s">
        <v>3700</v>
      </c>
      <c r="B1596" s="2646" t="s">
        <v>3700</v>
      </c>
      <c r="C1596" s="2646" t="s">
        <v>3621</v>
      </c>
      <c r="D1596" s="2646" t="s">
        <v>3651</v>
      </c>
      <c r="E1596" s="2647">
        <v>7412200000</v>
      </c>
      <c r="F1596" s="2646" t="s">
        <v>2990</v>
      </c>
      <c r="G1596" s="2646" t="s">
        <v>1253</v>
      </c>
      <c r="H1596" s="2646" t="s">
        <v>2995</v>
      </c>
      <c r="I1596" s="2646"/>
      <c r="J1596" s="2646"/>
      <c r="K1596" s="2646"/>
      <c r="L1596" s="2657">
        <v>0.108</v>
      </c>
      <c r="M1596" s="2658">
        <v>7.8999999999999996E-5</v>
      </c>
      <c r="N1596" s="2649">
        <v>5.3800000000000001E-2</v>
      </c>
      <c r="O1596" s="2657">
        <v>3.9E-2</v>
      </c>
      <c r="P1596" s="2657">
        <v>5.7000000000000002E-2</v>
      </c>
      <c r="Q1596" s="2650"/>
      <c r="R1596" s="2650"/>
      <c r="S1596" s="2650"/>
      <c r="T1596" s="2646" t="s">
        <v>2987</v>
      </c>
      <c r="U1596" s="2647">
        <v>4673739414866</v>
      </c>
      <c r="V1596" s="2656">
        <v>10</v>
      </c>
      <c r="W1596" s="2653">
        <v>1.1000000000000001</v>
      </c>
      <c r="X1596" s="2662">
        <v>7.9000000000000001E-4</v>
      </c>
      <c r="Y1596" s="2650"/>
      <c r="Z1596" s="2650"/>
      <c r="AA1596" s="2650"/>
      <c r="AB1596" s="2647">
        <v>4603739362232</v>
      </c>
      <c r="AC1596" s="2656">
        <v>170</v>
      </c>
      <c r="AD1596" s="2648">
        <v>18.36</v>
      </c>
      <c r="AE1596" s="2662">
        <v>1.3429999999999999E-2</v>
      </c>
      <c r="AF1596" s="2648">
        <v>0.36</v>
      </c>
      <c r="AG1596" s="2648">
        <v>0.15</v>
      </c>
      <c r="AH1596" s="2648">
        <v>0.25</v>
      </c>
      <c r="AI1596" s="2647">
        <v>4603739363123</v>
      </c>
      <c r="AJ1596" s="2648">
        <v>5.57</v>
      </c>
      <c r="AK1596" s="2651" t="s">
        <v>2154</v>
      </c>
      <c r="AL1596" s="2651" t="s">
        <v>2986</v>
      </c>
      <c r="AM1596" s="2663">
        <v>487.6</v>
      </c>
      <c r="AN1596" s="2652">
        <v>5.68</v>
      </c>
    </row>
    <row r="1597" spans="1:40" ht="11.1" customHeight="1">
      <c r="A1597" s="2646" t="s">
        <v>3699</v>
      </c>
      <c r="B1597" s="2646" t="s">
        <v>3699</v>
      </c>
      <c r="C1597" s="2646"/>
      <c r="D1597" s="2646"/>
      <c r="E1597" s="2647">
        <v>7412200000</v>
      </c>
      <c r="F1597" s="2646" t="s">
        <v>2990</v>
      </c>
      <c r="G1597" s="2646" t="s">
        <v>3698</v>
      </c>
      <c r="H1597" s="2646" t="s">
        <v>2988</v>
      </c>
      <c r="I1597" s="2646"/>
      <c r="J1597" s="2646"/>
      <c r="K1597" s="2646"/>
      <c r="L1597" s="2657">
        <v>0.13100000000000001</v>
      </c>
      <c r="M1597" s="2662">
        <v>9.0000000000000006E-5</v>
      </c>
      <c r="N1597" s="2650"/>
      <c r="O1597" s="2650"/>
      <c r="P1597" s="2650"/>
      <c r="Q1597" s="2650"/>
      <c r="R1597" s="2650"/>
      <c r="S1597" s="2650"/>
      <c r="T1597" s="2646" t="s">
        <v>2987</v>
      </c>
      <c r="U1597" s="2647">
        <v>4673739414873</v>
      </c>
      <c r="V1597" s="2656">
        <v>10</v>
      </c>
      <c r="W1597" s="2648">
        <v>1.33</v>
      </c>
      <c r="X1597" s="2649">
        <v>8.9999999999999998E-4</v>
      </c>
      <c r="Y1597" s="2650"/>
      <c r="Z1597" s="2650"/>
      <c r="AA1597" s="2650"/>
      <c r="AB1597" s="2647">
        <v>4603739362249</v>
      </c>
      <c r="AC1597" s="2656">
        <v>150</v>
      </c>
      <c r="AD1597" s="2648">
        <v>19.649999999999999</v>
      </c>
      <c r="AE1597" s="2649">
        <v>1.35E-2</v>
      </c>
      <c r="AF1597" s="2648">
        <v>0.36</v>
      </c>
      <c r="AG1597" s="2648">
        <v>0.15</v>
      </c>
      <c r="AH1597" s="2648">
        <v>0.25</v>
      </c>
      <c r="AI1597" s="2647">
        <v>4603739363130</v>
      </c>
      <c r="AJ1597" s="2648">
        <v>7.31</v>
      </c>
      <c r="AK1597" s="2651" t="s">
        <v>2154</v>
      </c>
      <c r="AL1597" s="2651" t="s">
        <v>2986</v>
      </c>
      <c r="AM1597" s="2659">
        <v>556</v>
      </c>
      <c r="AN1597" s="2652">
        <v>7.46</v>
      </c>
    </row>
    <row r="1598" spans="1:40" ht="11.1" customHeight="1">
      <c r="A1598" s="2646" t="s">
        <v>3697</v>
      </c>
      <c r="B1598" s="2646" t="s">
        <v>3697</v>
      </c>
      <c r="C1598" s="2646"/>
      <c r="D1598" s="2646"/>
      <c r="E1598" s="2647">
        <v>7412200000</v>
      </c>
      <c r="F1598" s="2646" t="s">
        <v>2990</v>
      </c>
      <c r="G1598" s="2646" t="s">
        <v>3696</v>
      </c>
      <c r="H1598" s="2646" t="s">
        <v>2988</v>
      </c>
      <c r="I1598" s="2646"/>
      <c r="J1598" s="2646"/>
      <c r="K1598" s="2646"/>
      <c r="L1598" s="2657">
        <v>0.157</v>
      </c>
      <c r="M1598" s="2658">
        <v>1.13E-4</v>
      </c>
      <c r="N1598" s="2650"/>
      <c r="O1598" s="2650"/>
      <c r="P1598" s="2650"/>
      <c r="Q1598" s="2650"/>
      <c r="R1598" s="2650"/>
      <c r="S1598" s="2650"/>
      <c r="T1598" s="2646" t="s">
        <v>2987</v>
      </c>
      <c r="U1598" s="2647">
        <v>4673739414880</v>
      </c>
      <c r="V1598" s="2656">
        <v>10</v>
      </c>
      <c r="W1598" s="2653">
        <v>1.6</v>
      </c>
      <c r="X1598" s="2662">
        <v>1.1299999999999999E-3</v>
      </c>
      <c r="Y1598" s="2650"/>
      <c r="Z1598" s="2650"/>
      <c r="AA1598" s="2650"/>
      <c r="AB1598" s="2647">
        <v>4603739362256</v>
      </c>
      <c r="AC1598" s="2656">
        <v>120</v>
      </c>
      <c r="AD1598" s="2648">
        <v>18.84</v>
      </c>
      <c r="AE1598" s="2662">
        <v>1.3559999999999999E-2</v>
      </c>
      <c r="AF1598" s="2648">
        <v>0.36</v>
      </c>
      <c r="AG1598" s="2648">
        <v>0.15</v>
      </c>
      <c r="AH1598" s="2648">
        <v>0.25</v>
      </c>
      <c r="AI1598" s="2647">
        <v>4603739363147</v>
      </c>
      <c r="AJ1598" s="2648">
        <v>8.82</v>
      </c>
      <c r="AK1598" s="2651" t="s">
        <v>2154</v>
      </c>
      <c r="AL1598" s="2651" t="s">
        <v>2986</v>
      </c>
      <c r="AM1598" s="2659">
        <v>671</v>
      </c>
      <c r="AN1598" s="2652">
        <v>9</v>
      </c>
    </row>
    <row r="1599" spans="1:40" ht="11.1" customHeight="1">
      <c r="A1599" s="2646" t="s">
        <v>3648</v>
      </c>
      <c r="B1599" s="2646" t="s">
        <v>3648</v>
      </c>
      <c r="C1599" s="2646" t="s">
        <v>3621</v>
      </c>
      <c r="D1599" s="2646" t="s">
        <v>3647</v>
      </c>
      <c r="E1599" s="2647">
        <v>7412200000</v>
      </c>
      <c r="F1599" s="2646" t="s">
        <v>2990</v>
      </c>
      <c r="G1599" s="2646" t="s">
        <v>890</v>
      </c>
      <c r="H1599" s="2646" t="s">
        <v>2995</v>
      </c>
      <c r="I1599" s="2646"/>
      <c r="J1599" s="2646"/>
      <c r="K1599" s="2646"/>
      <c r="L1599" s="2657">
        <v>6.4000000000000001E-2</v>
      </c>
      <c r="M1599" s="2658">
        <v>5.3999999999999998E-5</v>
      </c>
      <c r="N1599" s="2657">
        <v>6.3E-2</v>
      </c>
      <c r="O1599" s="2649">
        <v>4.6800000000000001E-2</v>
      </c>
      <c r="P1599" s="2649">
        <v>2.1499999999999998E-2</v>
      </c>
      <c r="Q1599" s="2650"/>
      <c r="R1599" s="2650"/>
      <c r="S1599" s="2650"/>
      <c r="T1599" s="2646" t="s">
        <v>2987</v>
      </c>
      <c r="U1599" s="2647">
        <v>4673739414897</v>
      </c>
      <c r="V1599" s="2656">
        <v>10</v>
      </c>
      <c r="W1599" s="2648">
        <v>0.66</v>
      </c>
      <c r="X1599" s="2662">
        <v>5.4000000000000001E-4</v>
      </c>
      <c r="Y1599" s="2650"/>
      <c r="Z1599" s="2650"/>
      <c r="AA1599" s="2650"/>
      <c r="AB1599" s="2647">
        <v>4603739362270</v>
      </c>
      <c r="AC1599" s="2656">
        <v>250</v>
      </c>
      <c r="AD1599" s="2656">
        <v>16</v>
      </c>
      <c r="AE1599" s="2649">
        <v>1.35E-2</v>
      </c>
      <c r="AF1599" s="2648">
        <v>0.36</v>
      </c>
      <c r="AG1599" s="2648">
        <v>0.15</v>
      </c>
      <c r="AH1599" s="2648">
        <v>0.25</v>
      </c>
      <c r="AI1599" s="2647">
        <v>4603739363161</v>
      </c>
      <c r="AJ1599" s="2648">
        <v>3.67</v>
      </c>
      <c r="AK1599" s="2651" t="s">
        <v>2154</v>
      </c>
      <c r="AL1599" s="2651" t="s">
        <v>2986</v>
      </c>
      <c r="AM1599" s="2652">
        <v>320.85000000000002</v>
      </c>
      <c r="AN1599" s="2652">
        <v>3.74</v>
      </c>
    </row>
    <row r="1600" spans="1:40" ht="11.1" customHeight="1">
      <c r="A1600" s="2646" t="s">
        <v>3695</v>
      </c>
      <c r="B1600" s="2646" t="s">
        <v>3695</v>
      </c>
      <c r="C1600" s="2646" t="s">
        <v>3621</v>
      </c>
      <c r="D1600" s="2646" t="s">
        <v>3647</v>
      </c>
      <c r="E1600" s="2647">
        <v>7412200000</v>
      </c>
      <c r="F1600" s="2646" t="s">
        <v>2990</v>
      </c>
      <c r="G1600" s="2646" t="s">
        <v>1395</v>
      </c>
      <c r="H1600" s="2646" t="s">
        <v>2995</v>
      </c>
      <c r="I1600" s="2646"/>
      <c r="J1600" s="2646"/>
      <c r="K1600" s="2646"/>
      <c r="L1600" s="2657">
        <v>0.10100000000000001</v>
      </c>
      <c r="M1600" s="2662">
        <v>9.0000000000000006E-5</v>
      </c>
      <c r="N1600" s="2657">
        <v>7.3999999999999996E-2</v>
      </c>
      <c r="O1600" s="2657">
        <v>5.5E-2</v>
      </c>
      <c r="P1600" s="2657">
        <v>2.5999999999999999E-2</v>
      </c>
      <c r="Q1600" s="2650"/>
      <c r="R1600" s="2650"/>
      <c r="S1600" s="2650"/>
      <c r="T1600" s="2646" t="s">
        <v>2987</v>
      </c>
      <c r="U1600" s="2647">
        <v>4673739414903</v>
      </c>
      <c r="V1600" s="2656">
        <v>10</v>
      </c>
      <c r="W1600" s="2648">
        <v>1.03</v>
      </c>
      <c r="X1600" s="2649">
        <v>8.9999999999999998E-4</v>
      </c>
      <c r="Y1600" s="2650"/>
      <c r="Z1600" s="2650"/>
      <c r="AA1600" s="2650"/>
      <c r="AB1600" s="2647">
        <v>4603739362287</v>
      </c>
      <c r="AC1600" s="2656">
        <v>150</v>
      </c>
      <c r="AD1600" s="2648">
        <v>15.15</v>
      </c>
      <c r="AE1600" s="2649">
        <v>1.35E-2</v>
      </c>
      <c r="AF1600" s="2648">
        <v>0.36</v>
      </c>
      <c r="AG1600" s="2648">
        <v>0.15</v>
      </c>
      <c r="AH1600" s="2648">
        <v>0.25</v>
      </c>
      <c r="AI1600" s="2647">
        <v>4603739363178</v>
      </c>
      <c r="AJ1600" s="2653">
        <v>5.9</v>
      </c>
      <c r="AK1600" s="2651" t="s">
        <v>2154</v>
      </c>
      <c r="AL1600" s="2651" t="s">
        <v>2986</v>
      </c>
      <c r="AM1600" s="2652">
        <v>516.35</v>
      </c>
      <c r="AN1600" s="2652">
        <v>6.02</v>
      </c>
    </row>
    <row r="1601" spans="1:40" ht="11.1" customHeight="1">
      <c r="A1601" s="2646" t="s">
        <v>3694</v>
      </c>
      <c r="B1601" s="2646" t="s">
        <v>3694</v>
      </c>
      <c r="C1601" s="2646" t="s">
        <v>3621</v>
      </c>
      <c r="D1601" s="2646" t="s">
        <v>3647</v>
      </c>
      <c r="E1601" s="2647">
        <v>7412200000</v>
      </c>
      <c r="F1601" s="2646" t="s">
        <v>2990</v>
      </c>
      <c r="G1601" s="2646" t="s">
        <v>1396</v>
      </c>
      <c r="H1601" s="2646" t="s">
        <v>2995</v>
      </c>
      <c r="I1601" s="2646"/>
      <c r="J1601" s="2646"/>
      <c r="K1601" s="2646"/>
      <c r="L1601" s="2657">
        <v>0.17599999999999999</v>
      </c>
      <c r="M1601" s="2658">
        <v>1.6899999999999999E-4</v>
      </c>
      <c r="N1601" s="2657">
        <v>9.5000000000000001E-2</v>
      </c>
      <c r="O1601" s="2649">
        <v>6.8500000000000005E-2</v>
      </c>
      <c r="P1601" s="2657">
        <v>3.1E-2</v>
      </c>
      <c r="Q1601" s="2650"/>
      <c r="R1601" s="2650"/>
      <c r="S1601" s="2650"/>
      <c r="T1601" s="2646" t="s">
        <v>2987</v>
      </c>
      <c r="U1601" s="2647">
        <v>4673739414910</v>
      </c>
      <c r="V1601" s="2656">
        <v>5</v>
      </c>
      <c r="W1601" s="2653">
        <v>0.9</v>
      </c>
      <c r="X1601" s="2658">
        <v>8.4500000000000005E-4</v>
      </c>
      <c r="Y1601" s="2650"/>
      <c r="Z1601" s="2650"/>
      <c r="AA1601" s="2650"/>
      <c r="AB1601" s="2647">
        <v>4603739362294</v>
      </c>
      <c r="AC1601" s="2656">
        <v>80</v>
      </c>
      <c r="AD1601" s="2648">
        <v>14.08</v>
      </c>
      <c r="AE1601" s="2662">
        <v>1.3520000000000001E-2</v>
      </c>
      <c r="AF1601" s="2648">
        <v>0.36</v>
      </c>
      <c r="AG1601" s="2648">
        <v>0.15</v>
      </c>
      <c r="AH1601" s="2648">
        <v>0.25</v>
      </c>
      <c r="AI1601" s="2647">
        <v>4603739363185</v>
      </c>
      <c r="AJ1601" s="2648">
        <v>9.56</v>
      </c>
      <c r="AK1601" s="2651" t="s">
        <v>2154</v>
      </c>
      <c r="AL1601" s="2651" t="s">
        <v>2986</v>
      </c>
      <c r="AM1601" s="2652">
        <v>836.05</v>
      </c>
      <c r="AN1601" s="2652">
        <v>9.75</v>
      </c>
    </row>
    <row r="1602" spans="1:40" ht="11.1" customHeight="1">
      <c r="A1602" s="2646" t="s">
        <v>3673</v>
      </c>
      <c r="B1602" s="2646" t="s">
        <v>3673</v>
      </c>
      <c r="C1602" s="2646" t="s">
        <v>3621</v>
      </c>
      <c r="D1602" s="2646" t="s">
        <v>3647</v>
      </c>
      <c r="E1602" s="2647">
        <v>7412200000</v>
      </c>
      <c r="F1602" s="2646" t="s">
        <v>2990</v>
      </c>
      <c r="G1602" s="2646" t="s">
        <v>1397</v>
      </c>
      <c r="H1602" s="2646" t="s">
        <v>2995</v>
      </c>
      <c r="I1602" s="2646"/>
      <c r="J1602" s="2646"/>
      <c r="K1602" s="2646"/>
      <c r="L1602" s="2657">
        <v>0.307</v>
      </c>
      <c r="M1602" s="2658">
        <v>3.86E-4</v>
      </c>
      <c r="N1602" s="2657">
        <v>0.115</v>
      </c>
      <c r="O1602" s="2649">
        <v>8.2500000000000004E-2</v>
      </c>
      <c r="P1602" s="2657">
        <v>3.9E-2</v>
      </c>
      <c r="Q1602" s="2650"/>
      <c r="R1602" s="2650"/>
      <c r="S1602" s="2650"/>
      <c r="T1602" s="2646" t="s">
        <v>2987</v>
      </c>
      <c r="U1602" s="2647">
        <v>4673739414927</v>
      </c>
      <c r="V1602" s="2656">
        <v>5</v>
      </c>
      <c r="W1602" s="2648">
        <v>1.57</v>
      </c>
      <c r="X1602" s="2662">
        <v>1.9300000000000001E-3</v>
      </c>
      <c r="Y1602" s="2650"/>
      <c r="Z1602" s="2650"/>
      <c r="AA1602" s="2650"/>
      <c r="AB1602" s="2647">
        <v>4603739362300</v>
      </c>
      <c r="AC1602" s="2656">
        <v>35</v>
      </c>
      <c r="AD1602" s="2657">
        <v>10.744999999999999</v>
      </c>
      <c r="AE1602" s="2662">
        <v>1.3509999999999999E-2</v>
      </c>
      <c r="AF1602" s="2648">
        <v>0.36</v>
      </c>
      <c r="AG1602" s="2648">
        <v>0.15</v>
      </c>
      <c r="AH1602" s="2648">
        <v>0.25</v>
      </c>
      <c r="AI1602" s="2647">
        <v>4603739363192</v>
      </c>
      <c r="AJ1602" s="2648">
        <v>17.12</v>
      </c>
      <c r="AK1602" s="2651" t="s">
        <v>2154</v>
      </c>
      <c r="AL1602" s="2651" t="s">
        <v>2986</v>
      </c>
      <c r="AM1602" s="2664">
        <v>1506.5</v>
      </c>
      <c r="AN1602" s="2652">
        <v>17.46</v>
      </c>
    </row>
    <row r="1603" spans="1:40" ht="11.1" customHeight="1">
      <c r="A1603" s="2646" t="s">
        <v>3693</v>
      </c>
      <c r="B1603" s="2646" t="s">
        <v>3693</v>
      </c>
      <c r="C1603" s="2646" t="s">
        <v>3621</v>
      </c>
      <c r="D1603" s="2646" t="s">
        <v>3645</v>
      </c>
      <c r="E1603" s="2647">
        <v>7412200000</v>
      </c>
      <c r="F1603" s="2646" t="s">
        <v>2990</v>
      </c>
      <c r="G1603" s="2646" t="s">
        <v>943</v>
      </c>
      <c r="H1603" s="2646" t="s">
        <v>2995</v>
      </c>
      <c r="I1603" s="2646"/>
      <c r="J1603" s="2646"/>
      <c r="K1603" s="2646"/>
      <c r="L1603" s="2657">
        <v>7.6999999999999999E-2</v>
      </c>
      <c r="M1603" s="2662">
        <v>9.0000000000000006E-5</v>
      </c>
      <c r="N1603" s="2657">
        <v>6.5000000000000002E-2</v>
      </c>
      <c r="O1603" s="2649">
        <v>5.0799999999999998E-2</v>
      </c>
      <c r="P1603" s="2657">
        <v>2.5999999999999999E-2</v>
      </c>
      <c r="Q1603" s="2650"/>
      <c r="R1603" s="2650"/>
      <c r="S1603" s="2650"/>
      <c r="T1603" s="2646" t="s">
        <v>2987</v>
      </c>
      <c r="U1603" s="2647">
        <v>4673739414934</v>
      </c>
      <c r="V1603" s="2656">
        <v>10</v>
      </c>
      <c r="W1603" s="2648">
        <v>0.79</v>
      </c>
      <c r="X1603" s="2649">
        <v>8.9999999999999998E-4</v>
      </c>
      <c r="Y1603" s="2650"/>
      <c r="Z1603" s="2650"/>
      <c r="AA1603" s="2650"/>
      <c r="AB1603" s="2647">
        <v>4603739362317</v>
      </c>
      <c r="AC1603" s="2656">
        <v>150</v>
      </c>
      <c r="AD1603" s="2648">
        <v>11.55</v>
      </c>
      <c r="AE1603" s="2649">
        <v>1.35E-2</v>
      </c>
      <c r="AF1603" s="2648">
        <v>0.36</v>
      </c>
      <c r="AG1603" s="2648">
        <v>0.15</v>
      </c>
      <c r="AH1603" s="2648">
        <v>0.25</v>
      </c>
      <c r="AI1603" s="2647">
        <v>4603739363208</v>
      </c>
      <c r="AJ1603" s="2648">
        <v>4.9400000000000004</v>
      </c>
      <c r="AK1603" s="2651" t="s">
        <v>2154</v>
      </c>
      <c r="AL1603" s="2651" t="s">
        <v>2986</v>
      </c>
      <c r="AM1603" s="2663">
        <v>432.4</v>
      </c>
      <c r="AN1603" s="2652">
        <v>5.04</v>
      </c>
    </row>
    <row r="1604" spans="1:40" ht="11.1" customHeight="1">
      <c r="A1604" s="2646" t="s">
        <v>3692</v>
      </c>
      <c r="B1604" s="2646" t="s">
        <v>3692</v>
      </c>
      <c r="C1604" s="2646" t="s">
        <v>3621</v>
      </c>
      <c r="D1604" s="2646" t="s">
        <v>3645</v>
      </c>
      <c r="E1604" s="2647">
        <v>7412200000</v>
      </c>
      <c r="F1604" s="2646" t="s">
        <v>2990</v>
      </c>
      <c r="G1604" s="2646" t="s">
        <v>1398</v>
      </c>
      <c r="H1604" s="2646" t="s">
        <v>2995</v>
      </c>
      <c r="I1604" s="2646"/>
      <c r="J1604" s="2646"/>
      <c r="K1604" s="2646"/>
      <c r="L1604" s="2657">
        <v>7.8E-2</v>
      </c>
      <c r="M1604" s="2662">
        <v>9.0000000000000006E-5</v>
      </c>
      <c r="N1604" s="2657">
        <v>6.7000000000000004E-2</v>
      </c>
      <c r="O1604" s="2649">
        <v>4.8800000000000003E-2</v>
      </c>
      <c r="P1604" s="2649">
        <v>2.1499999999999998E-2</v>
      </c>
      <c r="Q1604" s="2650"/>
      <c r="R1604" s="2650"/>
      <c r="S1604" s="2650"/>
      <c r="T1604" s="2646" t="s">
        <v>2987</v>
      </c>
      <c r="U1604" s="2647">
        <v>4673739414941</v>
      </c>
      <c r="V1604" s="2656">
        <v>10</v>
      </c>
      <c r="W1604" s="2653">
        <v>0.8</v>
      </c>
      <c r="X1604" s="2649">
        <v>8.9999999999999998E-4</v>
      </c>
      <c r="Y1604" s="2650"/>
      <c r="Z1604" s="2650"/>
      <c r="AA1604" s="2650"/>
      <c r="AB1604" s="2647">
        <v>4603739362324</v>
      </c>
      <c r="AC1604" s="2656">
        <v>150</v>
      </c>
      <c r="AD1604" s="2653">
        <v>11.7</v>
      </c>
      <c r="AE1604" s="2649">
        <v>1.35E-2</v>
      </c>
      <c r="AF1604" s="2648">
        <v>0.36</v>
      </c>
      <c r="AG1604" s="2648">
        <v>0.15</v>
      </c>
      <c r="AH1604" s="2648">
        <v>0.25</v>
      </c>
      <c r="AI1604" s="2647">
        <v>4603739363215</v>
      </c>
      <c r="AJ1604" s="2648">
        <v>5.05</v>
      </c>
      <c r="AK1604" s="2651" t="s">
        <v>2154</v>
      </c>
      <c r="AL1604" s="2651" t="s">
        <v>2986</v>
      </c>
      <c r="AM1604" s="2652">
        <v>442.75</v>
      </c>
      <c r="AN1604" s="2652">
        <v>5.15</v>
      </c>
    </row>
    <row r="1605" spans="1:40" ht="11.1" customHeight="1">
      <c r="A1605" s="2646" t="s">
        <v>3691</v>
      </c>
      <c r="B1605" s="2646" t="s">
        <v>3691</v>
      </c>
      <c r="C1605" s="2646" t="s">
        <v>3621</v>
      </c>
      <c r="D1605" s="2646" t="s">
        <v>3645</v>
      </c>
      <c r="E1605" s="2647">
        <v>7412200000</v>
      </c>
      <c r="F1605" s="2646" t="s">
        <v>2990</v>
      </c>
      <c r="G1605" s="2646" t="s">
        <v>1399</v>
      </c>
      <c r="H1605" s="2646" t="s">
        <v>2995</v>
      </c>
      <c r="I1605" s="2646"/>
      <c r="J1605" s="2646"/>
      <c r="K1605" s="2646"/>
      <c r="L1605" s="2657">
        <v>8.5999999999999993E-2</v>
      </c>
      <c r="M1605" s="2662">
        <v>9.0000000000000006E-5</v>
      </c>
      <c r="N1605" s="2648">
        <v>7.0000000000000007E-2</v>
      </c>
      <c r="O1605" s="2657">
        <v>5.0999999999999997E-2</v>
      </c>
      <c r="P1605" s="2657">
        <v>2.5999999999999999E-2</v>
      </c>
      <c r="Q1605" s="2650"/>
      <c r="R1605" s="2650"/>
      <c r="S1605" s="2650"/>
      <c r="T1605" s="2646" t="s">
        <v>2987</v>
      </c>
      <c r="U1605" s="2647">
        <v>4673739414958</v>
      </c>
      <c r="V1605" s="2656">
        <v>10</v>
      </c>
      <c r="W1605" s="2648">
        <v>0.88</v>
      </c>
      <c r="X1605" s="2649">
        <v>8.9999999999999998E-4</v>
      </c>
      <c r="Y1605" s="2650"/>
      <c r="Z1605" s="2650"/>
      <c r="AA1605" s="2650"/>
      <c r="AB1605" s="2647">
        <v>4603739362331</v>
      </c>
      <c r="AC1605" s="2656">
        <v>150</v>
      </c>
      <c r="AD1605" s="2653">
        <v>12.9</v>
      </c>
      <c r="AE1605" s="2649">
        <v>1.35E-2</v>
      </c>
      <c r="AF1605" s="2648">
        <v>0.36</v>
      </c>
      <c r="AG1605" s="2648">
        <v>0.15</v>
      </c>
      <c r="AH1605" s="2648">
        <v>0.25</v>
      </c>
      <c r="AI1605" s="2647">
        <v>4603739363222</v>
      </c>
      <c r="AJ1605" s="2648">
        <v>5.24</v>
      </c>
      <c r="AK1605" s="2651" t="s">
        <v>2154</v>
      </c>
      <c r="AL1605" s="2651" t="s">
        <v>2986</v>
      </c>
      <c r="AM1605" s="2652">
        <v>458.85</v>
      </c>
      <c r="AN1605" s="2652">
        <v>5.34</v>
      </c>
    </row>
    <row r="1606" spans="1:40" ht="11.1" customHeight="1">
      <c r="A1606" s="2646" t="s">
        <v>3690</v>
      </c>
      <c r="B1606" s="2646" t="s">
        <v>3690</v>
      </c>
      <c r="C1606" s="2646" t="s">
        <v>3621</v>
      </c>
      <c r="D1606" s="2646" t="s">
        <v>3645</v>
      </c>
      <c r="E1606" s="2647">
        <v>7412200000</v>
      </c>
      <c r="F1606" s="2646" t="s">
        <v>2990</v>
      </c>
      <c r="G1606" s="2646" t="s">
        <v>1400</v>
      </c>
      <c r="H1606" s="2646" t="s">
        <v>2995</v>
      </c>
      <c r="I1606" s="2646"/>
      <c r="J1606" s="2646"/>
      <c r="K1606" s="2646"/>
      <c r="L1606" s="2657">
        <v>9.1999999999999998E-2</v>
      </c>
      <c r="M1606" s="2662">
        <v>9.0000000000000006E-5</v>
      </c>
      <c r="N1606" s="2657">
        <v>7.0999999999999994E-2</v>
      </c>
      <c r="O1606" s="2649">
        <v>5.28E-2</v>
      </c>
      <c r="P1606" s="2657">
        <v>2.5999999999999999E-2</v>
      </c>
      <c r="Q1606" s="2650"/>
      <c r="R1606" s="2650"/>
      <c r="S1606" s="2650"/>
      <c r="T1606" s="2646" t="s">
        <v>2987</v>
      </c>
      <c r="U1606" s="2647">
        <v>4673739414965</v>
      </c>
      <c r="V1606" s="2656">
        <v>10</v>
      </c>
      <c r="W1606" s="2648">
        <v>0.94</v>
      </c>
      <c r="X1606" s="2649">
        <v>8.9999999999999998E-4</v>
      </c>
      <c r="Y1606" s="2650"/>
      <c r="Z1606" s="2650"/>
      <c r="AA1606" s="2650"/>
      <c r="AB1606" s="2647">
        <v>4603739362348</v>
      </c>
      <c r="AC1606" s="2656">
        <v>150</v>
      </c>
      <c r="AD1606" s="2653">
        <v>13.8</v>
      </c>
      <c r="AE1606" s="2649">
        <v>1.35E-2</v>
      </c>
      <c r="AF1606" s="2648">
        <v>0.36</v>
      </c>
      <c r="AG1606" s="2648">
        <v>0.15</v>
      </c>
      <c r="AH1606" s="2648">
        <v>0.25</v>
      </c>
      <c r="AI1606" s="2647">
        <v>4603739363239</v>
      </c>
      <c r="AJ1606" s="2648">
        <v>5.69</v>
      </c>
      <c r="AK1606" s="2651" t="s">
        <v>2154</v>
      </c>
      <c r="AL1606" s="2651" t="s">
        <v>2986</v>
      </c>
      <c r="AM1606" s="2652">
        <v>497.95</v>
      </c>
      <c r="AN1606" s="2652">
        <v>5.8</v>
      </c>
    </row>
    <row r="1607" spans="1:40" ht="11.1" customHeight="1">
      <c r="A1607" s="2646" t="s">
        <v>3689</v>
      </c>
      <c r="B1607" s="2646" t="s">
        <v>3689</v>
      </c>
      <c r="C1607" s="2646" t="s">
        <v>3621</v>
      </c>
      <c r="D1607" s="2646" t="s">
        <v>3645</v>
      </c>
      <c r="E1607" s="2647">
        <v>7412200000</v>
      </c>
      <c r="F1607" s="2646" t="s">
        <v>2990</v>
      </c>
      <c r="G1607" s="2646" t="s">
        <v>1401</v>
      </c>
      <c r="H1607" s="2646" t="s">
        <v>2995</v>
      </c>
      <c r="I1607" s="2646"/>
      <c r="J1607" s="2646"/>
      <c r="K1607" s="2646"/>
      <c r="L1607" s="2657">
        <v>0.121</v>
      </c>
      <c r="M1607" s="2658">
        <v>1.35E-4</v>
      </c>
      <c r="N1607" s="2657">
        <v>7.3999999999999996E-2</v>
      </c>
      <c r="O1607" s="2649">
        <v>6.13E-2</v>
      </c>
      <c r="P1607" s="2657">
        <v>3.1E-2</v>
      </c>
      <c r="Q1607" s="2650"/>
      <c r="R1607" s="2650"/>
      <c r="S1607" s="2650"/>
      <c r="T1607" s="2646" t="s">
        <v>2987</v>
      </c>
      <c r="U1607" s="2647">
        <v>4673739414972</v>
      </c>
      <c r="V1607" s="2656">
        <v>10</v>
      </c>
      <c r="W1607" s="2648">
        <v>1.24</v>
      </c>
      <c r="X1607" s="2662">
        <v>1.3500000000000001E-3</v>
      </c>
      <c r="Y1607" s="2650"/>
      <c r="Z1607" s="2650"/>
      <c r="AA1607" s="2650"/>
      <c r="AB1607" s="2647">
        <v>4603739362355</v>
      </c>
      <c r="AC1607" s="2656">
        <v>100</v>
      </c>
      <c r="AD1607" s="2653">
        <v>12.1</v>
      </c>
      <c r="AE1607" s="2649">
        <v>1.35E-2</v>
      </c>
      <c r="AF1607" s="2648">
        <v>0.36</v>
      </c>
      <c r="AG1607" s="2648">
        <v>0.15</v>
      </c>
      <c r="AH1607" s="2648">
        <v>0.25</v>
      </c>
      <c r="AI1607" s="2647">
        <v>4603739363246</v>
      </c>
      <c r="AJ1607" s="2653">
        <v>7.2</v>
      </c>
      <c r="AK1607" s="2651" t="s">
        <v>2154</v>
      </c>
      <c r="AL1607" s="2651" t="s">
        <v>2986</v>
      </c>
      <c r="AM1607" s="2663">
        <v>630.20000000000005</v>
      </c>
      <c r="AN1607" s="2652">
        <v>7.34</v>
      </c>
    </row>
    <row r="1608" spans="1:40" ht="11.1" customHeight="1">
      <c r="A1608" s="2646" t="s">
        <v>3688</v>
      </c>
      <c r="B1608" s="2646" t="s">
        <v>3688</v>
      </c>
      <c r="C1608" s="2646" t="s">
        <v>3621</v>
      </c>
      <c r="D1608" s="2646" t="s">
        <v>3645</v>
      </c>
      <c r="E1608" s="2647">
        <v>7412200000</v>
      </c>
      <c r="F1608" s="2646" t="s">
        <v>2990</v>
      </c>
      <c r="G1608" s="2646" t="s">
        <v>1402</v>
      </c>
      <c r="H1608" s="2646" t="s">
        <v>2995</v>
      </c>
      <c r="I1608" s="2646"/>
      <c r="J1608" s="2646"/>
      <c r="K1608" s="2646"/>
      <c r="L1608" s="2657">
        <v>0.128</v>
      </c>
      <c r="M1608" s="2658">
        <v>1.35E-4</v>
      </c>
      <c r="N1608" s="2657">
        <v>7.8E-2</v>
      </c>
      <c r="O1608" s="2649">
        <v>6.3500000000000001E-2</v>
      </c>
      <c r="P1608" s="2657">
        <v>3.1E-2</v>
      </c>
      <c r="Q1608" s="2650"/>
      <c r="R1608" s="2650"/>
      <c r="S1608" s="2650"/>
      <c r="T1608" s="2646" t="s">
        <v>2987</v>
      </c>
      <c r="U1608" s="2647">
        <v>4673739414989</v>
      </c>
      <c r="V1608" s="2656">
        <v>10</v>
      </c>
      <c r="W1608" s="2648">
        <v>1.31</v>
      </c>
      <c r="X1608" s="2662">
        <v>1.3500000000000001E-3</v>
      </c>
      <c r="Y1608" s="2650"/>
      <c r="Z1608" s="2650"/>
      <c r="AA1608" s="2650"/>
      <c r="AB1608" s="2647">
        <v>4603739362362</v>
      </c>
      <c r="AC1608" s="2656">
        <v>100</v>
      </c>
      <c r="AD1608" s="2653">
        <v>12.8</v>
      </c>
      <c r="AE1608" s="2649">
        <v>1.35E-2</v>
      </c>
      <c r="AF1608" s="2648">
        <v>0.36</v>
      </c>
      <c r="AG1608" s="2648">
        <v>0.15</v>
      </c>
      <c r="AH1608" s="2648">
        <v>0.25</v>
      </c>
      <c r="AI1608" s="2647">
        <v>4603739363253</v>
      </c>
      <c r="AJ1608" s="2653">
        <v>7.8</v>
      </c>
      <c r="AK1608" s="2651" t="s">
        <v>2154</v>
      </c>
      <c r="AL1608" s="2651" t="s">
        <v>2986</v>
      </c>
      <c r="AM1608" s="2652">
        <v>681.95</v>
      </c>
      <c r="AN1608" s="2652">
        <v>7.96</v>
      </c>
    </row>
    <row r="1609" spans="1:40" ht="11.1" customHeight="1">
      <c r="A1609" s="2646" t="s">
        <v>3687</v>
      </c>
      <c r="B1609" s="2646" t="s">
        <v>3687</v>
      </c>
      <c r="C1609" s="2646" t="s">
        <v>3621</v>
      </c>
      <c r="D1609" s="2646" t="s">
        <v>3645</v>
      </c>
      <c r="E1609" s="2647">
        <v>7412200000</v>
      </c>
      <c r="F1609" s="2646" t="s">
        <v>2990</v>
      </c>
      <c r="G1609" s="2646" t="s">
        <v>1403</v>
      </c>
      <c r="H1609" s="2646" t="s">
        <v>2995</v>
      </c>
      <c r="I1609" s="2646"/>
      <c r="J1609" s="2646"/>
      <c r="K1609" s="2646"/>
      <c r="L1609" s="2649">
        <v>0.10349999999999999</v>
      </c>
      <c r="M1609" s="2658">
        <v>1.35E-4</v>
      </c>
      <c r="N1609" s="2657">
        <v>7.4999999999999997E-2</v>
      </c>
      <c r="O1609" s="2649">
        <v>5.1299999999999998E-2</v>
      </c>
      <c r="P1609" s="2649">
        <v>2.1499999999999998E-2</v>
      </c>
      <c r="Q1609" s="2650"/>
      <c r="R1609" s="2650"/>
      <c r="S1609" s="2650"/>
      <c r="T1609" s="2646" t="s">
        <v>2987</v>
      </c>
      <c r="U1609" s="2647">
        <v>4673739414996</v>
      </c>
      <c r="V1609" s="2656">
        <v>10</v>
      </c>
      <c r="W1609" s="2648">
        <v>1.07</v>
      </c>
      <c r="X1609" s="2662">
        <v>1.3500000000000001E-3</v>
      </c>
      <c r="Y1609" s="2650"/>
      <c r="Z1609" s="2650"/>
      <c r="AA1609" s="2650"/>
      <c r="AB1609" s="2647">
        <v>4603739362379</v>
      </c>
      <c r="AC1609" s="2656">
        <v>100</v>
      </c>
      <c r="AD1609" s="2648">
        <v>10.35</v>
      </c>
      <c r="AE1609" s="2649">
        <v>1.35E-2</v>
      </c>
      <c r="AF1609" s="2648">
        <v>0.36</v>
      </c>
      <c r="AG1609" s="2648">
        <v>0.15</v>
      </c>
      <c r="AH1609" s="2648">
        <v>0.25</v>
      </c>
      <c r="AI1609" s="2647">
        <v>4603739363260</v>
      </c>
      <c r="AJ1609" s="2653">
        <v>6.3</v>
      </c>
      <c r="AK1609" s="2651" t="s">
        <v>2154</v>
      </c>
      <c r="AL1609" s="2651" t="s">
        <v>2986</v>
      </c>
      <c r="AM1609" s="2652">
        <v>550.85</v>
      </c>
      <c r="AN1609" s="2652">
        <v>6.43</v>
      </c>
    </row>
    <row r="1610" spans="1:40" ht="11.1" customHeight="1">
      <c r="A1610" s="2646" t="s">
        <v>3686</v>
      </c>
      <c r="B1610" s="2646" t="s">
        <v>3686</v>
      </c>
      <c r="C1610" s="2646" t="s">
        <v>3621</v>
      </c>
      <c r="D1610" s="2646" t="s">
        <v>3645</v>
      </c>
      <c r="E1610" s="2647">
        <v>7412200000</v>
      </c>
      <c r="F1610" s="2646" t="s">
        <v>2990</v>
      </c>
      <c r="G1610" s="2646" t="s">
        <v>903</v>
      </c>
      <c r="H1610" s="2646" t="s">
        <v>2995</v>
      </c>
      <c r="I1610" s="2646"/>
      <c r="J1610" s="2646"/>
      <c r="K1610" s="2646"/>
      <c r="L1610" s="2657">
        <v>0.113</v>
      </c>
      <c r="M1610" s="2658">
        <v>1.35E-4</v>
      </c>
      <c r="N1610" s="2657">
        <v>7.9000000000000001E-2</v>
      </c>
      <c r="O1610" s="2649">
        <v>5.3499999999999999E-2</v>
      </c>
      <c r="P1610" s="2657">
        <v>2.5999999999999999E-2</v>
      </c>
      <c r="Q1610" s="2650"/>
      <c r="R1610" s="2650"/>
      <c r="S1610" s="2650"/>
      <c r="T1610" s="2646" t="s">
        <v>2987</v>
      </c>
      <c r="U1610" s="2647">
        <v>4673739415009</v>
      </c>
      <c r="V1610" s="2656">
        <v>10</v>
      </c>
      <c r="W1610" s="2648">
        <v>1.1599999999999999</v>
      </c>
      <c r="X1610" s="2662">
        <v>1.3500000000000001E-3</v>
      </c>
      <c r="Y1610" s="2650"/>
      <c r="Z1610" s="2650"/>
      <c r="AA1610" s="2650"/>
      <c r="AB1610" s="2647">
        <v>4603739362386</v>
      </c>
      <c r="AC1610" s="2656">
        <v>100</v>
      </c>
      <c r="AD1610" s="2653">
        <v>11.3</v>
      </c>
      <c r="AE1610" s="2649">
        <v>1.35E-2</v>
      </c>
      <c r="AF1610" s="2648">
        <v>0.36</v>
      </c>
      <c r="AG1610" s="2648">
        <v>0.15</v>
      </c>
      <c r="AH1610" s="2648">
        <v>0.25</v>
      </c>
      <c r="AI1610" s="2647">
        <v>4603739363277</v>
      </c>
      <c r="AJ1610" s="2648">
        <v>7.15</v>
      </c>
      <c r="AK1610" s="2651" t="s">
        <v>2154</v>
      </c>
      <c r="AL1610" s="2651" t="s">
        <v>2986</v>
      </c>
      <c r="AM1610" s="2663">
        <v>625.6</v>
      </c>
      <c r="AN1610" s="2652">
        <v>7.29</v>
      </c>
    </row>
    <row r="1611" spans="1:40" ht="11.1" customHeight="1">
      <c r="A1611" s="2646" t="s">
        <v>3685</v>
      </c>
      <c r="B1611" s="2646" t="s">
        <v>3685</v>
      </c>
      <c r="C1611" s="2646" t="s">
        <v>3621</v>
      </c>
      <c r="D1611" s="2646" t="s">
        <v>3645</v>
      </c>
      <c r="E1611" s="2647">
        <v>7412200000</v>
      </c>
      <c r="F1611" s="2646" t="s">
        <v>2990</v>
      </c>
      <c r="G1611" s="2646" t="s">
        <v>1404</v>
      </c>
      <c r="H1611" s="2646" t="s">
        <v>2995</v>
      </c>
      <c r="I1611" s="2646"/>
      <c r="J1611" s="2646"/>
      <c r="K1611" s="2646"/>
      <c r="L1611" s="2657">
        <v>0.13200000000000001</v>
      </c>
      <c r="M1611" s="2658">
        <v>1.35E-4</v>
      </c>
      <c r="N1611" s="2657">
        <v>8.5999999999999993E-2</v>
      </c>
      <c r="O1611" s="2657">
        <v>5.6000000000000001E-2</v>
      </c>
      <c r="P1611" s="2657">
        <v>3.1E-2</v>
      </c>
      <c r="Q1611" s="2650"/>
      <c r="R1611" s="2650"/>
      <c r="S1611" s="2650"/>
      <c r="T1611" s="2646" t="s">
        <v>2987</v>
      </c>
      <c r="U1611" s="2647">
        <v>4673739415016</v>
      </c>
      <c r="V1611" s="2656">
        <v>10</v>
      </c>
      <c r="W1611" s="2648">
        <v>1.35</v>
      </c>
      <c r="X1611" s="2662">
        <v>1.3500000000000001E-3</v>
      </c>
      <c r="Y1611" s="2650"/>
      <c r="Z1611" s="2650"/>
      <c r="AA1611" s="2650"/>
      <c r="AB1611" s="2647">
        <v>4603739362393</v>
      </c>
      <c r="AC1611" s="2656">
        <v>100</v>
      </c>
      <c r="AD1611" s="2653">
        <v>13.2</v>
      </c>
      <c r="AE1611" s="2649">
        <v>1.35E-2</v>
      </c>
      <c r="AF1611" s="2648">
        <v>0.36</v>
      </c>
      <c r="AG1611" s="2648">
        <v>0.15</v>
      </c>
      <c r="AH1611" s="2648">
        <v>0.25</v>
      </c>
      <c r="AI1611" s="2647">
        <v>4603739363284</v>
      </c>
      <c r="AJ1611" s="2648">
        <v>8.09</v>
      </c>
      <c r="AK1611" s="2651" t="s">
        <v>2154</v>
      </c>
      <c r="AL1611" s="2651" t="s">
        <v>2986</v>
      </c>
      <c r="AM1611" s="2663">
        <v>708.4</v>
      </c>
      <c r="AN1611" s="2652">
        <v>8.25</v>
      </c>
    </row>
    <row r="1612" spans="1:40" ht="11.1" customHeight="1">
      <c r="A1612" s="2646" t="s">
        <v>3684</v>
      </c>
      <c r="B1612" s="2646" t="s">
        <v>3684</v>
      </c>
      <c r="C1612" s="2646" t="s">
        <v>3621</v>
      </c>
      <c r="D1612" s="2646" t="s">
        <v>3645</v>
      </c>
      <c r="E1612" s="2647">
        <v>7412200000</v>
      </c>
      <c r="F1612" s="2646" t="s">
        <v>2990</v>
      </c>
      <c r="G1612" s="2646" t="s">
        <v>1405</v>
      </c>
      <c r="H1612" s="2646" t="s">
        <v>2995</v>
      </c>
      <c r="I1612" s="2646"/>
      <c r="J1612" s="2646"/>
      <c r="K1612" s="2646"/>
      <c r="L1612" s="2657">
        <v>0.11799999999999999</v>
      </c>
      <c r="M1612" s="2658">
        <v>1.35E-4</v>
      </c>
      <c r="N1612" s="2657">
        <v>7.8E-2</v>
      </c>
      <c r="O1612" s="2648">
        <v>0.06</v>
      </c>
      <c r="P1612" s="2657">
        <v>3.1E-2</v>
      </c>
      <c r="Q1612" s="2650"/>
      <c r="R1612" s="2650"/>
      <c r="S1612" s="2650"/>
      <c r="T1612" s="2646" t="s">
        <v>2987</v>
      </c>
      <c r="U1612" s="2647">
        <v>4673739415023</v>
      </c>
      <c r="V1612" s="2656">
        <v>10</v>
      </c>
      <c r="W1612" s="2648">
        <v>1.21</v>
      </c>
      <c r="X1612" s="2662">
        <v>1.3500000000000001E-3</v>
      </c>
      <c r="Y1612" s="2650"/>
      <c r="Z1612" s="2650"/>
      <c r="AA1612" s="2650"/>
      <c r="AB1612" s="2647">
        <v>4603739362409</v>
      </c>
      <c r="AC1612" s="2656">
        <v>100</v>
      </c>
      <c r="AD1612" s="2653">
        <v>11.8</v>
      </c>
      <c r="AE1612" s="2649">
        <v>1.35E-2</v>
      </c>
      <c r="AF1612" s="2648">
        <v>0.36</v>
      </c>
      <c r="AG1612" s="2648">
        <v>0.15</v>
      </c>
      <c r="AH1612" s="2648">
        <v>0.25</v>
      </c>
      <c r="AI1612" s="2647">
        <v>4603739363291</v>
      </c>
      <c r="AJ1612" s="2648">
        <v>7.17</v>
      </c>
      <c r="AK1612" s="2651" t="s">
        <v>2154</v>
      </c>
      <c r="AL1612" s="2651" t="s">
        <v>2986</v>
      </c>
      <c r="AM1612" s="2663">
        <v>627.9</v>
      </c>
      <c r="AN1612" s="2652">
        <v>7.31</v>
      </c>
    </row>
    <row r="1613" spans="1:40" ht="11.1" customHeight="1">
      <c r="A1613" s="2646" t="s">
        <v>3683</v>
      </c>
      <c r="B1613" s="2646" t="s">
        <v>3683</v>
      </c>
      <c r="C1613" s="2646" t="s">
        <v>3621</v>
      </c>
      <c r="D1613" s="2646" t="s">
        <v>3645</v>
      </c>
      <c r="E1613" s="2647">
        <v>7412200000</v>
      </c>
      <c r="F1613" s="2646" t="s">
        <v>2990</v>
      </c>
      <c r="G1613" s="2646" t="s">
        <v>1406</v>
      </c>
      <c r="H1613" s="2646" t="s">
        <v>2995</v>
      </c>
      <c r="I1613" s="2646"/>
      <c r="J1613" s="2646"/>
      <c r="K1613" s="2646"/>
      <c r="L1613" s="2657">
        <v>0.128</v>
      </c>
      <c r="M1613" s="2658">
        <v>1.35E-4</v>
      </c>
      <c r="N1613" s="2649">
        <v>8.2500000000000004E-2</v>
      </c>
      <c r="O1613" s="2648">
        <v>0.06</v>
      </c>
      <c r="P1613" s="2657">
        <v>3.1E-2</v>
      </c>
      <c r="Q1613" s="2650"/>
      <c r="R1613" s="2650"/>
      <c r="S1613" s="2650"/>
      <c r="T1613" s="2646" t="s">
        <v>2987</v>
      </c>
      <c r="U1613" s="2647">
        <v>4673739415030</v>
      </c>
      <c r="V1613" s="2656">
        <v>10</v>
      </c>
      <c r="W1613" s="2648">
        <v>1.31</v>
      </c>
      <c r="X1613" s="2662">
        <v>1.3500000000000001E-3</v>
      </c>
      <c r="Y1613" s="2650"/>
      <c r="Z1613" s="2650"/>
      <c r="AA1613" s="2650"/>
      <c r="AB1613" s="2647">
        <v>4603739362416</v>
      </c>
      <c r="AC1613" s="2656">
        <v>100</v>
      </c>
      <c r="AD1613" s="2653">
        <v>12.8</v>
      </c>
      <c r="AE1613" s="2649">
        <v>1.35E-2</v>
      </c>
      <c r="AF1613" s="2648">
        <v>0.36</v>
      </c>
      <c r="AG1613" s="2648">
        <v>0.15</v>
      </c>
      <c r="AH1613" s="2648">
        <v>0.25</v>
      </c>
      <c r="AI1613" s="2647">
        <v>4603739363307</v>
      </c>
      <c r="AJ1613" s="2648">
        <v>7.49</v>
      </c>
      <c r="AK1613" s="2651" t="s">
        <v>2154</v>
      </c>
      <c r="AL1613" s="2651" t="s">
        <v>2986</v>
      </c>
      <c r="AM1613" s="2652">
        <v>654.35</v>
      </c>
      <c r="AN1613" s="2652">
        <v>7.64</v>
      </c>
    </row>
    <row r="1614" spans="1:40" ht="11.1" customHeight="1">
      <c r="A1614" s="2646" t="s">
        <v>3682</v>
      </c>
      <c r="B1614" s="2646" t="s">
        <v>3682</v>
      </c>
      <c r="C1614" s="2646" t="s">
        <v>3621</v>
      </c>
      <c r="D1614" s="2646" t="s">
        <v>3645</v>
      </c>
      <c r="E1614" s="2647">
        <v>7412200000</v>
      </c>
      <c r="F1614" s="2646" t="s">
        <v>2990</v>
      </c>
      <c r="G1614" s="2646" t="s">
        <v>1527</v>
      </c>
      <c r="H1614" s="2646" t="s">
        <v>2995</v>
      </c>
      <c r="I1614" s="2646"/>
      <c r="J1614" s="2646"/>
      <c r="K1614" s="2646"/>
      <c r="L1614" s="2657">
        <v>0.14799999999999999</v>
      </c>
      <c r="M1614" s="2658">
        <v>1.35E-4</v>
      </c>
      <c r="N1614" s="2648">
        <v>0.09</v>
      </c>
      <c r="O1614" s="2648">
        <v>0.06</v>
      </c>
      <c r="P1614" s="2657">
        <v>3.1E-2</v>
      </c>
      <c r="Q1614" s="2650"/>
      <c r="R1614" s="2650"/>
      <c r="S1614" s="2650"/>
      <c r="T1614" s="2646" t="s">
        <v>2987</v>
      </c>
      <c r="U1614" s="2647">
        <v>4673739415047</v>
      </c>
      <c r="V1614" s="2656">
        <v>10</v>
      </c>
      <c r="W1614" s="2648">
        <v>1.51</v>
      </c>
      <c r="X1614" s="2662">
        <v>1.3500000000000001E-3</v>
      </c>
      <c r="Y1614" s="2650"/>
      <c r="Z1614" s="2650"/>
      <c r="AA1614" s="2650"/>
      <c r="AB1614" s="2647">
        <v>4603739362423</v>
      </c>
      <c r="AC1614" s="2656">
        <v>100</v>
      </c>
      <c r="AD1614" s="2653">
        <v>14.8</v>
      </c>
      <c r="AE1614" s="2649">
        <v>1.35E-2</v>
      </c>
      <c r="AF1614" s="2648">
        <v>0.36</v>
      </c>
      <c r="AG1614" s="2648">
        <v>0.15</v>
      </c>
      <c r="AH1614" s="2648">
        <v>0.25</v>
      </c>
      <c r="AI1614" s="2647">
        <v>4603739363314</v>
      </c>
      <c r="AJ1614" s="2653">
        <v>8.5</v>
      </c>
      <c r="AK1614" s="2651" t="s">
        <v>2154</v>
      </c>
      <c r="AL1614" s="2651" t="s">
        <v>2986</v>
      </c>
      <c r="AM1614" s="2663">
        <v>742.9</v>
      </c>
      <c r="AN1614" s="2652">
        <v>8.67</v>
      </c>
    </row>
    <row r="1615" spans="1:40" ht="11.1" customHeight="1">
      <c r="A1615" s="2646" t="s">
        <v>3681</v>
      </c>
      <c r="B1615" s="2646" t="s">
        <v>3681</v>
      </c>
      <c r="C1615" s="2646" t="s">
        <v>3621</v>
      </c>
      <c r="D1615" s="2646" t="s">
        <v>3645</v>
      </c>
      <c r="E1615" s="2647">
        <v>7412200000</v>
      </c>
      <c r="F1615" s="2646" t="s">
        <v>2990</v>
      </c>
      <c r="G1615" s="2646" t="s">
        <v>1407</v>
      </c>
      <c r="H1615" s="2646" t="s">
        <v>2995</v>
      </c>
      <c r="I1615" s="2646"/>
      <c r="J1615" s="2646"/>
      <c r="K1615" s="2646"/>
      <c r="L1615" s="2657">
        <v>0.14599999999999999</v>
      </c>
      <c r="M1615" s="2658">
        <v>1.35E-4</v>
      </c>
      <c r="N1615" s="2649">
        <v>8.2500000000000004E-2</v>
      </c>
      <c r="O1615" s="2649">
        <v>6.8500000000000005E-2</v>
      </c>
      <c r="P1615" s="2657">
        <v>3.1E-2</v>
      </c>
      <c r="Q1615" s="2650"/>
      <c r="R1615" s="2650"/>
      <c r="S1615" s="2650"/>
      <c r="T1615" s="2646" t="s">
        <v>2987</v>
      </c>
      <c r="U1615" s="2647">
        <v>4673739415054</v>
      </c>
      <c r="V1615" s="2656">
        <v>10</v>
      </c>
      <c r="W1615" s="2648">
        <v>1.49</v>
      </c>
      <c r="X1615" s="2662">
        <v>1.3500000000000001E-3</v>
      </c>
      <c r="Y1615" s="2650"/>
      <c r="Z1615" s="2650"/>
      <c r="AA1615" s="2650"/>
      <c r="AB1615" s="2647">
        <v>4603739362430</v>
      </c>
      <c r="AC1615" s="2656">
        <v>100</v>
      </c>
      <c r="AD1615" s="2653">
        <v>14.6</v>
      </c>
      <c r="AE1615" s="2649">
        <v>1.35E-2</v>
      </c>
      <c r="AF1615" s="2648">
        <v>0.36</v>
      </c>
      <c r="AG1615" s="2648">
        <v>0.15</v>
      </c>
      <c r="AH1615" s="2648">
        <v>0.25</v>
      </c>
      <c r="AI1615" s="2647">
        <v>4603739363321</v>
      </c>
      <c r="AJ1615" s="2648">
        <v>7.75</v>
      </c>
      <c r="AK1615" s="2651" t="s">
        <v>2154</v>
      </c>
      <c r="AL1615" s="2651" t="s">
        <v>2986</v>
      </c>
      <c r="AM1615" s="2663">
        <v>678.5</v>
      </c>
      <c r="AN1615" s="2652">
        <v>7.91</v>
      </c>
    </row>
    <row r="1616" spans="1:40" ht="11.1" customHeight="1">
      <c r="A1616" s="2646" t="s">
        <v>3680</v>
      </c>
      <c r="B1616" s="2646" t="s">
        <v>3680</v>
      </c>
      <c r="C1616" s="2646" t="s">
        <v>3621</v>
      </c>
      <c r="D1616" s="2646" t="s">
        <v>3645</v>
      </c>
      <c r="E1616" s="2647">
        <v>7412200000</v>
      </c>
      <c r="F1616" s="2646" t="s">
        <v>2990</v>
      </c>
      <c r="G1616" s="2646" t="s">
        <v>1408</v>
      </c>
      <c r="H1616" s="2646" t="s">
        <v>2995</v>
      </c>
      <c r="I1616" s="2646"/>
      <c r="J1616" s="2646"/>
      <c r="K1616" s="2646"/>
      <c r="L1616" s="2657">
        <v>0.155</v>
      </c>
      <c r="M1616" s="2658">
        <v>1.35E-4</v>
      </c>
      <c r="N1616" s="2649">
        <v>8.6499999999999994E-2</v>
      </c>
      <c r="O1616" s="2649">
        <v>6.8500000000000005E-2</v>
      </c>
      <c r="P1616" s="2657">
        <v>3.1E-2</v>
      </c>
      <c r="Q1616" s="2650"/>
      <c r="R1616" s="2650"/>
      <c r="S1616" s="2650"/>
      <c r="T1616" s="2646" t="s">
        <v>2987</v>
      </c>
      <c r="U1616" s="2647">
        <v>4673739415061</v>
      </c>
      <c r="V1616" s="2656">
        <v>10</v>
      </c>
      <c r="W1616" s="2648">
        <v>1.58</v>
      </c>
      <c r="X1616" s="2662">
        <v>1.3500000000000001E-3</v>
      </c>
      <c r="Y1616" s="2650"/>
      <c r="Z1616" s="2650"/>
      <c r="AA1616" s="2650"/>
      <c r="AB1616" s="2647">
        <v>4603739362447</v>
      </c>
      <c r="AC1616" s="2656">
        <v>100</v>
      </c>
      <c r="AD1616" s="2653">
        <v>15.5</v>
      </c>
      <c r="AE1616" s="2649">
        <v>1.35E-2</v>
      </c>
      <c r="AF1616" s="2648">
        <v>0.36</v>
      </c>
      <c r="AG1616" s="2648">
        <v>0.15</v>
      </c>
      <c r="AH1616" s="2648">
        <v>0.25</v>
      </c>
      <c r="AI1616" s="2647">
        <v>4603739363338</v>
      </c>
      <c r="AJ1616" s="2648">
        <v>8.84</v>
      </c>
      <c r="AK1616" s="2651" t="s">
        <v>2154</v>
      </c>
      <c r="AL1616" s="2651" t="s">
        <v>2986</v>
      </c>
      <c r="AM1616" s="2652">
        <v>773.95</v>
      </c>
      <c r="AN1616" s="2652">
        <v>9.02</v>
      </c>
    </row>
    <row r="1617" spans="1:40" ht="11.1" customHeight="1">
      <c r="A1617" s="2646" t="s">
        <v>3679</v>
      </c>
      <c r="B1617" s="2646" t="s">
        <v>3679</v>
      </c>
      <c r="C1617" s="2646" t="s">
        <v>3621</v>
      </c>
      <c r="D1617" s="2646" t="s">
        <v>3645</v>
      </c>
      <c r="E1617" s="2647">
        <v>7412200000</v>
      </c>
      <c r="F1617" s="2646" t="s">
        <v>2990</v>
      </c>
      <c r="G1617" s="2646" t="s">
        <v>1409</v>
      </c>
      <c r="H1617" s="2646" t="s">
        <v>2995</v>
      </c>
      <c r="I1617" s="2646"/>
      <c r="J1617" s="2646"/>
      <c r="K1617" s="2646"/>
      <c r="L1617" s="2657">
        <v>0.20799999999999999</v>
      </c>
      <c r="M1617" s="2658">
        <v>3.3799999999999998E-4</v>
      </c>
      <c r="N1617" s="2649">
        <v>0.1012</v>
      </c>
      <c r="O1617" s="2649">
        <v>7.6499999999999999E-2</v>
      </c>
      <c r="P1617" s="2657">
        <v>3.9E-2</v>
      </c>
      <c r="Q1617" s="2650"/>
      <c r="R1617" s="2650"/>
      <c r="S1617" s="2650"/>
      <c r="T1617" s="2646" t="s">
        <v>2987</v>
      </c>
      <c r="U1617" s="2647">
        <v>4673739415078</v>
      </c>
      <c r="V1617" s="2656">
        <v>5</v>
      </c>
      <c r="W1617" s="2648">
        <v>1.08</v>
      </c>
      <c r="X1617" s="2662">
        <v>1.6900000000000001E-3</v>
      </c>
      <c r="Y1617" s="2650"/>
      <c r="Z1617" s="2650"/>
      <c r="AA1617" s="2650"/>
      <c r="AB1617" s="2647">
        <v>4603739362485</v>
      </c>
      <c r="AC1617" s="2656">
        <v>40</v>
      </c>
      <c r="AD1617" s="2648">
        <v>8.32</v>
      </c>
      <c r="AE1617" s="2662">
        <v>1.3520000000000001E-2</v>
      </c>
      <c r="AF1617" s="2648">
        <v>0.36</v>
      </c>
      <c r="AG1617" s="2648">
        <v>0.15</v>
      </c>
      <c r="AH1617" s="2648">
        <v>0.25</v>
      </c>
      <c r="AI1617" s="2647">
        <v>4603739363376</v>
      </c>
      <c r="AJ1617" s="2648">
        <v>13.07</v>
      </c>
      <c r="AK1617" s="2651" t="s">
        <v>2154</v>
      </c>
      <c r="AL1617" s="2651" t="s">
        <v>2986</v>
      </c>
      <c r="AM1617" s="2664">
        <v>1143.0999999999999</v>
      </c>
      <c r="AN1617" s="2652">
        <v>13.33</v>
      </c>
    </row>
    <row r="1618" spans="1:40" ht="11.1" customHeight="1">
      <c r="A1618" s="2646" t="s">
        <v>3678</v>
      </c>
      <c r="B1618" s="2646" t="s">
        <v>3678</v>
      </c>
      <c r="C1618" s="2646" t="s">
        <v>3621</v>
      </c>
      <c r="D1618" s="2646" t="s">
        <v>3645</v>
      </c>
      <c r="E1618" s="2647">
        <v>7412200000</v>
      </c>
      <c r="F1618" s="2646" t="s">
        <v>2990</v>
      </c>
      <c r="G1618" s="2646" t="s">
        <v>873</v>
      </c>
      <c r="H1618" s="2646" t="s">
        <v>2995</v>
      </c>
      <c r="I1618" s="2646"/>
      <c r="J1618" s="2646"/>
      <c r="K1618" s="2646"/>
      <c r="L1618" s="2657">
        <v>0.193</v>
      </c>
      <c r="M1618" s="2662">
        <v>2.7E-4</v>
      </c>
      <c r="N1618" s="2657">
        <v>0.105</v>
      </c>
      <c r="O1618" s="2649">
        <v>7.6100000000000001E-2</v>
      </c>
      <c r="P1618" s="2649">
        <v>3.9800000000000002E-2</v>
      </c>
      <c r="Q1618" s="2650"/>
      <c r="R1618" s="2650"/>
      <c r="S1618" s="2650"/>
      <c r="T1618" s="2646" t="s">
        <v>2987</v>
      </c>
      <c r="U1618" s="2647">
        <v>4673739415085</v>
      </c>
      <c r="V1618" s="2656">
        <v>5</v>
      </c>
      <c r="W1618" s="2656">
        <v>1</v>
      </c>
      <c r="X1618" s="2662">
        <v>1.3500000000000001E-3</v>
      </c>
      <c r="Y1618" s="2650"/>
      <c r="Z1618" s="2650"/>
      <c r="AA1618" s="2650"/>
      <c r="AB1618" s="2647">
        <v>4603739362478</v>
      </c>
      <c r="AC1618" s="2656">
        <v>50</v>
      </c>
      <c r="AD1618" s="2648">
        <v>9.65</v>
      </c>
      <c r="AE1618" s="2649">
        <v>1.35E-2</v>
      </c>
      <c r="AF1618" s="2648">
        <v>0.36</v>
      </c>
      <c r="AG1618" s="2648">
        <v>0.15</v>
      </c>
      <c r="AH1618" s="2648">
        <v>0.25</v>
      </c>
      <c r="AI1618" s="2647">
        <v>4603739363369</v>
      </c>
      <c r="AJ1618" s="2653">
        <v>12.7</v>
      </c>
      <c r="AK1618" s="2651" t="s">
        <v>2154</v>
      </c>
      <c r="AL1618" s="2651" t="s">
        <v>2986</v>
      </c>
      <c r="AM1618" s="2664">
        <v>1110.9000000000001</v>
      </c>
      <c r="AN1618" s="2652">
        <v>12.95</v>
      </c>
    </row>
    <row r="1619" spans="1:40" ht="11.1" customHeight="1">
      <c r="A1619" s="2646" t="s">
        <v>3677</v>
      </c>
      <c r="B1619" s="2646" t="s">
        <v>3677</v>
      </c>
      <c r="C1619" s="2646" t="s">
        <v>3621</v>
      </c>
      <c r="D1619" s="2646" t="s">
        <v>3645</v>
      </c>
      <c r="E1619" s="2647">
        <v>7412200000</v>
      </c>
      <c r="F1619" s="2646" t="s">
        <v>2990</v>
      </c>
      <c r="G1619" s="2646" t="s">
        <v>1410</v>
      </c>
      <c r="H1619" s="2646" t="s">
        <v>2995</v>
      </c>
      <c r="I1619" s="2646"/>
      <c r="J1619" s="2646"/>
      <c r="K1619" s="2646"/>
      <c r="L1619" s="2657">
        <v>0.22500000000000001</v>
      </c>
      <c r="M1619" s="2658">
        <v>3.3799999999999998E-4</v>
      </c>
      <c r="N1619" s="2649">
        <v>9.6199999999999994E-2</v>
      </c>
      <c r="O1619" s="2657">
        <v>6.8000000000000005E-2</v>
      </c>
      <c r="P1619" s="2657">
        <v>3.9E-2</v>
      </c>
      <c r="Q1619" s="2650"/>
      <c r="R1619" s="2650"/>
      <c r="S1619" s="2650"/>
      <c r="T1619" s="2646" t="s">
        <v>2987</v>
      </c>
      <c r="U1619" s="2647">
        <v>4673739415092</v>
      </c>
      <c r="V1619" s="2656">
        <v>5</v>
      </c>
      <c r="W1619" s="2648">
        <v>1.1599999999999999</v>
      </c>
      <c r="X1619" s="2662">
        <v>1.6900000000000001E-3</v>
      </c>
      <c r="Y1619" s="2650"/>
      <c r="Z1619" s="2650"/>
      <c r="AA1619" s="2650"/>
      <c r="AB1619" s="2647">
        <v>4603739362492</v>
      </c>
      <c r="AC1619" s="2656">
        <v>40</v>
      </c>
      <c r="AD1619" s="2656">
        <v>9</v>
      </c>
      <c r="AE1619" s="2662">
        <v>1.3520000000000001E-2</v>
      </c>
      <c r="AF1619" s="2648">
        <v>0.36</v>
      </c>
      <c r="AG1619" s="2648">
        <v>0.15</v>
      </c>
      <c r="AH1619" s="2648">
        <v>0.25</v>
      </c>
      <c r="AI1619" s="2647">
        <v>4603739363383</v>
      </c>
      <c r="AJ1619" s="2648">
        <v>12.83</v>
      </c>
      <c r="AK1619" s="2651" t="s">
        <v>2154</v>
      </c>
      <c r="AL1619" s="2651" t="s">
        <v>2986</v>
      </c>
      <c r="AM1619" s="2655">
        <v>1121.25</v>
      </c>
      <c r="AN1619" s="2652">
        <v>13.09</v>
      </c>
    </row>
    <row r="1620" spans="1:40" ht="11.1" customHeight="1">
      <c r="A1620" s="2646" t="s">
        <v>3676</v>
      </c>
      <c r="B1620" s="2646" t="s">
        <v>3676</v>
      </c>
      <c r="C1620" s="2646" t="s">
        <v>3621</v>
      </c>
      <c r="D1620" s="2646" t="s">
        <v>3645</v>
      </c>
      <c r="E1620" s="2647">
        <v>7412200000</v>
      </c>
      <c r="F1620" s="2646" t="s">
        <v>2990</v>
      </c>
      <c r="G1620" s="2646" t="s">
        <v>876</v>
      </c>
      <c r="H1620" s="2646" t="s">
        <v>2995</v>
      </c>
      <c r="I1620" s="2646"/>
      <c r="J1620" s="2646"/>
      <c r="K1620" s="2646"/>
      <c r="L1620" s="2657">
        <v>0.222</v>
      </c>
      <c r="M1620" s="2662">
        <v>2.7E-4</v>
      </c>
      <c r="N1620" s="2657">
        <v>9.7000000000000003E-2</v>
      </c>
      <c r="O1620" s="2649">
        <v>6.4500000000000002E-2</v>
      </c>
      <c r="P1620" s="2657">
        <v>3.9E-2</v>
      </c>
      <c r="Q1620" s="2650"/>
      <c r="R1620" s="2650"/>
      <c r="S1620" s="2650"/>
      <c r="T1620" s="2646" t="s">
        <v>2987</v>
      </c>
      <c r="U1620" s="2647">
        <v>4673739415108</v>
      </c>
      <c r="V1620" s="2656">
        <v>5</v>
      </c>
      <c r="W1620" s="2648">
        <v>1.1399999999999999</v>
      </c>
      <c r="X1620" s="2662">
        <v>1.3500000000000001E-3</v>
      </c>
      <c r="Y1620" s="2650"/>
      <c r="Z1620" s="2650"/>
      <c r="AA1620" s="2650"/>
      <c r="AB1620" s="2647">
        <v>4603739362454</v>
      </c>
      <c r="AC1620" s="2656">
        <v>50</v>
      </c>
      <c r="AD1620" s="2653">
        <v>11.1</v>
      </c>
      <c r="AE1620" s="2649">
        <v>1.35E-2</v>
      </c>
      <c r="AF1620" s="2648">
        <v>0.36</v>
      </c>
      <c r="AG1620" s="2648">
        <v>0.15</v>
      </c>
      <c r="AH1620" s="2648">
        <v>0.25</v>
      </c>
      <c r="AI1620" s="2647">
        <v>4603739363345</v>
      </c>
      <c r="AJ1620" s="2648">
        <v>13.97</v>
      </c>
      <c r="AK1620" s="2651" t="s">
        <v>2154</v>
      </c>
      <c r="AL1620" s="2651" t="s">
        <v>2986</v>
      </c>
      <c r="AM1620" s="2664">
        <v>1230.5</v>
      </c>
      <c r="AN1620" s="2652">
        <v>14.25</v>
      </c>
    </row>
    <row r="1621" spans="1:40" ht="11.1" customHeight="1">
      <c r="A1621" s="2646" t="s">
        <v>2189</v>
      </c>
      <c r="B1621" s="2646" t="s">
        <v>2189</v>
      </c>
      <c r="C1621" s="2646" t="s">
        <v>3621</v>
      </c>
      <c r="D1621" s="2646" t="s">
        <v>3645</v>
      </c>
      <c r="E1621" s="2647">
        <v>7412200000</v>
      </c>
      <c r="F1621" s="2646" t="s">
        <v>2990</v>
      </c>
      <c r="G1621" s="2646" t="s">
        <v>1237</v>
      </c>
      <c r="H1621" s="2646" t="s">
        <v>2995</v>
      </c>
      <c r="I1621" s="2646"/>
      <c r="J1621" s="2646"/>
      <c r="K1621" s="2646"/>
      <c r="L1621" s="2657">
        <v>0.255</v>
      </c>
      <c r="M1621" s="2658">
        <v>3.3799999999999998E-4</v>
      </c>
      <c r="N1621" s="2657">
        <v>0.10100000000000001</v>
      </c>
      <c r="O1621" s="2649">
        <v>6.8500000000000005E-2</v>
      </c>
      <c r="P1621" s="2657">
        <v>3.9E-2</v>
      </c>
      <c r="Q1621" s="2650"/>
      <c r="R1621" s="2650"/>
      <c r="S1621" s="2650"/>
      <c r="T1621" s="2646" t="s">
        <v>2987</v>
      </c>
      <c r="U1621" s="2647">
        <v>4673739415115</v>
      </c>
      <c r="V1621" s="2656">
        <v>5</v>
      </c>
      <c r="W1621" s="2648">
        <v>1.31</v>
      </c>
      <c r="X1621" s="2662">
        <v>1.6900000000000001E-3</v>
      </c>
      <c r="Y1621" s="2650"/>
      <c r="Z1621" s="2650"/>
      <c r="AA1621" s="2650"/>
      <c r="AB1621" s="2647">
        <v>4603739362508</v>
      </c>
      <c r="AC1621" s="2656">
        <v>40</v>
      </c>
      <c r="AD1621" s="2653">
        <v>10.199999999999999</v>
      </c>
      <c r="AE1621" s="2662">
        <v>1.3520000000000001E-2</v>
      </c>
      <c r="AF1621" s="2648">
        <v>0.36</v>
      </c>
      <c r="AG1621" s="2648">
        <v>0.15</v>
      </c>
      <c r="AH1621" s="2648">
        <v>0.25</v>
      </c>
      <c r="AI1621" s="2647">
        <v>4603739363390</v>
      </c>
      <c r="AJ1621" s="2656">
        <v>14</v>
      </c>
      <c r="AK1621" s="2651" t="s">
        <v>2154</v>
      </c>
      <c r="AL1621" s="2651" t="s">
        <v>2986</v>
      </c>
      <c r="AM1621" s="2664">
        <v>1230.5</v>
      </c>
      <c r="AN1621" s="2652">
        <v>14.28</v>
      </c>
    </row>
    <row r="1622" spans="1:40" ht="11.1" customHeight="1">
      <c r="A1622" s="2646" t="s">
        <v>3675</v>
      </c>
      <c r="B1622" s="2646" t="s">
        <v>3675</v>
      </c>
      <c r="C1622" s="2646" t="s">
        <v>3621</v>
      </c>
      <c r="D1622" s="2646" t="s">
        <v>3674</v>
      </c>
      <c r="E1622" s="2647">
        <v>7412200000</v>
      </c>
      <c r="F1622" s="2646" t="s">
        <v>2990</v>
      </c>
      <c r="G1622" s="2646" t="s">
        <v>812</v>
      </c>
      <c r="H1622" s="2646" t="s">
        <v>2988</v>
      </c>
      <c r="I1622" s="2646"/>
      <c r="J1622" s="2646"/>
      <c r="K1622" s="2646"/>
      <c r="L1622" s="2657">
        <v>6.9000000000000006E-2</v>
      </c>
      <c r="M1622" s="2658">
        <v>4.5000000000000003E-5</v>
      </c>
      <c r="N1622" s="2650"/>
      <c r="O1622" s="2650"/>
      <c r="P1622" s="2650"/>
      <c r="Q1622" s="2650"/>
      <c r="R1622" s="2650"/>
      <c r="S1622" s="2650"/>
      <c r="T1622" s="2646" t="s">
        <v>2987</v>
      </c>
      <c r="U1622" s="2647">
        <v>4673739415122</v>
      </c>
      <c r="V1622" s="2656">
        <v>10</v>
      </c>
      <c r="W1622" s="2648">
        <v>0.71</v>
      </c>
      <c r="X1622" s="2662">
        <v>4.4999999999999999E-4</v>
      </c>
      <c r="Y1622" s="2650"/>
      <c r="Z1622" s="2650"/>
      <c r="AA1622" s="2650"/>
      <c r="AB1622" s="2647">
        <v>4673739415153</v>
      </c>
      <c r="AC1622" s="2656">
        <v>150</v>
      </c>
      <c r="AD1622" s="2648">
        <v>10.35</v>
      </c>
      <c r="AE1622" s="2662">
        <v>6.7499999999999999E-3</v>
      </c>
      <c r="AF1622" s="2650"/>
      <c r="AG1622" s="2650"/>
      <c r="AH1622" s="2650"/>
      <c r="AI1622" s="2647">
        <v>4603739360443</v>
      </c>
      <c r="AJ1622" s="2648">
        <v>2.84</v>
      </c>
      <c r="AK1622" s="2651" t="s">
        <v>2154</v>
      </c>
      <c r="AL1622" s="2651" t="s">
        <v>2986</v>
      </c>
      <c r="AM1622" s="2663">
        <v>248.4</v>
      </c>
      <c r="AN1622" s="2652">
        <v>2.9</v>
      </c>
    </row>
    <row r="1623" spans="1:40" ht="11.1" customHeight="1">
      <c r="A1623" s="2646" t="s">
        <v>3673</v>
      </c>
      <c r="B1623" s="2646" t="s">
        <v>3673</v>
      </c>
      <c r="C1623" s="2646" t="s">
        <v>3621</v>
      </c>
      <c r="D1623" s="2646" t="s">
        <v>3647</v>
      </c>
      <c r="E1623" s="2647">
        <v>7412200000</v>
      </c>
      <c r="F1623" s="2646" t="s">
        <v>2990</v>
      </c>
      <c r="G1623" s="2646" t="s">
        <v>3672</v>
      </c>
      <c r="H1623" s="2646" t="s">
        <v>2988</v>
      </c>
      <c r="I1623" s="2646"/>
      <c r="J1623" s="2646"/>
      <c r="K1623" s="2646"/>
      <c r="L1623" s="2657">
        <v>0.38700000000000001</v>
      </c>
      <c r="M1623" s="2658">
        <v>3.7500000000000001E-4</v>
      </c>
      <c r="N1623" s="2650"/>
      <c r="O1623" s="2650"/>
      <c r="P1623" s="2650"/>
      <c r="Q1623" s="2650"/>
      <c r="R1623" s="2650"/>
      <c r="S1623" s="2650"/>
      <c r="T1623" s="2646" t="s">
        <v>2987</v>
      </c>
      <c r="U1623" s="2647">
        <v>4673739415139</v>
      </c>
      <c r="V1623" s="2656">
        <v>5</v>
      </c>
      <c r="W1623" s="2648">
        <v>1.99</v>
      </c>
      <c r="X1623" s="2658">
        <v>1.8749999999999999E-3</v>
      </c>
      <c r="Y1623" s="2650"/>
      <c r="Z1623" s="2650"/>
      <c r="AA1623" s="2650"/>
      <c r="AB1623" s="2647">
        <v>4673739415160</v>
      </c>
      <c r="AC1623" s="2656">
        <v>25</v>
      </c>
      <c r="AD1623" s="2657">
        <v>9.6750000000000007</v>
      </c>
      <c r="AE1623" s="2658">
        <v>9.3749999999999997E-3</v>
      </c>
      <c r="AF1623" s="2650"/>
      <c r="AG1623" s="2650"/>
      <c r="AH1623" s="2650"/>
      <c r="AI1623" s="2647">
        <v>4603739360658</v>
      </c>
      <c r="AJ1623" s="2648">
        <v>14.27</v>
      </c>
      <c r="AK1623" s="2651" t="s">
        <v>2154</v>
      </c>
      <c r="AL1623" s="2651" t="s">
        <v>2986</v>
      </c>
      <c r="AM1623" s="2660">
        <v>1090</v>
      </c>
      <c r="AN1623" s="2652">
        <v>14.56</v>
      </c>
    </row>
    <row r="1624" spans="1:40" ht="11.1" customHeight="1">
      <c r="A1624" s="2646" t="s">
        <v>3671</v>
      </c>
      <c r="B1624" s="2646" t="s">
        <v>3671</v>
      </c>
      <c r="C1624" s="2646" t="s">
        <v>3621</v>
      </c>
      <c r="D1624" s="2646" t="s">
        <v>3667</v>
      </c>
      <c r="E1624" s="2647">
        <v>7412200000</v>
      </c>
      <c r="F1624" s="2646" t="s">
        <v>2990</v>
      </c>
      <c r="G1624" s="2646" t="s">
        <v>1195</v>
      </c>
      <c r="H1624" s="2646" t="s">
        <v>2995</v>
      </c>
      <c r="I1624" s="2646"/>
      <c r="J1624" s="2646"/>
      <c r="K1624" s="2646"/>
      <c r="L1624" s="2657">
        <v>2.5999999999999999E-2</v>
      </c>
      <c r="M1624" s="2658">
        <v>1.9000000000000001E-5</v>
      </c>
      <c r="N1624" s="2657">
        <v>2.4E-2</v>
      </c>
      <c r="O1624" s="2649">
        <v>2.1499999999999998E-2</v>
      </c>
      <c r="P1624" s="2649">
        <v>2.1499999999999998E-2</v>
      </c>
      <c r="Q1624" s="2650"/>
      <c r="R1624" s="2650"/>
      <c r="S1624" s="2650"/>
      <c r="T1624" s="2646" t="s">
        <v>2987</v>
      </c>
      <c r="U1624" s="2647">
        <v>4673739415184</v>
      </c>
      <c r="V1624" s="2656">
        <v>50</v>
      </c>
      <c r="W1624" s="2648">
        <v>1.32</v>
      </c>
      <c r="X1624" s="2662">
        <v>9.5E-4</v>
      </c>
      <c r="Y1624" s="2650"/>
      <c r="Z1624" s="2650"/>
      <c r="AA1624" s="2650"/>
      <c r="AB1624" s="2647">
        <v>4603739361709</v>
      </c>
      <c r="AC1624" s="2656">
        <v>700</v>
      </c>
      <c r="AD1624" s="2653">
        <v>18.399999999999999</v>
      </c>
      <c r="AE1624" s="2649">
        <v>1.3299999999999999E-2</v>
      </c>
      <c r="AF1624" s="2648">
        <v>0.36</v>
      </c>
      <c r="AG1624" s="2648">
        <v>0.15</v>
      </c>
      <c r="AH1624" s="2648">
        <v>0.25</v>
      </c>
      <c r="AI1624" s="2647">
        <v>4603739362591</v>
      </c>
      <c r="AJ1624" s="2648">
        <v>0.98</v>
      </c>
      <c r="AK1624" s="2651" t="s">
        <v>2154</v>
      </c>
      <c r="AL1624" s="2651" t="s">
        <v>2986</v>
      </c>
      <c r="AM1624" s="2652">
        <v>86.25</v>
      </c>
      <c r="AN1624" s="2652">
        <v>1</v>
      </c>
    </row>
    <row r="1625" spans="1:40" ht="11.1" customHeight="1">
      <c r="A1625" s="2646" t="s">
        <v>3670</v>
      </c>
      <c r="B1625" s="2646" t="s">
        <v>3670</v>
      </c>
      <c r="C1625" s="2646" t="s">
        <v>3621</v>
      </c>
      <c r="D1625" s="2646" t="s">
        <v>3667</v>
      </c>
      <c r="E1625" s="2647">
        <v>7412200000</v>
      </c>
      <c r="F1625" s="2646" t="s">
        <v>2990</v>
      </c>
      <c r="G1625" s="2646" t="s">
        <v>1367</v>
      </c>
      <c r="H1625" s="2646" t="s">
        <v>2995</v>
      </c>
      <c r="I1625" s="2646"/>
      <c r="J1625" s="2646"/>
      <c r="K1625" s="2646"/>
      <c r="L1625" s="2657">
        <v>2.9000000000000001E-2</v>
      </c>
      <c r="M1625" s="2658">
        <v>2.6999999999999999E-5</v>
      </c>
      <c r="N1625" s="2657">
        <v>2.5000000000000001E-2</v>
      </c>
      <c r="O1625" s="2657">
        <v>2.5000000000000001E-2</v>
      </c>
      <c r="P1625" s="2657">
        <v>2.5000000000000001E-2</v>
      </c>
      <c r="Q1625" s="2650"/>
      <c r="R1625" s="2650"/>
      <c r="S1625" s="2650"/>
      <c r="T1625" s="2646" t="s">
        <v>2987</v>
      </c>
      <c r="U1625" s="2647">
        <v>4673739415191</v>
      </c>
      <c r="V1625" s="2656">
        <v>50</v>
      </c>
      <c r="W1625" s="2648">
        <v>1.48</v>
      </c>
      <c r="X1625" s="2662">
        <v>1.3500000000000001E-3</v>
      </c>
      <c r="Y1625" s="2650"/>
      <c r="Z1625" s="2650"/>
      <c r="AA1625" s="2650"/>
      <c r="AB1625" s="2647">
        <v>4603739361716</v>
      </c>
      <c r="AC1625" s="2656">
        <v>500</v>
      </c>
      <c r="AD1625" s="2653">
        <v>14.5</v>
      </c>
      <c r="AE1625" s="2649">
        <v>1.35E-2</v>
      </c>
      <c r="AF1625" s="2648">
        <v>0.36</v>
      </c>
      <c r="AG1625" s="2648">
        <v>0.15</v>
      </c>
      <c r="AH1625" s="2648">
        <v>0.25</v>
      </c>
      <c r="AI1625" s="2647">
        <v>4603739362607</v>
      </c>
      <c r="AJ1625" s="2648">
        <v>1.0900000000000001</v>
      </c>
      <c r="AK1625" s="2651" t="s">
        <v>2154</v>
      </c>
      <c r="AL1625" s="2651" t="s">
        <v>2986</v>
      </c>
      <c r="AM1625" s="2652">
        <v>95.45</v>
      </c>
      <c r="AN1625" s="2652">
        <v>1.1100000000000001</v>
      </c>
    </row>
    <row r="1626" spans="1:40" ht="11.1" customHeight="1">
      <c r="A1626" s="2646" t="s">
        <v>3669</v>
      </c>
      <c r="B1626" s="2646" t="s">
        <v>3669</v>
      </c>
      <c r="C1626" s="2646" t="s">
        <v>3621</v>
      </c>
      <c r="D1626" s="2646" t="s">
        <v>3667</v>
      </c>
      <c r="E1626" s="2647">
        <v>7412200000</v>
      </c>
      <c r="F1626" s="2646" t="s">
        <v>2990</v>
      </c>
      <c r="G1626" s="2646" t="s">
        <v>1368</v>
      </c>
      <c r="H1626" s="2646" t="s">
        <v>2995</v>
      </c>
      <c r="I1626" s="2646"/>
      <c r="J1626" s="2646"/>
      <c r="K1626" s="2646"/>
      <c r="L1626" s="2657">
        <v>4.5999999999999999E-2</v>
      </c>
      <c r="M1626" s="2658">
        <v>4.5000000000000003E-5</v>
      </c>
      <c r="N1626" s="2649">
        <v>2.75E-2</v>
      </c>
      <c r="O1626" s="2649">
        <v>3.0499999999999999E-2</v>
      </c>
      <c r="P1626" s="2649">
        <v>3.0499999999999999E-2</v>
      </c>
      <c r="Q1626" s="2650"/>
      <c r="R1626" s="2650"/>
      <c r="S1626" s="2650"/>
      <c r="T1626" s="2646" t="s">
        <v>2987</v>
      </c>
      <c r="U1626" s="2647">
        <v>4673739415207</v>
      </c>
      <c r="V1626" s="2656">
        <v>25</v>
      </c>
      <c r="W1626" s="2648">
        <v>1.18</v>
      </c>
      <c r="X1626" s="2658">
        <v>1.1249999999999999E-3</v>
      </c>
      <c r="Y1626" s="2650"/>
      <c r="Z1626" s="2650"/>
      <c r="AA1626" s="2650"/>
      <c r="AB1626" s="2647">
        <v>4603739361723</v>
      </c>
      <c r="AC1626" s="2656">
        <v>300</v>
      </c>
      <c r="AD1626" s="2653">
        <v>13.8</v>
      </c>
      <c r="AE1626" s="2649">
        <v>1.35E-2</v>
      </c>
      <c r="AF1626" s="2648">
        <v>0.36</v>
      </c>
      <c r="AG1626" s="2648">
        <v>0.15</v>
      </c>
      <c r="AH1626" s="2648">
        <v>0.25</v>
      </c>
      <c r="AI1626" s="2647">
        <v>4603739362614</v>
      </c>
      <c r="AJ1626" s="2648">
        <v>1.69</v>
      </c>
      <c r="AK1626" s="2651" t="s">
        <v>2154</v>
      </c>
      <c r="AL1626" s="2651" t="s">
        <v>2986</v>
      </c>
      <c r="AM1626" s="2652">
        <v>148.35</v>
      </c>
      <c r="AN1626" s="2652">
        <v>1.72</v>
      </c>
    </row>
    <row r="1627" spans="1:40" ht="11.1" customHeight="1">
      <c r="A1627" s="2646" t="s">
        <v>3668</v>
      </c>
      <c r="B1627" s="2646" t="s">
        <v>3668</v>
      </c>
      <c r="C1627" s="2646" t="s">
        <v>3621</v>
      </c>
      <c r="D1627" s="2646" t="s">
        <v>3667</v>
      </c>
      <c r="E1627" s="2647">
        <v>7412200000</v>
      </c>
      <c r="F1627" s="2646" t="s">
        <v>2990</v>
      </c>
      <c r="G1627" s="2646" t="s">
        <v>1672</v>
      </c>
      <c r="H1627" s="2646" t="s">
        <v>2995</v>
      </c>
      <c r="I1627" s="2646"/>
      <c r="J1627" s="2646"/>
      <c r="K1627" s="2646"/>
      <c r="L1627" s="2657">
        <v>9.0999999999999998E-2</v>
      </c>
      <c r="M1627" s="2658">
        <v>9.6000000000000002E-5</v>
      </c>
      <c r="N1627" s="2657">
        <v>3.4000000000000002E-2</v>
      </c>
      <c r="O1627" s="2657">
        <v>3.9E-2</v>
      </c>
      <c r="P1627" s="2657">
        <v>3.9E-2</v>
      </c>
      <c r="Q1627" s="2650"/>
      <c r="R1627" s="2650"/>
      <c r="S1627" s="2650"/>
      <c r="T1627" s="2646" t="s">
        <v>2987</v>
      </c>
      <c r="U1627" s="2647">
        <v>4673739415214</v>
      </c>
      <c r="V1627" s="2656">
        <v>20</v>
      </c>
      <c r="W1627" s="2648">
        <v>1.86</v>
      </c>
      <c r="X1627" s="2662">
        <v>1.92E-3</v>
      </c>
      <c r="Y1627" s="2650"/>
      <c r="Z1627" s="2650"/>
      <c r="AA1627" s="2650"/>
      <c r="AB1627" s="2647">
        <v>4603739361730</v>
      </c>
      <c r="AC1627" s="2656">
        <v>140</v>
      </c>
      <c r="AD1627" s="2648">
        <v>12.74</v>
      </c>
      <c r="AE1627" s="2662">
        <v>1.3440000000000001E-2</v>
      </c>
      <c r="AF1627" s="2648">
        <v>0.36</v>
      </c>
      <c r="AG1627" s="2648">
        <v>0.15</v>
      </c>
      <c r="AH1627" s="2648">
        <v>0.25</v>
      </c>
      <c r="AI1627" s="2647">
        <v>4603739362621</v>
      </c>
      <c r="AJ1627" s="2648">
        <v>3.49</v>
      </c>
      <c r="AK1627" s="2651" t="s">
        <v>2154</v>
      </c>
      <c r="AL1627" s="2651" t="s">
        <v>2986</v>
      </c>
      <c r="AM1627" s="2663">
        <v>305.89999999999998</v>
      </c>
      <c r="AN1627" s="2652">
        <v>3.56</v>
      </c>
    </row>
    <row r="1628" spans="1:40" ht="11.1" customHeight="1">
      <c r="A1628" s="2646" t="s">
        <v>3666</v>
      </c>
      <c r="B1628" s="2646" t="s">
        <v>3666</v>
      </c>
      <c r="C1628" s="2646" t="s">
        <v>3621</v>
      </c>
      <c r="D1628" s="2646" t="s">
        <v>3664</v>
      </c>
      <c r="E1628" s="2647">
        <v>7412200000</v>
      </c>
      <c r="F1628" s="2646" t="s">
        <v>2990</v>
      </c>
      <c r="G1628" s="2646" t="s">
        <v>944</v>
      </c>
      <c r="H1628" s="2646" t="s">
        <v>2995</v>
      </c>
      <c r="I1628" s="2646"/>
      <c r="J1628" s="2646"/>
      <c r="K1628" s="2646"/>
      <c r="L1628" s="2657">
        <v>5.6000000000000001E-2</v>
      </c>
      <c r="M1628" s="2658">
        <v>3.4E-5</v>
      </c>
      <c r="N1628" s="2657">
        <v>4.5999999999999999E-2</v>
      </c>
      <c r="O1628" s="2657">
        <v>2.5999999999999999E-2</v>
      </c>
      <c r="P1628" s="2657">
        <v>2.3E-2</v>
      </c>
      <c r="Q1628" s="2650"/>
      <c r="R1628" s="2650"/>
      <c r="S1628" s="2650"/>
      <c r="T1628" s="2646" t="s">
        <v>2987</v>
      </c>
      <c r="U1628" s="2647">
        <v>4673739415221</v>
      </c>
      <c r="V1628" s="2656">
        <v>10</v>
      </c>
      <c r="W1628" s="2648">
        <v>0.57999999999999996</v>
      </c>
      <c r="X1628" s="2662">
        <v>3.4000000000000002E-4</v>
      </c>
      <c r="Y1628" s="2650"/>
      <c r="Z1628" s="2650"/>
      <c r="AA1628" s="2650"/>
      <c r="AB1628" s="2647">
        <v>4603739361747</v>
      </c>
      <c r="AC1628" s="2656">
        <v>400</v>
      </c>
      <c r="AD1628" s="2653">
        <v>22.4</v>
      </c>
      <c r="AE1628" s="2649">
        <v>1.3599999999999999E-2</v>
      </c>
      <c r="AF1628" s="2648">
        <v>0.36</v>
      </c>
      <c r="AG1628" s="2648">
        <v>0.15</v>
      </c>
      <c r="AH1628" s="2648">
        <v>0.25</v>
      </c>
      <c r="AI1628" s="2647">
        <v>4603739362638</v>
      </c>
      <c r="AJ1628" s="2648">
        <v>2.4300000000000002</v>
      </c>
      <c r="AK1628" s="2651" t="s">
        <v>2154</v>
      </c>
      <c r="AL1628" s="2651" t="s">
        <v>2986</v>
      </c>
      <c r="AM1628" s="2652">
        <v>212.75</v>
      </c>
      <c r="AN1628" s="2652">
        <v>2.48</v>
      </c>
    </row>
    <row r="1629" spans="1:40" ht="11.1" customHeight="1">
      <c r="A1629" s="2646" t="s">
        <v>3665</v>
      </c>
      <c r="B1629" s="2646" t="s">
        <v>3665</v>
      </c>
      <c r="C1629" s="2646" t="s">
        <v>3621</v>
      </c>
      <c r="D1629" s="2646" t="s">
        <v>3664</v>
      </c>
      <c r="E1629" s="2647">
        <v>7412200000</v>
      </c>
      <c r="F1629" s="2646" t="s">
        <v>2990</v>
      </c>
      <c r="G1629" s="2646" t="s">
        <v>1370</v>
      </c>
      <c r="H1629" s="2646" t="s">
        <v>2995</v>
      </c>
      <c r="I1629" s="2646"/>
      <c r="J1629" s="2646"/>
      <c r="K1629" s="2646"/>
      <c r="L1629" s="2657">
        <v>7.6999999999999999E-2</v>
      </c>
      <c r="M1629" s="2658">
        <v>3.8999999999999999E-5</v>
      </c>
      <c r="N1629" s="2657">
        <v>5.0999999999999997E-2</v>
      </c>
      <c r="O1629" s="2648">
        <v>0.03</v>
      </c>
      <c r="P1629" s="2657">
        <v>2.7E-2</v>
      </c>
      <c r="Q1629" s="2650"/>
      <c r="R1629" s="2650"/>
      <c r="S1629" s="2650"/>
      <c r="T1629" s="2646" t="s">
        <v>2987</v>
      </c>
      <c r="U1629" s="2647">
        <v>4673739415238</v>
      </c>
      <c r="V1629" s="2656">
        <v>10</v>
      </c>
      <c r="W1629" s="2648">
        <v>0.79</v>
      </c>
      <c r="X1629" s="2662">
        <v>3.8999999999999999E-4</v>
      </c>
      <c r="Y1629" s="2650"/>
      <c r="Z1629" s="2650"/>
      <c r="AA1629" s="2650"/>
      <c r="AB1629" s="2647">
        <v>4603739361754</v>
      </c>
      <c r="AC1629" s="2656">
        <v>300</v>
      </c>
      <c r="AD1629" s="2648">
        <v>26.95</v>
      </c>
      <c r="AE1629" s="2662">
        <v>1.3650000000000001E-2</v>
      </c>
      <c r="AF1629" s="2648">
        <v>0.36</v>
      </c>
      <c r="AG1629" s="2648">
        <v>0.15</v>
      </c>
      <c r="AH1629" s="2648">
        <v>0.25</v>
      </c>
      <c r="AI1629" s="2647">
        <v>4603739362645</v>
      </c>
      <c r="AJ1629" s="2648">
        <v>3.34</v>
      </c>
      <c r="AK1629" s="2651" t="s">
        <v>2154</v>
      </c>
      <c r="AL1629" s="2651" t="s">
        <v>2986</v>
      </c>
      <c r="AM1629" s="2663">
        <v>292.10000000000002</v>
      </c>
      <c r="AN1629" s="2652">
        <v>3.41</v>
      </c>
    </row>
    <row r="1630" spans="1:40" ht="11.1" customHeight="1">
      <c r="A1630" s="2646" t="s">
        <v>3663</v>
      </c>
      <c r="B1630" s="2646" t="s">
        <v>3663</v>
      </c>
      <c r="C1630" s="2646" t="s">
        <v>3621</v>
      </c>
      <c r="D1630" s="2646" t="s">
        <v>3661</v>
      </c>
      <c r="E1630" s="2647">
        <v>7412200000</v>
      </c>
      <c r="F1630" s="2646" t="s">
        <v>2990</v>
      </c>
      <c r="G1630" s="2646" t="s">
        <v>1247</v>
      </c>
      <c r="H1630" s="2646" t="s">
        <v>2995</v>
      </c>
      <c r="I1630" s="2646"/>
      <c r="J1630" s="2646"/>
      <c r="K1630" s="2646"/>
      <c r="L1630" s="2657">
        <v>6.5000000000000002E-2</v>
      </c>
      <c r="M1630" s="2658">
        <v>3.8999999999999999E-5</v>
      </c>
      <c r="N1630" s="2649">
        <v>4.65E-2</v>
      </c>
      <c r="O1630" s="2657">
        <v>2.8000000000000001E-2</v>
      </c>
      <c r="P1630" s="2657">
        <v>2.5000000000000001E-2</v>
      </c>
      <c r="Q1630" s="2650"/>
      <c r="R1630" s="2650"/>
      <c r="S1630" s="2650"/>
      <c r="T1630" s="2646" t="s">
        <v>2987</v>
      </c>
      <c r="U1630" s="2647">
        <v>4673739415245</v>
      </c>
      <c r="V1630" s="2656">
        <v>10</v>
      </c>
      <c r="W1630" s="2648">
        <v>0.67</v>
      </c>
      <c r="X1630" s="2662">
        <v>3.8999999999999999E-4</v>
      </c>
      <c r="Y1630" s="2650"/>
      <c r="Z1630" s="2650"/>
      <c r="AA1630" s="2650"/>
      <c r="AB1630" s="2647">
        <v>4603739361839</v>
      </c>
      <c r="AC1630" s="2656">
        <v>350</v>
      </c>
      <c r="AD1630" s="2648">
        <v>22.75</v>
      </c>
      <c r="AE1630" s="2662">
        <v>1.3650000000000001E-2</v>
      </c>
      <c r="AF1630" s="2648">
        <v>0.36</v>
      </c>
      <c r="AG1630" s="2648">
        <v>0.15</v>
      </c>
      <c r="AH1630" s="2648">
        <v>0.25</v>
      </c>
      <c r="AI1630" s="2647">
        <v>4603739362720</v>
      </c>
      <c r="AJ1630" s="2648">
        <v>2.87</v>
      </c>
      <c r="AK1630" s="2651" t="s">
        <v>2154</v>
      </c>
      <c r="AL1630" s="2651" t="s">
        <v>2986</v>
      </c>
      <c r="AM1630" s="2652">
        <v>251.85</v>
      </c>
      <c r="AN1630" s="2652">
        <v>2.93</v>
      </c>
    </row>
    <row r="1631" spans="1:40" ht="11.1" customHeight="1">
      <c r="A1631" s="2646" t="s">
        <v>3662</v>
      </c>
      <c r="B1631" s="2646" t="s">
        <v>3662</v>
      </c>
      <c r="C1631" s="2646" t="s">
        <v>3621</v>
      </c>
      <c r="D1631" s="2646" t="s">
        <v>3661</v>
      </c>
      <c r="E1631" s="2647">
        <v>7412200000</v>
      </c>
      <c r="F1631" s="2646" t="s">
        <v>2990</v>
      </c>
      <c r="G1631" s="2646" t="s">
        <v>1249</v>
      </c>
      <c r="H1631" s="2646" t="s">
        <v>2995</v>
      </c>
      <c r="I1631" s="2646"/>
      <c r="J1631" s="2646"/>
      <c r="K1631" s="2646"/>
      <c r="L1631" s="2657">
        <v>8.2000000000000003E-2</v>
      </c>
      <c r="M1631" s="2658">
        <v>5.3999999999999998E-5</v>
      </c>
      <c r="N1631" s="2649">
        <v>4.8500000000000001E-2</v>
      </c>
      <c r="O1631" s="2648">
        <v>0.03</v>
      </c>
      <c r="P1631" s="2657">
        <v>2.7E-2</v>
      </c>
      <c r="Q1631" s="2650"/>
      <c r="R1631" s="2650"/>
      <c r="S1631" s="2650"/>
      <c r="T1631" s="2646" t="s">
        <v>2987</v>
      </c>
      <c r="U1631" s="2647">
        <v>4673739415252</v>
      </c>
      <c r="V1631" s="2656">
        <v>10</v>
      </c>
      <c r="W1631" s="2648">
        <v>0.84</v>
      </c>
      <c r="X1631" s="2662">
        <v>5.4000000000000001E-4</v>
      </c>
      <c r="Y1631" s="2650"/>
      <c r="Z1631" s="2650"/>
      <c r="AA1631" s="2650"/>
      <c r="AB1631" s="2647">
        <v>4603739361853</v>
      </c>
      <c r="AC1631" s="2656">
        <v>250</v>
      </c>
      <c r="AD1631" s="2653">
        <v>20.5</v>
      </c>
      <c r="AE1631" s="2649">
        <v>1.35E-2</v>
      </c>
      <c r="AF1631" s="2648">
        <v>0.36</v>
      </c>
      <c r="AG1631" s="2648">
        <v>0.15</v>
      </c>
      <c r="AH1631" s="2648">
        <v>0.25</v>
      </c>
      <c r="AI1631" s="2647">
        <v>4603739362744</v>
      </c>
      <c r="AJ1631" s="2653">
        <v>3.5</v>
      </c>
      <c r="AK1631" s="2651" t="s">
        <v>2154</v>
      </c>
      <c r="AL1631" s="2651" t="s">
        <v>2986</v>
      </c>
      <c r="AM1631" s="2663">
        <v>305.89999999999998</v>
      </c>
      <c r="AN1631" s="2652">
        <v>3.57</v>
      </c>
    </row>
    <row r="1632" spans="1:40" ht="11.1" customHeight="1">
      <c r="A1632" s="2646" t="s">
        <v>3660</v>
      </c>
      <c r="B1632" s="2646" t="s">
        <v>3660</v>
      </c>
      <c r="C1632" s="2646" t="s">
        <v>3621</v>
      </c>
      <c r="D1632" s="2646" t="s">
        <v>3657</v>
      </c>
      <c r="E1632" s="2647">
        <v>7412200000</v>
      </c>
      <c r="F1632" s="2646" t="s">
        <v>2990</v>
      </c>
      <c r="G1632" s="2646" t="s">
        <v>891</v>
      </c>
      <c r="H1632" s="2646" t="s">
        <v>2995</v>
      </c>
      <c r="I1632" s="2646"/>
      <c r="J1632" s="2646"/>
      <c r="K1632" s="2646"/>
      <c r="L1632" s="2657">
        <v>5.2999999999999999E-2</v>
      </c>
      <c r="M1632" s="2658">
        <v>3.4E-5</v>
      </c>
      <c r="N1632" s="2649">
        <v>3.15E-2</v>
      </c>
      <c r="O1632" s="2649">
        <v>2.2200000000000001E-2</v>
      </c>
      <c r="P1632" s="2649">
        <v>2.2200000000000001E-2</v>
      </c>
      <c r="Q1632" s="2650"/>
      <c r="R1632" s="2650"/>
      <c r="S1632" s="2650"/>
      <c r="T1632" s="2646" t="s">
        <v>2987</v>
      </c>
      <c r="U1632" s="2647">
        <v>4673739415269</v>
      </c>
      <c r="V1632" s="2656">
        <v>10</v>
      </c>
      <c r="W1632" s="2648">
        <v>0.55000000000000004</v>
      </c>
      <c r="X1632" s="2662">
        <v>3.4000000000000002E-4</v>
      </c>
      <c r="Y1632" s="2650"/>
      <c r="Z1632" s="2650"/>
      <c r="AA1632" s="2650"/>
      <c r="AB1632" s="2647">
        <v>4603739361990</v>
      </c>
      <c r="AC1632" s="2656">
        <v>400</v>
      </c>
      <c r="AD1632" s="2653">
        <v>21.2</v>
      </c>
      <c r="AE1632" s="2649">
        <v>1.3599999999999999E-2</v>
      </c>
      <c r="AF1632" s="2648">
        <v>0.36</v>
      </c>
      <c r="AG1632" s="2648">
        <v>0.15</v>
      </c>
      <c r="AH1632" s="2648">
        <v>0.25</v>
      </c>
      <c r="AI1632" s="2647">
        <v>4603739362881</v>
      </c>
      <c r="AJ1632" s="2648">
        <v>3.02</v>
      </c>
      <c r="AK1632" s="2651" t="s">
        <v>2154</v>
      </c>
      <c r="AL1632" s="2651" t="s">
        <v>2986</v>
      </c>
      <c r="AM1632" s="2663">
        <v>264.5</v>
      </c>
      <c r="AN1632" s="2652">
        <v>3.08</v>
      </c>
    </row>
    <row r="1633" spans="1:40" ht="11.1" customHeight="1">
      <c r="A1633" s="2646" t="s">
        <v>3659</v>
      </c>
      <c r="B1633" s="2646" t="s">
        <v>3659</v>
      </c>
      <c r="C1633" s="2646" t="s">
        <v>3621</v>
      </c>
      <c r="D1633" s="2646" t="s">
        <v>3657</v>
      </c>
      <c r="E1633" s="2647">
        <v>7412200000</v>
      </c>
      <c r="F1633" s="2646" t="s">
        <v>2990</v>
      </c>
      <c r="G1633" s="2646" t="s">
        <v>1414</v>
      </c>
      <c r="H1633" s="2646" t="s">
        <v>2995</v>
      </c>
      <c r="I1633" s="2646"/>
      <c r="J1633" s="2646"/>
      <c r="K1633" s="2646"/>
      <c r="L1633" s="2657">
        <v>6.8000000000000005E-2</v>
      </c>
      <c r="M1633" s="2658">
        <v>3.8999999999999999E-5</v>
      </c>
      <c r="N1633" s="2657">
        <v>3.5999999999999997E-2</v>
      </c>
      <c r="O1633" s="2657">
        <v>2.4E-2</v>
      </c>
      <c r="P1633" s="2657">
        <v>2.4E-2</v>
      </c>
      <c r="Q1633" s="2650"/>
      <c r="R1633" s="2650"/>
      <c r="S1633" s="2650"/>
      <c r="T1633" s="2646" t="s">
        <v>2987</v>
      </c>
      <c r="U1633" s="2647">
        <v>4673739415276</v>
      </c>
      <c r="V1633" s="2656">
        <v>10</v>
      </c>
      <c r="W1633" s="2653">
        <v>0.7</v>
      </c>
      <c r="X1633" s="2662">
        <v>3.8999999999999999E-4</v>
      </c>
      <c r="Y1633" s="2650"/>
      <c r="Z1633" s="2650"/>
      <c r="AA1633" s="2650"/>
      <c r="AB1633" s="2647">
        <v>4603739362003</v>
      </c>
      <c r="AC1633" s="2656">
        <v>350</v>
      </c>
      <c r="AD1633" s="2653">
        <v>23.8</v>
      </c>
      <c r="AE1633" s="2662">
        <v>1.3650000000000001E-2</v>
      </c>
      <c r="AF1633" s="2648">
        <v>0.36</v>
      </c>
      <c r="AG1633" s="2648">
        <v>0.15</v>
      </c>
      <c r="AH1633" s="2648">
        <v>0.25</v>
      </c>
      <c r="AI1633" s="2647">
        <v>4603739362898</v>
      </c>
      <c r="AJ1633" s="2648">
        <v>3.92</v>
      </c>
      <c r="AK1633" s="2651" t="s">
        <v>2154</v>
      </c>
      <c r="AL1633" s="2651" t="s">
        <v>2986</v>
      </c>
      <c r="AM1633" s="2652">
        <v>343.85</v>
      </c>
      <c r="AN1633" s="2652">
        <v>4</v>
      </c>
    </row>
    <row r="1634" spans="1:40" ht="11.1" customHeight="1">
      <c r="A1634" s="2646" t="s">
        <v>2188</v>
      </c>
      <c r="B1634" s="2646" t="s">
        <v>2188</v>
      </c>
      <c r="C1634" s="2646" t="s">
        <v>3621</v>
      </c>
      <c r="D1634" s="2646" t="s">
        <v>3657</v>
      </c>
      <c r="E1634" s="2647">
        <v>7412200000</v>
      </c>
      <c r="F1634" s="2646" t="s">
        <v>2990</v>
      </c>
      <c r="G1634" s="2646" t="s">
        <v>1416</v>
      </c>
      <c r="H1634" s="2646" t="s">
        <v>2995</v>
      </c>
      <c r="I1634" s="2646"/>
      <c r="J1634" s="2646"/>
      <c r="K1634" s="2646"/>
      <c r="L1634" s="2648">
        <v>0.08</v>
      </c>
      <c r="M1634" s="2658">
        <v>4.5000000000000003E-5</v>
      </c>
      <c r="N1634" s="2649">
        <v>3.5499999999999997E-2</v>
      </c>
      <c r="O1634" s="2649">
        <v>2.6200000000000001E-2</v>
      </c>
      <c r="P1634" s="2649">
        <v>2.6200000000000001E-2</v>
      </c>
      <c r="Q1634" s="2650"/>
      <c r="R1634" s="2650"/>
      <c r="S1634" s="2650"/>
      <c r="T1634" s="2646" t="s">
        <v>2987</v>
      </c>
      <c r="U1634" s="2647">
        <v>4673739415283</v>
      </c>
      <c r="V1634" s="2656">
        <v>10</v>
      </c>
      <c r="W1634" s="2648">
        <v>0.82</v>
      </c>
      <c r="X1634" s="2662">
        <v>4.4999999999999999E-4</v>
      </c>
      <c r="Y1634" s="2650"/>
      <c r="Z1634" s="2650"/>
      <c r="AA1634" s="2650"/>
      <c r="AB1634" s="2647">
        <v>4603739362027</v>
      </c>
      <c r="AC1634" s="2656">
        <v>300</v>
      </c>
      <c r="AD1634" s="2656">
        <v>24</v>
      </c>
      <c r="AE1634" s="2649">
        <v>1.35E-2</v>
      </c>
      <c r="AF1634" s="2648">
        <v>0.36</v>
      </c>
      <c r="AG1634" s="2648">
        <v>0.15</v>
      </c>
      <c r="AH1634" s="2648">
        <v>0.25</v>
      </c>
      <c r="AI1634" s="2647">
        <v>4603739362911</v>
      </c>
      <c r="AJ1634" s="2653">
        <v>4.0999999999999996</v>
      </c>
      <c r="AK1634" s="2651" t="s">
        <v>2154</v>
      </c>
      <c r="AL1634" s="2651" t="s">
        <v>2986</v>
      </c>
      <c r="AM1634" s="2663">
        <v>358.8</v>
      </c>
      <c r="AN1634" s="2652">
        <v>4.18</v>
      </c>
    </row>
    <row r="1635" spans="1:40" ht="11.1" customHeight="1">
      <c r="A1635" s="2646" t="s">
        <v>3658</v>
      </c>
      <c r="B1635" s="2646" t="s">
        <v>3658</v>
      </c>
      <c r="C1635" s="2646" t="s">
        <v>3621</v>
      </c>
      <c r="D1635" s="2646" t="s">
        <v>3657</v>
      </c>
      <c r="E1635" s="2647">
        <v>7412200000</v>
      </c>
      <c r="F1635" s="2646" t="s">
        <v>2990</v>
      </c>
      <c r="G1635" s="2646" t="s">
        <v>892</v>
      </c>
      <c r="H1635" s="2646" t="s">
        <v>2995</v>
      </c>
      <c r="I1635" s="2646"/>
      <c r="J1635" s="2646"/>
      <c r="K1635" s="2646"/>
      <c r="L1635" s="2653">
        <v>0.1</v>
      </c>
      <c r="M1635" s="2658">
        <v>5.3999999999999998E-5</v>
      </c>
      <c r="N1635" s="2649">
        <v>4.3499999999999997E-2</v>
      </c>
      <c r="O1635" s="2649">
        <v>3.1199999999999999E-2</v>
      </c>
      <c r="P1635" s="2649">
        <v>3.1199999999999999E-2</v>
      </c>
      <c r="Q1635" s="2650"/>
      <c r="R1635" s="2650"/>
      <c r="S1635" s="2650"/>
      <c r="T1635" s="2646" t="s">
        <v>2987</v>
      </c>
      <c r="U1635" s="2647">
        <v>4673739415290</v>
      </c>
      <c r="V1635" s="2656">
        <v>10</v>
      </c>
      <c r="W1635" s="2648">
        <v>1.02</v>
      </c>
      <c r="X1635" s="2662">
        <v>5.4000000000000001E-4</v>
      </c>
      <c r="Y1635" s="2650"/>
      <c r="Z1635" s="2650"/>
      <c r="AA1635" s="2650"/>
      <c r="AB1635" s="2647">
        <v>4603739362034</v>
      </c>
      <c r="AC1635" s="2656">
        <v>250</v>
      </c>
      <c r="AD1635" s="2656">
        <v>25</v>
      </c>
      <c r="AE1635" s="2649">
        <v>1.35E-2</v>
      </c>
      <c r="AF1635" s="2648">
        <v>0.36</v>
      </c>
      <c r="AG1635" s="2648">
        <v>0.15</v>
      </c>
      <c r="AH1635" s="2648">
        <v>0.25</v>
      </c>
      <c r="AI1635" s="2647">
        <v>4603739362928</v>
      </c>
      <c r="AJ1635" s="2648">
        <v>5.26</v>
      </c>
      <c r="AK1635" s="2651" t="s">
        <v>2154</v>
      </c>
      <c r="AL1635" s="2651" t="s">
        <v>2986</v>
      </c>
      <c r="AM1635" s="2659">
        <v>460</v>
      </c>
      <c r="AN1635" s="2652">
        <v>5.37</v>
      </c>
    </row>
    <row r="1636" spans="1:40" ht="11.1" customHeight="1">
      <c r="A1636" s="2646" t="s">
        <v>1254</v>
      </c>
      <c r="B1636" s="2646" t="s">
        <v>1254</v>
      </c>
      <c r="C1636" s="2646" t="s">
        <v>3621</v>
      </c>
      <c r="D1636" s="2646" t="s">
        <v>3657</v>
      </c>
      <c r="E1636" s="2647">
        <v>7412200000</v>
      </c>
      <c r="F1636" s="2646" t="s">
        <v>2990</v>
      </c>
      <c r="G1636" s="2646" t="s">
        <v>1255</v>
      </c>
      <c r="H1636" s="2646" t="s">
        <v>2995</v>
      </c>
      <c r="I1636" s="2646"/>
      <c r="J1636" s="2646"/>
      <c r="K1636" s="2646"/>
      <c r="L1636" s="2649">
        <v>4.2500000000000003E-2</v>
      </c>
      <c r="M1636" s="2658">
        <v>4.3999999999999999E-5</v>
      </c>
      <c r="N1636" s="2657">
        <v>3.6999999999999998E-2</v>
      </c>
      <c r="O1636" s="2649">
        <v>3.3500000000000002E-2</v>
      </c>
      <c r="P1636" s="2648">
        <v>0.03</v>
      </c>
      <c r="Q1636" s="2650"/>
      <c r="R1636" s="2650"/>
      <c r="S1636" s="2650"/>
      <c r="T1636" s="2646" t="s">
        <v>2987</v>
      </c>
      <c r="U1636" s="2647">
        <v>4673739415306</v>
      </c>
      <c r="V1636" s="2656">
        <v>10</v>
      </c>
      <c r="W1636" s="2648">
        <v>0.44</v>
      </c>
      <c r="X1636" s="2658">
        <v>4.37E-4</v>
      </c>
      <c r="Y1636" s="2650"/>
      <c r="Z1636" s="2650"/>
      <c r="AA1636" s="2650"/>
      <c r="AB1636" s="2647">
        <v>4603739366803</v>
      </c>
      <c r="AC1636" s="2656">
        <v>350</v>
      </c>
      <c r="AD1636" s="2648">
        <v>14.88</v>
      </c>
      <c r="AE1636" s="2649">
        <v>1.35E-2</v>
      </c>
      <c r="AF1636" s="2648">
        <v>0.36</v>
      </c>
      <c r="AG1636" s="2648">
        <v>0.15</v>
      </c>
      <c r="AH1636" s="2648">
        <v>0.25</v>
      </c>
      <c r="AI1636" s="2647">
        <v>4603739366872</v>
      </c>
      <c r="AJ1636" s="2648">
        <v>4.1399999999999997</v>
      </c>
      <c r="AK1636" s="2651" t="s">
        <v>2154</v>
      </c>
      <c r="AL1636" s="2651" t="s">
        <v>2986</v>
      </c>
      <c r="AM1636" s="2652">
        <v>362.25</v>
      </c>
      <c r="AN1636" s="2652">
        <v>4.22</v>
      </c>
    </row>
    <row r="1637" spans="1:40" ht="11.1" customHeight="1">
      <c r="A1637" s="2646" t="s">
        <v>3656</v>
      </c>
      <c r="B1637" s="2646" t="s">
        <v>3656</v>
      </c>
      <c r="C1637" s="2646" t="s">
        <v>3621</v>
      </c>
      <c r="D1637" s="2646" t="s">
        <v>3655</v>
      </c>
      <c r="E1637" s="2647">
        <v>7412200000</v>
      </c>
      <c r="F1637" s="2646" t="s">
        <v>2990</v>
      </c>
      <c r="G1637" s="2646" t="s">
        <v>1251</v>
      </c>
      <c r="H1637" s="2646" t="s">
        <v>2995</v>
      </c>
      <c r="I1637" s="2646"/>
      <c r="J1637" s="2646"/>
      <c r="K1637" s="2646"/>
      <c r="L1637" s="2657">
        <v>6.7000000000000004E-2</v>
      </c>
      <c r="M1637" s="2658">
        <v>5.2400000000000005E-4</v>
      </c>
      <c r="N1637" s="2649">
        <v>4.6300000000000001E-2</v>
      </c>
      <c r="O1637" s="2649">
        <v>4.6300000000000001E-2</v>
      </c>
      <c r="P1637" s="2649">
        <v>2.1499999999999998E-2</v>
      </c>
      <c r="Q1637" s="2650"/>
      <c r="R1637" s="2650"/>
      <c r="S1637" s="2650"/>
      <c r="T1637" s="2646" t="s">
        <v>2987</v>
      </c>
      <c r="U1637" s="2647">
        <v>4673739415313</v>
      </c>
      <c r="V1637" s="2656">
        <v>10</v>
      </c>
      <c r="W1637" s="2648">
        <v>0.69</v>
      </c>
      <c r="X1637" s="2662">
        <v>5.2399999999999999E-3</v>
      </c>
      <c r="Y1637" s="2650"/>
      <c r="Z1637" s="2650"/>
      <c r="AA1637" s="2650"/>
      <c r="AB1637" s="2647">
        <v>4603739366780</v>
      </c>
      <c r="AC1637" s="2656">
        <v>300</v>
      </c>
      <c r="AD1637" s="2653">
        <v>20.100000000000001</v>
      </c>
      <c r="AE1637" s="2649">
        <v>1.35E-2</v>
      </c>
      <c r="AF1637" s="2648">
        <v>0.36</v>
      </c>
      <c r="AG1637" s="2648">
        <v>0.15</v>
      </c>
      <c r="AH1637" s="2648">
        <v>0.25</v>
      </c>
      <c r="AI1637" s="2647">
        <v>4603739366858</v>
      </c>
      <c r="AJ1637" s="2648">
        <v>3.41</v>
      </c>
      <c r="AK1637" s="2651" t="s">
        <v>2154</v>
      </c>
      <c r="AL1637" s="2651" t="s">
        <v>2986</v>
      </c>
      <c r="AM1637" s="2659">
        <v>299</v>
      </c>
      <c r="AN1637" s="2652">
        <v>3.48</v>
      </c>
    </row>
    <row r="1638" spans="1:40" ht="11.1" customHeight="1">
      <c r="A1638" s="2646" t="s">
        <v>3654</v>
      </c>
      <c r="B1638" s="2646" t="s">
        <v>3654</v>
      </c>
      <c r="C1638" s="2646" t="s">
        <v>3621</v>
      </c>
      <c r="D1638" s="2646" t="s">
        <v>3653</v>
      </c>
      <c r="E1638" s="2647">
        <v>7412200000</v>
      </c>
      <c r="F1638" s="2646" t="s">
        <v>2990</v>
      </c>
      <c r="G1638" s="2646" t="s">
        <v>945</v>
      </c>
      <c r="H1638" s="2646" t="s">
        <v>2995</v>
      </c>
      <c r="I1638" s="2646"/>
      <c r="J1638" s="2646"/>
      <c r="K1638" s="2646"/>
      <c r="L1638" s="2657">
        <v>8.4000000000000005E-2</v>
      </c>
      <c r="M1638" s="2658">
        <v>4.5000000000000003E-5</v>
      </c>
      <c r="N1638" s="2657">
        <v>5.1999999999999998E-2</v>
      </c>
      <c r="O1638" s="2649">
        <v>4.0599999999999997E-2</v>
      </c>
      <c r="P1638" s="2657">
        <v>2.3E-2</v>
      </c>
      <c r="Q1638" s="2650"/>
      <c r="R1638" s="2650"/>
      <c r="S1638" s="2650"/>
      <c r="T1638" s="2646" t="s">
        <v>2987</v>
      </c>
      <c r="U1638" s="2647">
        <v>4673739415320</v>
      </c>
      <c r="V1638" s="2656">
        <v>10</v>
      </c>
      <c r="W1638" s="2648">
        <v>0.86</v>
      </c>
      <c r="X1638" s="2662">
        <v>4.4999999999999999E-4</v>
      </c>
      <c r="Y1638" s="2650"/>
      <c r="Z1638" s="2650"/>
      <c r="AA1638" s="2650"/>
      <c r="AB1638" s="2647">
        <v>4603739362157</v>
      </c>
      <c r="AC1638" s="2656">
        <v>300</v>
      </c>
      <c r="AD1638" s="2653">
        <v>25.2</v>
      </c>
      <c r="AE1638" s="2649">
        <v>1.35E-2</v>
      </c>
      <c r="AF1638" s="2648">
        <v>0.36</v>
      </c>
      <c r="AG1638" s="2648">
        <v>0.15</v>
      </c>
      <c r="AH1638" s="2648">
        <v>0.25</v>
      </c>
      <c r="AI1638" s="2647">
        <v>4603739363048</v>
      </c>
      <c r="AJ1638" s="2648">
        <v>3.84</v>
      </c>
      <c r="AK1638" s="2651" t="s">
        <v>2154</v>
      </c>
      <c r="AL1638" s="2651" t="s">
        <v>2986</v>
      </c>
      <c r="AM1638" s="2663">
        <v>335.8</v>
      </c>
      <c r="AN1638" s="2652">
        <v>3.92</v>
      </c>
    </row>
    <row r="1639" spans="1:40" ht="11.1" customHeight="1">
      <c r="A1639" s="2646" t="s">
        <v>3652</v>
      </c>
      <c r="B1639" s="2646" t="s">
        <v>3652</v>
      </c>
      <c r="C1639" s="2646" t="s">
        <v>3621</v>
      </c>
      <c r="D1639" s="2646" t="s">
        <v>3651</v>
      </c>
      <c r="E1639" s="2647">
        <v>7412200000</v>
      </c>
      <c r="F1639" s="2646" t="s">
        <v>2990</v>
      </c>
      <c r="G1639" s="2646" t="s">
        <v>1394</v>
      </c>
      <c r="H1639" s="2646" t="s">
        <v>2995</v>
      </c>
      <c r="I1639" s="2646"/>
      <c r="J1639" s="2646"/>
      <c r="K1639" s="2646"/>
      <c r="L1639" s="2657">
        <v>0.128</v>
      </c>
      <c r="M1639" s="2662">
        <v>9.0000000000000006E-5</v>
      </c>
      <c r="N1639" s="2649">
        <v>5.3499999999999999E-2</v>
      </c>
      <c r="O1639" s="2657">
        <v>4.2000000000000003E-2</v>
      </c>
      <c r="P1639" s="2657">
        <v>5.7000000000000002E-2</v>
      </c>
      <c r="Q1639" s="2650"/>
      <c r="R1639" s="2650"/>
      <c r="S1639" s="2650"/>
      <c r="T1639" s="2646" t="s">
        <v>2987</v>
      </c>
      <c r="U1639" s="2647">
        <v>4673739415337</v>
      </c>
      <c r="V1639" s="2656">
        <v>10</v>
      </c>
      <c r="W1639" s="2653">
        <v>1.3</v>
      </c>
      <c r="X1639" s="2649">
        <v>8.9999999999999998E-4</v>
      </c>
      <c r="Y1639" s="2650"/>
      <c r="Z1639" s="2650"/>
      <c r="AA1639" s="2650"/>
      <c r="AB1639" s="2647">
        <v>4603739362225</v>
      </c>
      <c r="AC1639" s="2656">
        <v>150</v>
      </c>
      <c r="AD1639" s="2653">
        <v>19.2</v>
      </c>
      <c r="AE1639" s="2649">
        <v>1.35E-2</v>
      </c>
      <c r="AF1639" s="2648">
        <v>0.36</v>
      </c>
      <c r="AG1639" s="2648">
        <v>0.15</v>
      </c>
      <c r="AH1639" s="2648">
        <v>0.25</v>
      </c>
      <c r="AI1639" s="2647">
        <v>4603739363116</v>
      </c>
      <c r="AJ1639" s="2648">
        <v>5.04</v>
      </c>
      <c r="AK1639" s="2651" t="s">
        <v>2154</v>
      </c>
      <c r="AL1639" s="2651" t="s">
        <v>2986</v>
      </c>
      <c r="AM1639" s="2652">
        <v>440.45</v>
      </c>
      <c r="AN1639" s="2652">
        <v>5.14</v>
      </c>
    </row>
    <row r="1640" spans="1:40" ht="11.1" customHeight="1">
      <c r="A1640" s="2646" t="s">
        <v>3650</v>
      </c>
      <c r="B1640" s="2646" t="s">
        <v>3650</v>
      </c>
      <c r="C1640" s="2646" t="s">
        <v>3621</v>
      </c>
      <c r="D1640" s="2646" t="s">
        <v>3649</v>
      </c>
      <c r="E1640" s="2647">
        <v>7412200000</v>
      </c>
      <c r="F1640" s="2646" t="s">
        <v>2990</v>
      </c>
      <c r="G1640" s="2646" t="s">
        <v>1234</v>
      </c>
      <c r="H1640" s="2646" t="s">
        <v>2995</v>
      </c>
      <c r="I1640" s="2646"/>
      <c r="J1640" s="2646"/>
      <c r="K1640" s="2646"/>
      <c r="L1640" s="2657">
        <v>0.27500000000000002</v>
      </c>
      <c r="M1640" s="2658">
        <v>3.3799999999999998E-4</v>
      </c>
      <c r="N1640" s="2649">
        <v>8.7499999999999994E-2</v>
      </c>
      <c r="O1640" s="2657">
        <v>5.8999999999999997E-2</v>
      </c>
      <c r="P1640" s="2649">
        <v>7.22E-2</v>
      </c>
      <c r="Q1640" s="2650"/>
      <c r="R1640" s="2650"/>
      <c r="S1640" s="2650"/>
      <c r="T1640" s="2646" t="s">
        <v>2987</v>
      </c>
      <c r="U1640" s="2647">
        <v>4673739415344</v>
      </c>
      <c r="V1640" s="2646"/>
      <c r="W1640" s="2646"/>
      <c r="X1640" s="2646"/>
      <c r="Y1640" s="2646"/>
      <c r="Z1640" s="2646"/>
      <c r="AA1640" s="2646"/>
      <c r="AB1640" s="2646"/>
      <c r="AC1640" s="2656">
        <v>40</v>
      </c>
      <c r="AD1640" s="2656">
        <v>11</v>
      </c>
      <c r="AE1640" s="2662">
        <v>1.3520000000000001E-2</v>
      </c>
      <c r="AF1640" s="2648">
        <v>0.36</v>
      </c>
      <c r="AG1640" s="2648">
        <v>0.15</v>
      </c>
      <c r="AH1640" s="2648">
        <v>0.25</v>
      </c>
      <c r="AI1640" s="2647">
        <v>4603739363154</v>
      </c>
      <c r="AJ1640" s="2648">
        <v>22.83</v>
      </c>
      <c r="AK1640" s="2651" t="s">
        <v>2154</v>
      </c>
      <c r="AL1640" s="2651" t="s">
        <v>2986</v>
      </c>
      <c r="AM1640" s="2660">
        <v>2001</v>
      </c>
      <c r="AN1640" s="2652">
        <v>23.29</v>
      </c>
    </row>
    <row r="1641" spans="1:40" ht="11.1" customHeight="1">
      <c r="A1641" s="2646" t="s">
        <v>3648</v>
      </c>
      <c r="B1641" s="2646" t="s">
        <v>3648</v>
      </c>
      <c r="C1641" s="2646" t="s">
        <v>3621</v>
      </c>
      <c r="D1641" s="2646" t="s">
        <v>3647</v>
      </c>
      <c r="E1641" s="2647">
        <v>7412200000</v>
      </c>
      <c r="F1641" s="2646" t="s">
        <v>2990</v>
      </c>
      <c r="G1641" s="2646" t="s">
        <v>1609</v>
      </c>
      <c r="H1641" s="2646" t="s">
        <v>2995</v>
      </c>
      <c r="I1641" s="2646"/>
      <c r="J1641" s="2646"/>
      <c r="K1641" s="2646"/>
      <c r="L1641" s="2657">
        <v>8.5000000000000006E-2</v>
      </c>
      <c r="M1641" s="2658">
        <v>7.3800000000000005E-4</v>
      </c>
      <c r="N1641" s="2657">
        <v>6.3E-2</v>
      </c>
      <c r="O1641" s="2649">
        <v>4.6800000000000001E-2</v>
      </c>
      <c r="P1641" s="2649">
        <v>2.1499999999999998E-2</v>
      </c>
      <c r="Q1641" s="2650"/>
      <c r="R1641" s="2650"/>
      <c r="S1641" s="2650"/>
      <c r="T1641" s="2646" t="s">
        <v>2987</v>
      </c>
      <c r="U1641" s="2647">
        <v>4673739415351</v>
      </c>
      <c r="V1641" s="2656">
        <v>10</v>
      </c>
      <c r="W1641" s="2648">
        <v>0.87</v>
      </c>
      <c r="X1641" s="2662">
        <v>7.3800000000000003E-3</v>
      </c>
      <c r="Y1641" s="2650"/>
      <c r="Z1641" s="2650"/>
      <c r="AA1641" s="2650"/>
      <c r="AB1641" s="2647">
        <v>4603739366797</v>
      </c>
      <c r="AC1641" s="2656">
        <v>200</v>
      </c>
      <c r="AD1641" s="2656">
        <v>17</v>
      </c>
      <c r="AE1641" s="2649">
        <v>1.35E-2</v>
      </c>
      <c r="AF1641" s="2648">
        <v>0.36</v>
      </c>
      <c r="AG1641" s="2648">
        <v>0.15</v>
      </c>
      <c r="AH1641" s="2648">
        <v>0.25</v>
      </c>
      <c r="AI1641" s="2647">
        <v>4603739366865</v>
      </c>
      <c r="AJ1641" s="2648">
        <v>3.98</v>
      </c>
      <c r="AK1641" s="2651" t="s">
        <v>2154</v>
      </c>
      <c r="AL1641" s="2651" t="s">
        <v>2986</v>
      </c>
      <c r="AM1641" s="2652">
        <v>348.45</v>
      </c>
      <c r="AN1641" s="2652">
        <v>4.0599999999999996</v>
      </c>
    </row>
    <row r="1642" spans="1:40" ht="11.1" customHeight="1">
      <c r="A1642" s="2646" t="s">
        <v>3646</v>
      </c>
      <c r="B1642" s="2646" t="s">
        <v>3646</v>
      </c>
      <c r="C1642" s="2646" t="s">
        <v>3621</v>
      </c>
      <c r="D1642" s="2646" t="s">
        <v>3645</v>
      </c>
      <c r="E1642" s="2647">
        <v>7412200000</v>
      </c>
      <c r="F1642" s="2646" t="s">
        <v>2990</v>
      </c>
      <c r="G1642" s="2646" t="s">
        <v>1236</v>
      </c>
      <c r="H1642" s="2646" t="s">
        <v>2995</v>
      </c>
      <c r="I1642" s="2646"/>
      <c r="J1642" s="2646"/>
      <c r="K1642" s="2646"/>
      <c r="L1642" s="2657">
        <v>0.27600000000000002</v>
      </c>
      <c r="M1642" s="2662">
        <v>2.7E-4</v>
      </c>
      <c r="N1642" s="2657">
        <v>0.105</v>
      </c>
      <c r="O1642" s="2649">
        <v>7.6100000000000001E-2</v>
      </c>
      <c r="P1642" s="2649">
        <v>3.9800000000000002E-2</v>
      </c>
      <c r="Q1642" s="2650"/>
      <c r="R1642" s="2650"/>
      <c r="S1642" s="2650"/>
      <c r="T1642" s="2646" t="s">
        <v>2987</v>
      </c>
      <c r="U1642" s="2647">
        <v>4673739415368</v>
      </c>
      <c r="V1642" s="2656">
        <v>5</v>
      </c>
      <c r="W1642" s="2648">
        <v>1.41</v>
      </c>
      <c r="X1642" s="2662">
        <v>1.3500000000000001E-3</v>
      </c>
      <c r="Y1642" s="2650"/>
      <c r="Z1642" s="2650"/>
      <c r="AA1642" s="2650"/>
      <c r="AB1642" s="2647">
        <v>4603739362461</v>
      </c>
      <c r="AC1642" s="2656">
        <v>50</v>
      </c>
      <c r="AD1642" s="2653">
        <v>13.8</v>
      </c>
      <c r="AE1642" s="2649">
        <v>1.35E-2</v>
      </c>
      <c r="AF1642" s="2648">
        <v>0.36</v>
      </c>
      <c r="AG1642" s="2648">
        <v>0.15</v>
      </c>
      <c r="AH1642" s="2648">
        <v>0.25</v>
      </c>
      <c r="AI1642" s="2647">
        <v>4603739363352</v>
      </c>
      <c r="AJ1642" s="2648">
        <v>14.35</v>
      </c>
      <c r="AK1642" s="2651" t="s">
        <v>2154</v>
      </c>
      <c r="AL1642" s="2651" t="s">
        <v>2986</v>
      </c>
      <c r="AM1642" s="2660">
        <v>1265</v>
      </c>
      <c r="AN1642" s="2652">
        <v>14.64</v>
      </c>
    </row>
    <row r="1643" spans="1:40" ht="11.1" customHeight="1">
      <c r="A1643" s="2646" t="s">
        <v>3644</v>
      </c>
      <c r="B1643" s="2646" t="s">
        <v>3644</v>
      </c>
      <c r="C1643" s="2646" t="s">
        <v>3621</v>
      </c>
      <c r="D1643" s="2646" t="s">
        <v>3641</v>
      </c>
      <c r="E1643" s="2647">
        <v>7412200000</v>
      </c>
      <c r="F1643" s="2646" t="s">
        <v>2990</v>
      </c>
      <c r="G1643" s="2646" t="s">
        <v>1411</v>
      </c>
      <c r="H1643" s="2646" t="s">
        <v>2995</v>
      </c>
      <c r="I1643" s="2646"/>
      <c r="J1643" s="2646"/>
      <c r="K1643" s="2646"/>
      <c r="L1643" s="2648">
        <v>0.12</v>
      </c>
      <c r="M1643" s="2662">
        <v>9.0000000000000006E-5</v>
      </c>
      <c r="N1643" s="2657">
        <v>8.1000000000000003E-2</v>
      </c>
      <c r="O1643" s="2649">
        <v>4.3799999999999999E-2</v>
      </c>
      <c r="P1643" s="2657">
        <v>2.5999999999999999E-2</v>
      </c>
      <c r="Q1643" s="2650"/>
      <c r="R1643" s="2650"/>
      <c r="S1643" s="2650"/>
      <c r="T1643" s="2646" t="s">
        <v>2987</v>
      </c>
      <c r="U1643" s="2647">
        <v>4673739415375</v>
      </c>
      <c r="V1643" s="2656">
        <v>10</v>
      </c>
      <c r="W1643" s="2648">
        <v>1.22</v>
      </c>
      <c r="X1643" s="2649">
        <v>8.9999999999999998E-4</v>
      </c>
      <c r="Y1643" s="2650"/>
      <c r="Z1643" s="2650"/>
      <c r="AA1643" s="2650"/>
      <c r="AB1643" s="2647">
        <v>4603739362515</v>
      </c>
      <c r="AC1643" s="2656">
        <v>150</v>
      </c>
      <c r="AD1643" s="2656">
        <v>18</v>
      </c>
      <c r="AE1643" s="2649">
        <v>1.35E-2</v>
      </c>
      <c r="AF1643" s="2648">
        <v>0.36</v>
      </c>
      <c r="AG1643" s="2648">
        <v>0.15</v>
      </c>
      <c r="AH1643" s="2648">
        <v>0.25</v>
      </c>
      <c r="AI1643" s="2647">
        <v>4603739363406</v>
      </c>
      <c r="AJ1643" s="2653">
        <v>4.9000000000000004</v>
      </c>
      <c r="AK1643" s="2651" t="s">
        <v>2154</v>
      </c>
      <c r="AL1643" s="2651" t="s">
        <v>2986</v>
      </c>
      <c r="AM1643" s="2652">
        <v>428.95</v>
      </c>
      <c r="AN1643" s="2652">
        <v>5</v>
      </c>
    </row>
    <row r="1644" spans="1:40" ht="11.1" customHeight="1">
      <c r="A1644" s="2646" t="s">
        <v>3643</v>
      </c>
      <c r="B1644" s="2646" t="s">
        <v>3643</v>
      </c>
      <c r="C1644" s="2646" t="s">
        <v>3621</v>
      </c>
      <c r="D1644" s="2646" t="s">
        <v>3641</v>
      </c>
      <c r="E1644" s="2647">
        <v>7412200000</v>
      </c>
      <c r="F1644" s="2646" t="s">
        <v>2990</v>
      </c>
      <c r="G1644" s="2646" t="s">
        <v>1412</v>
      </c>
      <c r="H1644" s="2646" t="s">
        <v>2995</v>
      </c>
      <c r="I1644" s="2646"/>
      <c r="J1644" s="2646"/>
      <c r="K1644" s="2646"/>
      <c r="L1644" s="2648">
        <v>0.15</v>
      </c>
      <c r="M1644" s="2658">
        <v>1.13E-4</v>
      </c>
      <c r="N1644" s="2657">
        <v>8.7999999999999995E-2</v>
      </c>
      <c r="O1644" s="2657">
        <v>4.5999999999999999E-2</v>
      </c>
      <c r="P1644" s="2657">
        <v>2.5999999999999999E-2</v>
      </c>
      <c r="Q1644" s="2650"/>
      <c r="R1644" s="2650"/>
      <c r="S1644" s="2650"/>
      <c r="T1644" s="2646" t="s">
        <v>2987</v>
      </c>
      <c r="U1644" s="2647">
        <v>4673739415382</v>
      </c>
      <c r="V1644" s="2656">
        <v>10</v>
      </c>
      <c r="W1644" s="2648">
        <v>1.53</v>
      </c>
      <c r="X1644" s="2662">
        <v>1.1299999999999999E-3</v>
      </c>
      <c r="Y1644" s="2650"/>
      <c r="Z1644" s="2650"/>
      <c r="AA1644" s="2650"/>
      <c r="AB1644" s="2647">
        <v>4603739362522</v>
      </c>
      <c r="AC1644" s="2656">
        <v>120</v>
      </c>
      <c r="AD1644" s="2656">
        <v>18</v>
      </c>
      <c r="AE1644" s="2662">
        <v>1.3559999999999999E-2</v>
      </c>
      <c r="AF1644" s="2648">
        <v>0.36</v>
      </c>
      <c r="AG1644" s="2648">
        <v>0.15</v>
      </c>
      <c r="AH1644" s="2648">
        <v>0.25</v>
      </c>
      <c r="AI1644" s="2647">
        <v>4603739363413</v>
      </c>
      <c r="AJ1644" s="2648">
        <v>6.18</v>
      </c>
      <c r="AK1644" s="2651" t="s">
        <v>2154</v>
      </c>
      <c r="AL1644" s="2651" t="s">
        <v>2986</v>
      </c>
      <c r="AM1644" s="2663">
        <v>540.5</v>
      </c>
      <c r="AN1644" s="2652">
        <v>6.3</v>
      </c>
    </row>
    <row r="1645" spans="1:40" ht="11.1" customHeight="1">
      <c r="A1645" s="2646" t="s">
        <v>3642</v>
      </c>
      <c r="B1645" s="2646" t="s">
        <v>3642</v>
      </c>
      <c r="C1645" s="2646" t="s">
        <v>3621</v>
      </c>
      <c r="D1645" s="2646" t="s">
        <v>3641</v>
      </c>
      <c r="E1645" s="2647">
        <v>7412200000</v>
      </c>
      <c r="F1645" s="2646" t="s">
        <v>2990</v>
      </c>
      <c r="G1645" s="2646" t="s">
        <v>1413</v>
      </c>
      <c r="H1645" s="2646" t="s">
        <v>2995</v>
      </c>
      <c r="I1645" s="2646"/>
      <c r="J1645" s="2646"/>
      <c r="K1645" s="2646"/>
      <c r="L1645" s="2657">
        <v>0.20399999999999999</v>
      </c>
      <c r="M1645" s="2658">
        <v>1.6899999999999999E-4</v>
      </c>
      <c r="N1645" s="2657">
        <v>0.10299999999999999</v>
      </c>
      <c r="O1645" s="2649">
        <v>5.3499999999999999E-2</v>
      </c>
      <c r="P1645" s="2649">
        <v>3.0499999999999999E-2</v>
      </c>
      <c r="Q1645" s="2650"/>
      <c r="R1645" s="2650"/>
      <c r="S1645" s="2650"/>
      <c r="T1645" s="2646" t="s">
        <v>2987</v>
      </c>
      <c r="U1645" s="2647">
        <v>4673739415399</v>
      </c>
      <c r="V1645" s="2656">
        <v>10</v>
      </c>
      <c r="W1645" s="2648">
        <v>2.08</v>
      </c>
      <c r="X1645" s="2662">
        <v>1.6900000000000001E-3</v>
      </c>
      <c r="Y1645" s="2650"/>
      <c r="Z1645" s="2650"/>
      <c r="AA1645" s="2650"/>
      <c r="AB1645" s="2647">
        <v>4603739362539</v>
      </c>
      <c r="AC1645" s="2656">
        <v>80</v>
      </c>
      <c r="AD1645" s="2648">
        <v>16.32</v>
      </c>
      <c r="AE1645" s="2662">
        <v>1.3520000000000001E-2</v>
      </c>
      <c r="AF1645" s="2648">
        <v>0.36</v>
      </c>
      <c r="AG1645" s="2648">
        <v>0.15</v>
      </c>
      <c r="AH1645" s="2648">
        <v>0.25</v>
      </c>
      <c r="AI1645" s="2647">
        <v>4603739363420</v>
      </c>
      <c r="AJ1645" s="2653">
        <v>8.9</v>
      </c>
      <c r="AK1645" s="2651" t="s">
        <v>2154</v>
      </c>
      <c r="AL1645" s="2651" t="s">
        <v>2986</v>
      </c>
      <c r="AM1645" s="2652">
        <v>778.55</v>
      </c>
      <c r="AN1645" s="2652">
        <v>9.08</v>
      </c>
    </row>
    <row r="1646" spans="1:40" ht="11.1" customHeight="1">
      <c r="A1646" s="2646" t="s">
        <v>3640</v>
      </c>
      <c r="B1646" s="2646" t="s">
        <v>3640</v>
      </c>
      <c r="C1646" s="2646" t="s">
        <v>3621</v>
      </c>
      <c r="D1646" s="2646" t="s">
        <v>3633</v>
      </c>
      <c r="E1646" s="2647">
        <v>7412200000</v>
      </c>
      <c r="F1646" s="2646" t="s">
        <v>2990</v>
      </c>
      <c r="G1646" s="2646" t="s">
        <v>875</v>
      </c>
      <c r="H1646" s="2646" t="s">
        <v>2995</v>
      </c>
      <c r="I1646" s="2646"/>
      <c r="J1646" s="2646"/>
      <c r="K1646" s="2646"/>
      <c r="L1646" s="2657">
        <v>0.442</v>
      </c>
      <c r="M1646" s="2662">
        <v>1.4599999999999999E-3</v>
      </c>
      <c r="N1646" s="2649">
        <v>1.0385</v>
      </c>
      <c r="O1646" s="2649">
        <v>0.1075</v>
      </c>
      <c r="P1646" s="2657">
        <v>2.1999999999999999E-2</v>
      </c>
      <c r="Q1646" s="2650"/>
      <c r="R1646" s="2650"/>
      <c r="S1646" s="2650"/>
      <c r="T1646" s="2646" t="s">
        <v>2987</v>
      </c>
      <c r="U1646" s="2647">
        <v>4673739415405</v>
      </c>
      <c r="V1646" s="2656">
        <v>15</v>
      </c>
      <c r="W1646" s="2648">
        <v>6.68</v>
      </c>
      <c r="X1646" s="2649">
        <v>2.1899999999999999E-2</v>
      </c>
      <c r="Y1646" s="2650"/>
      <c r="Z1646" s="2650"/>
      <c r="AA1646" s="2650"/>
      <c r="AB1646" s="2647">
        <v>4603739363482</v>
      </c>
      <c r="AC1646" s="2656">
        <v>75</v>
      </c>
      <c r="AD1646" s="2648">
        <v>33.15</v>
      </c>
      <c r="AE1646" s="2649">
        <v>0.1095</v>
      </c>
      <c r="AF1646" s="2648">
        <v>1.17</v>
      </c>
      <c r="AG1646" s="2648">
        <v>0.24</v>
      </c>
      <c r="AH1646" s="2648">
        <v>0.39</v>
      </c>
      <c r="AI1646" s="2647">
        <v>4603739363499</v>
      </c>
      <c r="AJ1646" s="2648">
        <v>32.33</v>
      </c>
      <c r="AK1646" s="2651" t="s">
        <v>2154</v>
      </c>
      <c r="AL1646" s="2651" t="s">
        <v>2986</v>
      </c>
      <c r="AM1646" s="2660">
        <v>2829</v>
      </c>
      <c r="AN1646" s="2652">
        <v>32.979999999999997</v>
      </c>
    </row>
    <row r="1647" spans="1:40" ht="11.1" customHeight="1">
      <c r="A1647" s="2646" t="s">
        <v>3639</v>
      </c>
      <c r="B1647" s="2646" t="s">
        <v>3639</v>
      </c>
      <c r="C1647" s="2646" t="s">
        <v>3621</v>
      </c>
      <c r="D1647" s="2646" t="s">
        <v>3633</v>
      </c>
      <c r="E1647" s="2647">
        <v>7412200000</v>
      </c>
      <c r="F1647" s="2646" t="s">
        <v>2990</v>
      </c>
      <c r="G1647" s="2646" t="s">
        <v>1417</v>
      </c>
      <c r="H1647" s="2646" t="s">
        <v>2995</v>
      </c>
      <c r="I1647" s="2646"/>
      <c r="J1647" s="2646"/>
      <c r="K1647" s="2646"/>
      <c r="L1647" s="2657">
        <v>0.16300000000000001</v>
      </c>
      <c r="M1647" s="2658">
        <v>5.9400000000000002E-4</v>
      </c>
      <c r="N1647" s="2649">
        <v>0.28849999999999998</v>
      </c>
      <c r="O1647" s="2649">
        <v>0.1075</v>
      </c>
      <c r="P1647" s="2657">
        <v>2.1999999999999999E-2</v>
      </c>
      <c r="Q1647" s="2650"/>
      <c r="R1647" s="2650"/>
      <c r="S1647" s="2650"/>
      <c r="T1647" s="2646" t="s">
        <v>2987</v>
      </c>
      <c r="U1647" s="2647">
        <v>4673739415412</v>
      </c>
      <c r="V1647" s="2656">
        <v>10</v>
      </c>
      <c r="W1647" s="2648">
        <v>1.68</v>
      </c>
      <c r="X1647" s="2662">
        <v>5.94E-3</v>
      </c>
      <c r="Y1647" s="2650"/>
      <c r="Z1647" s="2650"/>
      <c r="AA1647" s="2650"/>
      <c r="AB1647" s="2647">
        <v>4603739362546</v>
      </c>
      <c r="AC1647" s="2656">
        <v>50</v>
      </c>
      <c r="AD1647" s="2648">
        <v>8.15</v>
      </c>
      <c r="AE1647" s="2649">
        <v>2.9700000000000001E-2</v>
      </c>
      <c r="AF1647" s="2657">
        <v>0.375</v>
      </c>
      <c r="AG1647" s="2648">
        <v>0.22</v>
      </c>
      <c r="AH1647" s="2648">
        <v>0.36</v>
      </c>
      <c r="AI1647" s="2647">
        <v>4603739363437</v>
      </c>
      <c r="AJ1647" s="2648">
        <v>10.19</v>
      </c>
      <c r="AK1647" s="2651" t="s">
        <v>2154</v>
      </c>
      <c r="AL1647" s="2651" t="s">
        <v>2986</v>
      </c>
      <c r="AM1647" s="2652">
        <v>891.25</v>
      </c>
      <c r="AN1647" s="2652">
        <v>10.39</v>
      </c>
    </row>
    <row r="1648" spans="1:40" ht="11.1" customHeight="1">
      <c r="A1648" s="2646" t="s">
        <v>3638</v>
      </c>
      <c r="B1648" s="2646" t="s">
        <v>3638</v>
      </c>
      <c r="C1648" s="2646" t="s">
        <v>3621</v>
      </c>
      <c r="D1648" s="2646" t="s">
        <v>3633</v>
      </c>
      <c r="E1648" s="2647">
        <v>7412200000</v>
      </c>
      <c r="F1648" s="2646" t="s">
        <v>2990</v>
      </c>
      <c r="G1648" s="2646" t="s">
        <v>874</v>
      </c>
      <c r="H1648" s="2646" t="s">
        <v>2995</v>
      </c>
      <c r="I1648" s="2646"/>
      <c r="J1648" s="2646"/>
      <c r="K1648" s="2646"/>
      <c r="L1648" s="2657">
        <v>0.25600000000000001</v>
      </c>
      <c r="M1648" s="2658">
        <v>8.3600000000000005E-4</v>
      </c>
      <c r="N1648" s="2649">
        <v>0.53849999999999998</v>
      </c>
      <c r="O1648" s="2649">
        <v>0.1075</v>
      </c>
      <c r="P1648" s="2657">
        <v>2.1999999999999999E-2</v>
      </c>
      <c r="Q1648" s="2650"/>
      <c r="R1648" s="2650"/>
      <c r="S1648" s="2650"/>
      <c r="T1648" s="2646" t="s">
        <v>2987</v>
      </c>
      <c r="U1648" s="2647">
        <v>4673739415429</v>
      </c>
      <c r="V1648" s="2656">
        <v>15</v>
      </c>
      <c r="W1648" s="2648">
        <v>3.89</v>
      </c>
      <c r="X1648" s="2662">
        <v>1.2540000000000001E-2</v>
      </c>
      <c r="Y1648" s="2650"/>
      <c r="Z1648" s="2650"/>
      <c r="AA1648" s="2650"/>
      <c r="AB1648" s="2647">
        <v>4603739362553</v>
      </c>
      <c r="AC1648" s="2656">
        <v>75</v>
      </c>
      <c r="AD1648" s="2653">
        <v>19.2</v>
      </c>
      <c r="AE1648" s="2649">
        <v>6.2700000000000006E-2</v>
      </c>
      <c r="AF1648" s="2648">
        <v>0.67</v>
      </c>
      <c r="AG1648" s="2648">
        <v>0.24</v>
      </c>
      <c r="AH1648" s="2648">
        <v>0.39</v>
      </c>
      <c r="AI1648" s="2647">
        <v>4603739363444</v>
      </c>
      <c r="AJ1648" s="2648">
        <v>18.32</v>
      </c>
      <c r="AK1648" s="2651" t="s">
        <v>2154</v>
      </c>
      <c r="AL1648" s="2651" t="s">
        <v>2986</v>
      </c>
      <c r="AM1648" s="2660">
        <v>1610</v>
      </c>
      <c r="AN1648" s="2652">
        <v>18.690000000000001</v>
      </c>
    </row>
    <row r="1649" spans="1:40" ht="11.1" customHeight="1">
      <c r="A1649" s="2646" t="s">
        <v>3637</v>
      </c>
      <c r="B1649" s="2646" t="s">
        <v>3637</v>
      </c>
      <c r="C1649" s="2646" t="s">
        <v>3621</v>
      </c>
      <c r="D1649" s="2646" t="s">
        <v>3633</v>
      </c>
      <c r="E1649" s="2647">
        <v>7412200000</v>
      </c>
      <c r="F1649" s="2646" t="s">
        <v>2990</v>
      </c>
      <c r="G1649" s="2646" t="s">
        <v>3636</v>
      </c>
      <c r="H1649" s="2646" t="s">
        <v>2995</v>
      </c>
      <c r="I1649" s="2646"/>
      <c r="J1649" s="2646"/>
      <c r="K1649" s="2646"/>
      <c r="L1649" s="2657">
        <v>0.35799999999999998</v>
      </c>
      <c r="M1649" s="2658">
        <v>1.361E-3</v>
      </c>
      <c r="N1649" s="2649">
        <v>0.8085</v>
      </c>
      <c r="O1649" s="2649">
        <v>0.1075</v>
      </c>
      <c r="P1649" s="2657">
        <v>2.1999999999999999E-2</v>
      </c>
      <c r="Q1649" s="2650"/>
      <c r="R1649" s="2650"/>
      <c r="S1649" s="2650"/>
      <c r="T1649" s="2646" t="s">
        <v>2987</v>
      </c>
      <c r="U1649" s="2647">
        <v>4673739415436</v>
      </c>
      <c r="V1649" s="2656">
        <v>20</v>
      </c>
      <c r="W1649" s="2648">
        <v>7.26</v>
      </c>
      <c r="X1649" s="2658">
        <v>1.4168E-2</v>
      </c>
      <c r="Y1649" s="2648">
        <v>0.92</v>
      </c>
      <c r="Z1649" s="2648">
        <v>0.22</v>
      </c>
      <c r="AA1649" s="2648">
        <v>7.0000000000000007E-2</v>
      </c>
      <c r="AB1649" s="2647">
        <v>4673739415443</v>
      </c>
      <c r="AC1649" s="2656">
        <v>100</v>
      </c>
      <c r="AD1649" s="2653">
        <v>37.799999999999997</v>
      </c>
      <c r="AE1649" s="2658">
        <v>8.7984000000000007E-2</v>
      </c>
      <c r="AF1649" s="2648">
        <v>0.94</v>
      </c>
      <c r="AG1649" s="2648">
        <v>0.39</v>
      </c>
      <c r="AH1649" s="2648">
        <v>0.24</v>
      </c>
      <c r="AI1649" s="2647">
        <v>4673739415450</v>
      </c>
      <c r="AJ1649" s="2648">
        <v>25.98</v>
      </c>
      <c r="AK1649" s="2651" t="s">
        <v>2154</v>
      </c>
      <c r="AL1649" s="2651" t="s">
        <v>2986</v>
      </c>
      <c r="AM1649" s="2660">
        <v>2277</v>
      </c>
      <c r="AN1649" s="2652">
        <v>26.5</v>
      </c>
    </row>
    <row r="1650" spans="1:40" ht="11.1" customHeight="1">
      <c r="A1650" s="2646" t="s">
        <v>3635</v>
      </c>
      <c r="B1650" s="2646" t="s">
        <v>3635</v>
      </c>
      <c r="C1650" s="2646" t="s">
        <v>3621</v>
      </c>
      <c r="D1650" s="2646" t="s">
        <v>3633</v>
      </c>
      <c r="E1650" s="2647">
        <v>7412200000</v>
      </c>
      <c r="F1650" s="2646" t="s">
        <v>2990</v>
      </c>
      <c r="G1650" s="2646" t="s">
        <v>1418</v>
      </c>
      <c r="H1650" s="2646" t="s">
        <v>2995</v>
      </c>
      <c r="I1650" s="2646"/>
      <c r="J1650" s="2646"/>
      <c r="K1650" s="2646"/>
      <c r="L1650" s="2657">
        <v>0.17499999999999999</v>
      </c>
      <c r="M1650" s="2658">
        <v>5.9400000000000002E-4</v>
      </c>
      <c r="N1650" s="2649">
        <v>0.29049999999999998</v>
      </c>
      <c r="O1650" s="2649">
        <v>0.1105</v>
      </c>
      <c r="P1650" s="2657">
        <v>2.5999999999999999E-2</v>
      </c>
      <c r="Q1650" s="2650"/>
      <c r="R1650" s="2650"/>
      <c r="S1650" s="2650"/>
      <c r="T1650" s="2646" t="s">
        <v>2987</v>
      </c>
      <c r="U1650" s="2647">
        <v>4673739415467</v>
      </c>
      <c r="V1650" s="2656">
        <v>10</v>
      </c>
      <c r="W1650" s="2653">
        <v>1.8</v>
      </c>
      <c r="X1650" s="2658">
        <v>4.9979999999999998E-3</v>
      </c>
      <c r="Y1650" s="2648">
        <v>0.34</v>
      </c>
      <c r="Z1650" s="2649">
        <v>0.2122</v>
      </c>
      <c r="AA1650" s="2648">
        <v>7.0000000000000007E-2</v>
      </c>
      <c r="AB1650" s="2647">
        <v>4603739362560</v>
      </c>
      <c r="AC1650" s="2656">
        <v>50</v>
      </c>
      <c r="AD1650" s="2648">
        <v>8.75</v>
      </c>
      <c r="AE1650" s="2649">
        <v>2.9700000000000001E-2</v>
      </c>
      <c r="AF1650" s="2657">
        <v>0.375</v>
      </c>
      <c r="AG1650" s="2648">
        <v>0.22</v>
      </c>
      <c r="AH1650" s="2648">
        <v>0.36</v>
      </c>
      <c r="AI1650" s="2647">
        <v>4603739363451</v>
      </c>
      <c r="AJ1650" s="2648">
        <v>11.72</v>
      </c>
      <c r="AK1650" s="2651" t="s">
        <v>2154</v>
      </c>
      <c r="AL1650" s="2651" t="s">
        <v>2986</v>
      </c>
      <c r="AM1650" s="2655">
        <v>1024.6500000000001</v>
      </c>
      <c r="AN1650" s="2652">
        <v>11.95</v>
      </c>
    </row>
    <row r="1651" spans="1:40" ht="11.1" customHeight="1">
      <c r="A1651" s="2646" t="s">
        <v>3634</v>
      </c>
      <c r="B1651" s="2646" t="s">
        <v>3634</v>
      </c>
      <c r="C1651" s="2646" t="s">
        <v>3621</v>
      </c>
      <c r="D1651" s="2646" t="s">
        <v>3633</v>
      </c>
      <c r="E1651" s="2647">
        <v>7412200000</v>
      </c>
      <c r="F1651" s="2646" t="s">
        <v>2990</v>
      </c>
      <c r="G1651" s="2646" t="s">
        <v>3632</v>
      </c>
      <c r="H1651" s="2646" t="s">
        <v>2995</v>
      </c>
      <c r="I1651" s="2646"/>
      <c r="J1651" s="2646"/>
      <c r="K1651" s="2646"/>
      <c r="L1651" s="2657">
        <v>0.35799999999999998</v>
      </c>
      <c r="M1651" s="2658">
        <v>1.6570000000000001E-3</v>
      </c>
      <c r="N1651" s="2649">
        <v>0.8105</v>
      </c>
      <c r="O1651" s="2649">
        <v>0.1105</v>
      </c>
      <c r="P1651" s="2657">
        <v>2.5999999999999999E-2</v>
      </c>
      <c r="Q1651" s="2650"/>
      <c r="R1651" s="2650"/>
      <c r="S1651" s="2650"/>
      <c r="T1651" s="2646" t="s">
        <v>2987</v>
      </c>
      <c r="U1651" s="2647">
        <v>4673739415474</v>
      </c>
      <c r="V1651" s="2656">
        <v>20</v>
      </c>
      <c r="W1651" s="2648">
        <v>7.26</v>
      </c>
      <c r="X1651" s="2658">
        <v>1.5245999999999999E-2</v>
      </c>
      <c r="Y1651" s="2648">
        <v>0.99</v>
      </c>
      <c r="Z1651" s="2648">
        <v>0.22</v>
      </c>
      <c r="AA1651" s="2648">
        <v>7.0000000000000007E-2</v>
      </c>
      <c r="AB1651" s="2647">
        <v>4673739415481</v>
      </c>
      <c r="AC1651" s="2656">
        <v>100</v>
      </c>
      <c r="AD1651" s="2653">
        <v>37.799999999999997</v>
      </c>
      <c r="AE1651" s="2658">
        <v>8.7984000000000007E-2</v>
      </c>
      <c r="AF1651" s="2648">
        <v>0.94</v>
      </c>
      <c r="AG1651" s="2648">
        <v>0.39</v>
      </c>
      <c r="AH1651" s="2648">
        <v>0.24</v>
      </c>
      <c r="AI1651" s="2647">
        <v>4673739415498</v>
      </c>
      <c r="AJ1651" s="2648">
        <v>26.61</v>
      </c>
      <c r="AK1651" s="2651" t="s">
        <v>2154</v>
      </c>
      <c r="AL1651" s="2651" t="s">
        <v>2986</v>
      </c>
      <c r="AM1651" s="2664">
        <v>2334.5</v>
      </c>
      <c r="AN1651" s="2652">
        <v>27.14</v>
      </c>
    </row>
    <row r="1652" spans="1:40" ht="11.1" customHeight="1">
      <c r="A1652" s="2646" t="s">
        <v>3631</v>
      </c>
      <c r="B1652" s="2646" t="s">
        <v>3631</v>
      </c>
      <c r="C1652" s="2646" t="s">
        <v>3621</v>
      </c>
      <c r="D1652" s="2646" t="s">
        <v>3624</v>
      </c>
      <c r="E1652" s="2647">
        <v>7412200000</v>
      </c>
      <c r="F1652" s="2646" t="s">
        <v>2990</v>
      </c>
      <c r="G1652" s="2646" t="s">
        <v>1611</v>
      </c>
      <c r="H1652" s="2646" t="s">
        <v>2995</v>
      </c>
      <c r="I1652" s="2646"/>
      <c r="J1652" s="2646"/>
      <c r="K1652" s="2646"/>
      <c r="L1652" s="2657">
        <v>0.19400000000000001</v>
      </c>
      <c r="M1652" s="2658">
        <v>5.9400000000000002E-4</v>
      </c>
      <c r="N1652" s="2657">
        <v>0.30299999999999999</v>
      </c>
      <c r="O1652" s="2657">
        <v>4.5999999999999999E-2</v>
      </c>
      <c r="P1652" s="2657">
        <v>6.8000000000000005E-2</v>
      </c>
      <c r="Q1652" s="2650"/>
      <c r="R1652" s="2650"/>
      <c r="S1652" s="2650"/>
      <c r="T1652" s="2646" t="s">
        <v>2987</v>
      </c>
      <c r="U1652" s="2647">
        <v>4673739415504</v>
      </c>
      <c r="V1652" s="2656">
        <v>10</v>
      </c>
      <c r="W1652" s="2648">
        <v>1.99</v>
      </c>
      <c r="X1652" s="2658">
        <v>4.9979999999999998E-3</v>
      </c>
      <c r="Y1652" s="2648">
        <v>0.34</v>
      </c>
      <c r="Z1652" s="2648">
        <v>0.21</v>
      </c>
      <c r="AA1652" s="2648">
        <v>7.0000000000000007E-2</v>
      </c>
      <c r="AB1652" s="2647">
        <v>4603739362577</v>
      </c>
      <c r="AC1652" s="2656">
        <v>50</v>
      </c>
      <c r="AD1652" s="2653">
        <v>9.6999999999999993</v>
      </c>
      <c r="AE1652" s="2649">
        <v>2.9700000000000001E-2</v>
      </c>
      <c r="AF1652" s="2657">
        <v>0.375</v>
      </c>
      <c r="AG1652" s="2648">
        <v>0.22</v>
      </c>
      <c r="AH1652" s="2648">
        <v>0.36</v>
      </c>
      <c r="AI1652" s="2647">
        <v>4603739363468</v>
      </c>
      <c r="AJ1652" s="2648">
        <v>11.75</v>
      </c>
      <c r="AK1652" s="2651" t="s">
        <v>2154</v>
      </c>
      <c r="AL1652" s="2651" t="s">
        <v>2986</v>
      </c>
      <c r="AM1652" s="2655">
        <v>1026.95</v>
      </c>
      <c r="AN1652" s="2652">
        <v>11.99</v>
      </c>
    </row>
    <row r="1653" spans="1:40" ht="11.1" customHeight="1">
      <c r="A1653" s="2646" t="s">
        <v>3630</v>
      </c>
      <c r="B1653" s="2646" t="s">
        <v>3630</v>
      </c>
      <c r="C1653" s="2646" t="s">
        <v>3621</v>
      </c>
      <c r="D1653" s="2646" t="s">
        <v>3624</v>
      </c>
      <c r="E1653" s="2647">
        <v>7412200000</v>
      </c>
      <c r="F1653" s="2646" t="s">
        <v>2990</v>
      </c>
      <c r="G1653" s="2646" t="s">
        <v>3629</v>
      </c>
      <c r="H1653" s="2646" t="s">
        <v>2995</v>
      </c>
      <c r="I1653" s="2646"/>
      <c r="J1653" s="2646"/>
      <c r="K1653" s="2646"/>
      <c r="L1653" s="2657">
        <v>0.39500000000000002</v>
      </c>
      <c r="M1653" s="2658">
        <v>1.4339999999999999E-3</v>
      </c>
      <c r="N1653" s="2657">
        <v>0.751</v>
      </c>
      <c r="O1653" s="2657">
        <v>4.7E-2</v>
      </c>
      <c r="P1653" s="2657">
        <v>6.8000000000000005E-2</v>
      </c>
      <c r="Q1653" s="2650"/>
      <c r="R1653" s="2650"/>
      <c r="S1653" s="2650"/>
      <c r="T1653" s="2646" t="s">
        <v>2987</v>
      </c>
      <c r="U1653" s="2647">
        <v>4673739415511</v>
      </c>
      <c r="V1653" s="2656">
        <v>20</v>
      </c>
      <c r="W1653" s="2656">
        <v>8</v>
      </c>
      <c r="X1653" s="2658">
        <v>1.4168E-2</v>
      </c>
      <c r="Y1653" s="2648">
        <v>0.92</v>
      </c>
      <c r="Z1653" s="2648">
        <v>0.22</v>
      </c>
      <c r="AA1653" s="2648">
        <v>7.0000000000000007E-2</v>
      </c>
      <c r="AB1653" s="2647">
        <v>4673739415528</v>
      </c>
      <c r="AC1653" s="2656">
        <v>100</v>
      </c>
      <c r="AD1653" s="2653">
        <v>41.5</v>
      </c>
      <c r="AE1653" s="2658">
        <v>8.7984000000000007E-2</v>
      </c>
      <c r="AF1653" s="2648">
        <v>0.94</v>
      </c>
      <c r="AG1653" s="2648">
        <v>0.39</v>
      </c>
      <c r="AH1653" s="2648">
        <v>0.24</v>
      </c>
      <c r="AI1653" s="2647">
        <v>4673739415535</v>
      </c>
      <c r="AJ1653" s="2648">
        <v>24.04</v>
      </c>
      <c r="AK1653" s="2651" t="s">
        <v>2154</v>
      </c>
      <c r="AL1653" s="2651" t="s">
        <v>2986</v>
      </c>
      <c r="AM1653" s="2651"/>
      <c r="AN1653" s="2652">
        <v>24.52</v>
      </c>
    </row>
    <row r="1654" spans="1:40" ht="11.1" customHeight="1">
      <c r="A1654" s="2646" t="s">
        <v>3628</v>
      </c>
      <c r="B1654" s="2646" t="s">
        <v>3628</v>
      </c>
      <c r="C1654" s="2646" t="s">
        <v>3621</v>
      </c>
      <c r="D1654" s="2646" t="s">
        <v>3624</v>
      </c>
      <c r="E1654" s="2647">
        <v>7412200000</v>
      </c>
      <c r="F1654" s="2646" t="s">
        <v>2990</v>
      </c>
      <c r="G1654" s="2646" t="s">
        <v>1612</v>
      </c>
      <c r="H1654" s="2646" t="s">
        <v>2995</v>
      </c>
      <c r="I1654" s="2646"/>
      <c r="J1654" s="2646"/>
      <c r="K1654" s="2646"/>
      <c r="L1654" s="2657">
        <v>0.22700000000000001</v>
      </c>
      <c r="M1654" s="2658">
        <v>5.9400000000000002E-4</v>
      </c>
      <c r="N1654" s="2657">
        <v>0.30399999999999999</v>
      </c>
      <c r="O1654" s="2657">
        <v>4.7E-2</v>
      </c>
      <c r="P1654" s="2657">
        <v>7.6999999999999999E-2</v>
      </c>
      <c r="Q1654" s="2650"/>
      <c r="R1654" s="2650"/>
      <c r="S1654" s="2650"/>
      <c r="T1654" s="2646" t="s">
        <v>2987</v>
      </c>
      <c r="U1654" s="2647">
        <v>4673739415542</v>
      </c>
      <c r="V1654" s="2656">
        <v>10</v>
      </c>
      <c r="W1654" s="2648">
        <v>2.3199999999999998</v>
      </c>
      <c r="X1654" s="2658">
        <v>4.9979999999999998E-3</v>
      </c>
      <c r="Y1654" s="2648">
        <v>0.34</v>
      </c>
      <c r="Z1654" s="2648">
        <v>0.21</v>
      </c>
      <c r="AA1654" s="2648">
        <v>7.0000000000000007E-2</v>
      </c>
      <c r="AB1654" s="2647">
        <v>4603739362584</v>
      </c>
      <c r="AC1654" s="2656">
        <v>50</v>
      </c>
      <c r="AD1654" s="2648">
        <v>11.35</v>
      </c>
      <c r="AE1654" s="2649">
        <v>2.9700000000000001E-2</v>
      </c>
      <c r="AF1654" s="2657">
        <v>0.375</v>
      </c>
      <c r="AG1654" s="2648">
        <v>0.22</v>
      </c>
      <c r="AH1654" s="2648">
        <v>0.36</v>
      </c>
      <c r="AI1654" s="2647">
        <v>4603739363475</v>
      </c>
      <c r="AJ1654" s="2648">
        <v>14.76</v>
      </c>
      <c r="AK1654" s="2651" t="s">
        <v>2154</v>
      </c>
      <c r="AL1654" s="2651" t="s">
        <v>2986</v>
      </c>
      <c r="AM1654" s="2664">
        <v>1299.5</v>
      </c>
      <c r="AN1654" s="2652">
        <v>15.06</v>
      </c>
    </row>
    <row r="1655" spans="1:40" ht="11.1" customHeight="1">
      <c r="A1655" s="2646" t="s">
        <v>3627</v>
      </c>
      <c r="B1655" s="2646" t="s">
        <v>3627</v>
      </c>
      <c r="C1655" s="2646" t="s">
        <v>3621</v>
      </c>
      <c r="D1655" s="2646" t="s">
        <v>3624</v>
      </c>
      <c r="E1655" s="2647">
        <v>7412200000</v>
      </c>
      <c r="F1655" s="2646" t="s">
        <v>2990</v>
      </c>
      <c r="G1655" s="2646" t="s">
        <v>3626</v>
      </c>
      <c r="H1655" s="2646" t="s">
        <v>2995</v>
      </c>
      <c r="I1655" s="2646"/>
      <c r="J1655" s="2646"/>
      <c r="K1655" s="2646"/>
      <c r="L1655" s="2657">
        <v>0.42799999999999999</v>
      </c>
      <c r="M1655" s="2658">
        <v>1.624E-3</v>
      </c>
      <c r="N1655" s="2657">
        <v>0.752</v>
      </c>
      <c r="O1655" s="2649">
        <v>4.7699999999999999E-2</v>
      </c>
      <c r="P1655" s="2657">
        <v>7.6999999999999999E-2</v>
      </c>
      <c r="Q1655" s="2650"/>
      <c r="R1655" s="2650"/>
      <c r="S1655" s="2650"/>
      <c r="T1655" s="2646" t="s">
        <v>2987</v>
      </c>
      <c r="U1655" s="2647">
        <v>4673739415559</v>
      </c>
      <c r="V1655" s="2656">
        <v>20</v>
      </c>
      <c r="W1655" s="2648">
        <v>8.66</v>
      </c>
      <c r="X1655" s="2658">
        <v>1.4168E-2</v>
      </c>
      <c r="Y1655" s="2648">
        <v>0.92</v>
      </c>
      <c r="Z1655" s="2648">
        <v>0.22</v>
      </c>
      <c r="AA1655" s="2648">
        <v>7.0000000000000007E-2</v>
      </c>
      <c r="AB1655" s="2647">
        <v>4673739415566</v>
      </c>
      <c r="AC1655" s="2656">
        <v>100</v>
      </c>
      <c r="AD1655" s="2653">
        <v>44.8</v>
      </c>
      <c r="AE1655" s="2658">
        <v>8.7984000000000007E-2</v>
      </c>
      <c r="AF1655" s="2648">
        <v>0.94</v>
      </c>
      <c r="AG1655" s="2648">
        <v>0.39</v>
      </c>
      <c r="AH1655" s="2648">
        <v>0.24</v>
      </c>
      <c r="AI1655" s="2647">
        <v>4673739415573</v>
      </c>
      <c r="AJ1655" s="2648">
        <v>25.37</v>
      </c>
      <c r="AK1655" s="2651" t="s">
        <v>2154</v>
      </c>
      <c r="AL1655" s="2651" t="s">
        <v>2986</v>
      </c>
      <c r="AM1655" s="2651"/>
      <c r="AN1655" s="2652">
        <v>25.88</v>
      </c>
    </row>
    <row r="1656" spans="1:40" ht="11.1" customHeight="1">
      <c r="A1656" s="2646" t="s">
        <v>3625</v>
      </c>
      <c r="B1656" s="2646" t="s">
        <v>3625</v>
      </c>
      <c r="C1656" s="2646" t="s">
        <v>3621</v>
      </c>
      <c r="D1656" s="2646" t="s">
        <v>3624</v>
      </c>
      <c r="E1656" s="2647">
        <v>7412200000</v>
      </c>
      <c r="F1656" s="2646" t="s">
        <v>2990</v>
      </c>
      <c r="G1656" s="2646" t="s">
        <v>3623</v>
      </c>
      <c r="H1656" s="2646" t="s">
        <v>2995</v>
      </c>
      <c r="I1656" s="2646"/>
      <c r="J1656" s="2646"/>
      <c r="K1656" s="2646"/>
      <c r="L1656" s="2657">
        <v>0.29799999999999999</v>
      </c>
      <c r="M1656" s="2650"/>
      <c r="N1656" s="2657">
        <v>0.29299999999999998</v>
      </c>
      <c r="O1656" s="2649">
        <v>4.8500000000000001E-2</v>
      </c>
      <c r="P1656" s="2657">
        <v>7.1999999999999995E-2</v>
      </c>
      <c r="Q1656" s="2650"/>
      <c r="R1656" s="2650"/>
      <c r="S1656" s="2650"/>
      <c r="T1656" s="2646" t="s">
        <v>2987</v>
      </c>
      <c r="U1656" s="2647">
        <v>4673739434826</v>
      </c>
      <c r="V1656" s="2656">
        <v>1</v>
      </c>
      <c r="W1656" s="2657">
        <v>0.29799999999999999</v>
      </c>
      <c r="X1656" s="2662">
        <v>5.1999999999999995E-4</v>
      </c>
      <c r="Y1656" s="2653">
        <v>0.4</v>
      </c>
      <c r="Z1656" s="2648">
        <v>0.13</v>
      </c>
      <c r="AA1656" s="2648">
        <v>0.01</v>
      </c>
      <c r="AB1656" s="2647">
        <v>4673739434833</v>
      </c>
      <c r="AC1656" s="2656">
        <v>20</v>
      </c>
      <c r="AD1656" s="2648">
        <v>5.96</v>
      </c>
      <c r="AE1656" s="2649">
        <v>1.35E-2</v>
      </c>
      <c r="AF1656" s="2648">
        <v>0.36</v>
      </c>
      <c r="AG1656" s="2648">
        <v>0.25</v>
      </c>
      <c r="AH1656" s="2648">
        <v>0.15</v>
      </c>
      <c r="AI1656" s="2647">
        <v>4673739434840</v>
      </c>
      <c r="AJ1656" s="2646"/>
      <c r="AK1656" s="2651"/>
      <c r="AL1656" s="2651" t="s">
        <v>2986</v>
      </c>
      <c r="AM1656" s="2651"/>
      <c r="AN1656" s="2651"/>
    </row>
    <row r="1657" spans="1:40" ht="11.1" customHeight="1">
      <c r="A1657" s="2646" t="s">
        <v>2190</v>
      </c>
      <c r="B1657" s="2646" t="s">
        <v>2190</v>
      </c>
      <c r="C1657" s="2646" t="s">
        <v>3621</v>
      </c>
      <c r="D1657" s="2646" t="s">
        <v>3620</v>
      </c>
      <c r="E1657" s="2647">
        <v>7412200000</v>
      </c>
      <c r="F1657" s="2646" t="s">
        <v>2990</v>
      </c>
      <c r="G1657" s="2646" t="s">
        <v>2068</v>
      </c>
      <c r="H1657" s="2646" t="s">
        <v>2995</v>
      </c>
      <c r="I1657" s="2646"/>
      <c r="J1657" s="2646"/>
      <c r="K1657" s="2646"/>
      <c r="L1657" s="2657">
        <v>0.246</v>
      </c>
      <c r="M1657" s="2650"/>
      <c r="N1657" s="2649">
        <v>0.1115</v>
      </c>
      <c r="O1657" s="2649">
        <v>8.8800000000000004E-2</v>
      </c>
      <c r="P1657" s="2657">
        <v>2.5999999999999999E-2</v>
      </c>
      <c r="Q1657" s="2650"/>
      <c r="R1657" s="2650"/>
      <c r="S1657" s="2650"/>
      <c r="T1657" s="2646" t="s">
        <v>2987</v>
      </c>
      <c r="U1657" s="2646"/>
      <c r="V1657" s="2656">
        <v>2</v>
      </c>
      <c r="W1657" s="2648">
        <v>5.0199999999999996</v>
      </c>
      <c r="X1657" s="2658">
        <v>7.54E-4</v>
      </c>
      <c r="Y1657" s="2648">
        <v>0.13</v>
      </c>
      <c r="Z1657" s="2653">
        <v>0.1</v>
      </c>
      <c r="AA1657" s="2657">
        <v>5.8000000000000003E-2</v>
      </c>
      <c r="AB1657" s="2647">
        <v>4673739401712</v>
      </c>
      <c r="AC1657" s="2656">
        <v>36</v>
      </c>
      <c r="AD1657" s="2653">
        <v>9.9</v>
      </c>
      <c r="AE1657" s="2649">
        <v>1.7600000000000001E-2</v>
      </c>
      <c r="AF1657" s="2648">
        <v>0.32</v>
      </c>
      <c r="AG1657" s="2657">
        <v>0.27500000000000002</v>
      </c>
      <c r="AH1657" s="2653">
        <v>0.2</v>
      </c>
      <c r="AI1657" s="2647">
        <v>4637739401736</v>
      </c>
      <c r="AJ1657" s="2648">
        <v>25.83</v>
      </c>
      <c r="AK1657" s="2651" t="s">
        <v>2154</v>
      </c>
      <c r="AL1657" s="2651" t="s">
        <v>2986</v>
      </c>
      <c r="AM1657" s="2660">
        <v>1970</v>
      </c>
      <c r="AN1657" s="2652">
        <v>26.35</v>
      </c>
    </row>
    <row r="1658" spans="1:40" ht="11.1" customHeight="1">
      <c r="A1658" s="2646" t="s">
        <v>3622</v>
      </c>
      <c r="B1658" s="2646" t="s">
        <v>3622</v>
      </c>
      <c r="C1658" s="2646" t="s">
        <v>3621</v>
      </c>
      <c r="D1658" s="2646" t="s">
        <v>3620</v>
      </c>
      <c r="E1658" s="2647">
        <v>7412200000</v>
      </c>
      <c r="F1658" s="2646" t="s">
        <v>2990</v>
      </c>
      <c r="G1658" s="2646" t="s">
        <v>2069</v>
      </c>
      <c r="H1658" s="2646" t="s">
        <v>2995</v>
      </c>
      <c r="I1658" s="2646"/>
      <c r="J1658" s="2646"/>
      <c r="K1658" s="2646"/>
      <c r="L1658" s="2657">
        <v>0.27200000000000002</v>
      </c>
      <c r="M1658" s="2650"/>
      <c r="N1658" s="2657">
        <v>0.11700000000000001</v>
      </c>
      <c r="O1658" s="2649">
        <v>8.8800000000000004E-2</v>
      </c>
      <c r="P1658" s="2657">
        <v>2.5999999999999999E-2</v>
      </c>
      <c r="Q1658" s="2650"/>
      <c r="R1658" s="2650"/>
      <c r="S1658" s="2650"/>
      <c r="T1658" s="2646" t="s">
        <v>2987</v>
      </c>
      <c r="U1658" s="2646"/>
      <c r="V1658" s="2656">
        <v>2</v>
      </c>
      <c r="W1658" s="2648">
        <v>5.54</v>
      </c>
      <c r="X1658" s="2658">
        <v>7.54E-4</v>
      </c>
      <c r="Y1658" s="2648">
        <v>0.13</v>
      </c>
      <c r="Z1658" s="2653">
        <v>0.1</v>
      </c>
      <c r="AA1658" s="2657">
        <v>5.8000000000000003E-2</v>
      </c>
      <c r="AB1658" s="2647">
        <v>4673739401729</v>
      </c>
      <c r="AC1658" s="2656">
        <v>36</v>
      </c>
      <c r="AD1658" s="2653">
        <v>10.8</v>
      </c>
      <c r="AE1658" s="2649">
        <v>1.7600000000000001E-2</v>
      </c>
      <c r="AF1658" s="2648">
        <v>0.32</v>
      </c>
      <c r="AG1658" s="2657">
        <v>0.27500000000000002</v>
      </c>
      <c r="AH1658" s="2653">
        <v>0.2</v>
      </c>
      <c r="AI1658" s="2647">
        <v>4637339401743</v>
      </c>
      <c r="AJ1658" s="2648">
        <v>28.35</v>
      </c>
      <c r="AK1658" s="2651" t="s">
        <v>2154</v>
      </c>
      <c r="AL1658" s="2651" t="s">
        <v>2986</v>
      </c>
      <c r="AM1658" s="2660">
        <v>2160</v>
      </c>
      <c r="AN1658" s="2652">
        <v>28.92</v>
      </c>
    </row>
    <row r="1659" spans="1:40" ht="11.1" customHeight="1">
      <c r="A1659" s="2646" t="s">
        <v>3619</v>
      </c>
      <c r="B1659" s="2646" t="s">
        <v>3619</v>
      </c>
      <c r="C1659" s="2646" t="s">
        <v>3618</v>
      </c>
      <c r="D1659" s="2646" t="s">
        <v>3617</v>
      </c>
      <c r="E1659" s="2647">
        <v>9026108100</v>
      </c>
      <c r="F1659" s="2646" t="s">
        <v>2990</v>
      </c>
      <c r="G1659" s="2646" t="s">
        <v>1328</v>
      </c>
      <c r="H1659" s="2646" t="s">
        <v>2995</v>
      </c>
      <c r="I1659" s="2646"/>
      <c r="J1659" s="2646"/>
      <c r="K1659" s="2646"/>
      <c r="L1659" s="2657">
        <v>2.7E-2</v>
      </c>
      <c r="M1659" s="2650"/>
      <c r="N1659" s="2657">
        <v>0.104</v>
      </c>
      <c r="O1659" s="2649">
        <v>3.0200000000000001E-2</v>
      </c>
      <c r="P1659" s="2649">
        <v>3.0200000000000001E-2</v>
      </c>
      <c r="Q1659" s="2650"/>
      <c r="R1659" s="2650"/>
      <c r="S1659" s="2650"/>
      <c r="T1659" s="2646" t="s">
        <v>2987</v>
      </c>
      <c r="U1659" s="2647">
        <v>4673739418574</v>
      </c>
      <c r="V1659" s="2656">
        <v>12</v>
      </c>
      <c r="W1659" s="2657">
        <v>0.32400000000000001</v>
      </c>
      <c r="X1659" s="2650"/>
      <c r="Y1659" s="2650"/>
      <c r="Z1659" s="2650"/>
      <c r="AA1659" s="2650"/>
      <c r="AB1659" s="2647">
        <v>4673739418604</v>
      </c>
      <c r="AC1659" s="2656">
        <v>60</v>
      </c>
      <c r="AD1659" s="2648">
        <v>1.62</v>
      </c>
      <c r="AE1659" s="2658">
        <v>1.2002000000000001E-2</v>
      </c>
      <c r="AF1659" s="2657">
        <v>0.30299999999999999</v>
      </c>
      <c r="AG1659" s="2648">
        <v>0.17</v>
      </c>
      <c r="AH1659" s="2657">
        <v>0.23300000000000001</v>
      </c>
      <c r="AI1659" s="2647">
        <v>4673739418635</v>
      </c>
      <c r="AJ1659" s="2648">
        <v>8.68</v>
      </c>
      <c r="AK1659" s="2651" t="s">
        <v>2154</v>
      </c>
      <c r="AL1659" s="2651" t="s">
        <v>2986</v>
      </c>
      <c r="AM1659" s="2652">
        <v>711.85</v>
      </c>
      <c r="AN1659" s="2652">
        <v>8.85</v>
      </c>
    </row>
    <row r="1660" spans="1:40" ht="11.1" customHeight="1">
      <c r="A1660" s="2646" t="s">
        <v>3616</v>
      </c>
      <c r="B1660" s="2646" t="s">
        <v>3616</v>
      </c>
      <c r="C1660" s="2646"/>
      <c r="D1660" s="2646"/>
      <c r="E1660" s="2647">
        <v>8481805100</v>
      </c>
      <c r="F1660" s="2646" t="s">
        <v>2990</v>
      </c>
      <c r="G1660" s="2646" t="s">
        <v>3615</v>
      </c>
      <c r="H1660" s="2646" t="s">
        <v>2995</v>
      </c>
      <c r="I1660" s="2646"/>
      <c r="J1660" s="2646"/>
      <c r="K1660" s="2646"/>
      <c r="L1660" s="2650"/>
      <c r="M1660" s="2650"/>
      <c r="N1660" s="2657">
        <v>0.11799999999999999</v>
      </c>
      <c r="O1660" s="2657">
        <v>4.9000000000000002E-2</v>
      </c>
      <c r="P1660" s="2657">
        <v>4.9000000000000002E-2</v>
      </c>
      <c r="Q1660" s="2650"/>
      <c r="R1660" s="2650"/>
      <c r="S1660" s="2650"/>
      <c r="T1660" s="2646" t="s">
        <v>2987</v>
      </c>
      <c r="U1660" s="2647">
        <v>4673739418581</v>
      </c>
      <c r="V1660" s="2646"/>
      <c r="W1660" s="2646"/>
      <c r="X1660" s="2646"/>
      <c r="Y1660" s="2646"/>
      <c r="Z1660" s="2646"/>
      <c r="AA1660" s="2646"/>
      <c r="AB1660" s="2646"/>
      <c r="AC1660" s="2646"/>
      <c r="AD1660" s="2646"/>
      <c r="AE1660" s="2646"/>
      <c r="AF1660" s="2646"/>
      <c r="AG1660" s="2646"/>
      <c r="AH1660" s="2646"/>
      <c r="AI1660" s="2646"/>
      <c r="AJ1660" s="2648">
        <v>24.87</v>
      </c>
      <c r="AK1660" s="2651" t="s">
        <v>2154</v>
      </c>
      <c r="AL1660" s="2651" t="s">
        <v>2986</v>
      </c>
      <c r="AM1660" s="2651"/>
      <c r="AN1660" s="2652">
        <v>25.37</v>
      </c>
    </row>
    <row r="1661" spans="1:40" ht="11.1" customHeight="1">
      <c r="A1661" s="2646" t="s">
        <v>3614</v>
      </c>
      <c r="B1661" s="2646" t="s">
        <v>3614</v>
      </c>
      <c r="C1661" s="2646"/>
      <c r="D1661" s="2646"/>
      <c r="E1661" s="2647">
        <v>8481805100</v>
      </c>
      <c r="F1661" s="2646" t="s">
        <v>2990</v>
      </c>
      <c r="G1661" s="2646" t="s">
        <v>3613</v>
      </c>
      <c r="H1661" s="2646" t="s">
        <v>3017</v>
      </c>
      <c r="I1661" s="2646"/>
      <c r="J1661" s="2646"/>
      <c r="K1661" s="2646"/>
      <c r="L1661" s="2650"/>
      <c r="M1661" s="2650"/>
      <c r="N1661" s="2650"/>
      <c r="O1661" s="2650"/>
      <c r="P1661" s="2650"/>
      <c r="Q1661" s="2650"/>
      <c r="R1661" s="2650"/>
      <c r="S1661" s="2650"/>
      <c r="T1661" s="2646" t="s">
        <v>2987</v>
      </c>
      <c r="U1661" s="2647">
        <v>4673739418598</v>
      </c>
      <c r="V1661" s="2646"/>
      <c r="W1661" s="2646"/>
      <c r="X1661" s="2646"/>
      <c r="Y1661" s="2646"/>
      <c r="Z1661" s="2646"/>
      <c r="AA1661" s="2646"/>
      <c r="AB1661" s="2646"/>
      <c r="AC1661" s="2646"/>
      <c r="AD1661" s="2646"/>
      <c r="AE1661" s="2646"/>
      <c r="AF1661" s="2646"/>
      <c r="AG1661" s="2646"/>
      <c r="AH1661" s="2646"/>
      <c r="AI1661" s="2646"/>
      <c r="AJ1661" s="2646"/>
      <c r="AK1661" s="2651"/>
      <c r="AL1661" s="2651" t="s">
        <v>2986</v>
      </c>
      <c r="AM1661" s="2651"/>
      <c r="AN1661" s="2651"/>
    </row>
    <row r="1662" spans="1:40" ht="11.1" customHeight="1">
      <c r="A1662" s="2646" t="s">
        <v>3612</v>
      </c>
      <c r="B1662" s="2646" t="s">
        <v>3611</v>
      </c>
      <c r="C1662" s="2646" t="s">
        <v>3600</v>
      </c>
      <c r="D1662" s="2646" t="s">
        <v>3607</v>
      </c>
      <c r="E1662" s="2647">
        <v>6812999008</v>
      </c>
      <c r="F1662" s="2646" t="s">
        <v>2990</v>
      </c>
      <c r="G1662" s="2646" t="s">
        <v>3610</v>
      </c>
      <c r="H1662" s="2646" t="s">
        <v>2995</v>
      </c>
      <c r="I1662" s="2646"/>
      <c r="J1662" s="2646"/>
      <c r="K1662" s="2646"/>
      <c r="L1662" s="2650"/>
      <c r="M1662" s="2650"/>
      <c r="N1662" s="2650"/>
      <c r="O1662" s="2650"/>
      <c r="P1662" s="2650"/>
      <c r="Q1662" s="2650"/>
      <c r="R1662" s="2650"/>
      <c r="S1662" s="2650"/>
      <c r="T1662" s="2646" t="s">
        <v>2987</v>
      </c>
      <c r="U1662" s="2646"/>
      <c r="V1662" s="2646"/>
      <c r="W1662" s="2646"/>
      <c r="X1662" s="2646"/>
      <c r="Y1662" s="2646"/>
      <c r="Z1662" s="2646"/>
      <c r="AA1662" s="2646"/>
      <c r="AB1662" s="2646"/>
      <c r="AC1662" s="2646"/>
      <c r="AD1662" s="2646"/>
      <c r="AE1662" s="2646"/>
      <c r="AF1662" s="2646"/>
      <c r="AG1662" s="2646"/>
      <c r="AH1662" s="2646"/>
      <c r="AI1662" s="2646"/>
      <c r="AJ1662" s="2646"/>
      <c r="AK1662" s="2651"/>
      <c r="AL1662" s="2651" t="s">
        <v>2986</v>
      </c>
      <c r="AM1662" s="2651"/>
      <c r="AN1662" s="2651"/>
    </row>
    <row r="1663" spans="1:40" ht="11.1" customHeight="1">
      <c r="A1663" s="2646" t="s">
        <v>3609</v>
      </c>
      <c r="B1663" s="2646" t="s">
        <v>3608</v>
      </c>
      <c r="C1663" s="2646" t="s">
        <v>3600</v>
      </c>
      <c r="D1663" s="2646" t="s">
        <v>3607</v>
      </c>
      <c r="E1663" s="2647">
        <v>6812999008</v>
      </c>
      <c r="F1663" s="2646" t="s">
        <v>2990</v>
      </c>
      <c r="G1663" s="2646" t="s">
        <v>3606</v>
      </c>
      <c r="H1663" s="2646" t="s">
        <v>2995</v>
      </c>
      <c r="I1663" s="2646"/>
      <c r="J1663" s="2646"/>
      <c r="K1663" s="2646"/>
      <c r="L1663" s="2650"/>
      <c r="M1663" s="2650"/>
      <c r="N1663" s="2650"/>
      <c r="O1663" s="2650"/>
      <c r="P1663" s="2650"/>
      <c r="Q1663" s="2650"/>
      <c r="R1663" s="2650"/>
      <c r="S1663" s="2650"/>
      <c r="T1663" s="2646" t="s">
        <v>2987</v>
      </c>
      <c r="U1663" s="2646"/>
      <c r="V1663" s="2646"/>
      <c r="W1663" s="2646"/>
      <c r="X1663" s="2646"/>
      <c r="Y1663" s="2646"/>
      <c r="Z1663" s="2646"/>
      <c r="AA1663" s="2646"/>
      <c r="AB1663" s="2646"/>
      <c r="AC1663" s="2646"/>
      <c r="AD1663" s="2646"/>
      <c r="AE1663" s="2646"/>
      <c r="AF1663" s="2646"/>
      <c r="AG1663" s="2646"/>
      <c r="AH1663" s="2646"/>
      <c r="AI1663" s="2646"/>
      <c r="AJ1663" s="2646"/>
      <c r="AK1663" s="2651"/>
      <c r="AL1663" s="2651" t="s">
        <v>2986</v>
      </c>
      <c r="AM1663" s="2651"/>
      <c r="AN1663" s="2651"/>
    </row>
    <row r="1664" spans="1:40" ht="11.1" customHeight="1">
      <c r="A1664" s="2646" t="s">
        <v>3605</v>
      </c>
      <c r="B1664" s="2646" t="s">
        <v>3604</v>
      </c>
      <c r="C1664" s="2646" t="s">
        <v>3600</v>
      </c>
      <c r="D1664" s="2646" t="s">
        <v>3599</v>
      </c>
      <c r="E1664" s="2647">
        <v>4016930005</v>
      </c>
      <c r="F1664" s="2646" t="s">
        <v>2990</v>
      </c>
      <c r="G1664" s="2646" t="s">
        <v>3603</v>
      </c>
      <c r="H1664" s="2646" t="s">
        <v>2995</v>
      </c>
      <c r="I1664" s="2646"/>
      <c r="J1664" s="2646"/>
      <c r="K1664" s="2646"/>
      <c r="L1664" s="2650"/>
      <c r="M1664" s="2650"/>
      <c r="N1664" s="2650"/>
      <c r="O1664" s="2650"/>
      <c r="P1664" s="2650"/>
      <c r="Q1664" s="2650"/>
      <c r="R1664" s="2650"/>
      <c r="S1664" s="2650"/>
      <c r="T1664" s="2646" t="s">
        <v>2987</v>
      </c>
      <c r="U1664" s="2646"/>
      <c r="V1664" s="2646"/>
      <c r="W1664" s="2646"/>
      <c r="X1664" s="2646"/>
      <c r="Y1664" s="2646"/>
      <c r="Z1664" s="2646"/>
      <c r="AA1664" s="2646"/>
      <c r="AB1664" s="2646"/>
      <c r="AC1664" s="2646"/>
      <c r="AD1664" s="2646"/>
      <c r="AE1664" s="2646"/>
      <c r="AF1664" s="2646"/>
      <c r="AG1664" s="2646"/>
      <c r="AH1664" s="2646"/>
      <c r="AI1664" s="2646"/>
      <c r="AJ1664" s="2646"/>
      <c r="AK1664" s="2651"/>
      <c r="AL1664" s="2651" t="s">
        <v>2986</v>
      </c>
      <c r="AM1664" s="2651"/>
      <c r="AN1664" s="2651"/>
    </row>
    <row r="1665" spans="1:40" ht="11.1" customHeight="1">
      <c r="A1665" s="2646" t="s">
        <v>3602</v>
      </c>
      <c r="B1665" s="2646" t="s">
        <v>3601</v>
      </c>
      <c r="C1665" s="2646" t="s">
        <v>3600</v>
      </c>
      <c r="D1665" s="2646" t="s">
        <v>3599</v>
      </c>
      <c r="E1665" s="2647">
        <v>4016930005</v>
      </c>
      <c r="F1665" s="2646" t="s">
        <v>2990</v>
      </c>
      <c r="G1665" s="2646" t="s">
        <v>3598</v>
      </c>
      <c r="H1665" s="2646" t="s">
        <v>2995</v>
      </c>
      <c r="I1665" s="2646"/>
      <c r="J1665" s="2646"/>
      <c r="K1665" s="2646"/>
      <c r="L1665" s="2650"/>
      <c r="M1665" s="2650"/>
      <c r="N1665" s="2650"/>
      <c r="O1665" s="2650"/>
      <c r="P1665" s="2650"/>
      <c r="Q1665" s="2650"/>
      <c r="R1665" s="2650"/>
      <c r="S1665" s="2650"/>
      <c r="T1665" s="2646" t="s">
        <v>2987</v>
      </c>
      <c r="U1665" s="2646"/>
      <c r="V1665" s="2646"/>
      <c r="W1665" s="2646"/>
      <c r="X1665" s="2646"/>
      <c r="Y1665" s="2646"/>
      <c r="Z1665" s="2646"/>
      <c r="AA1665" s="2646"/>
      <c r="AB1665" s="2646"/>
      <c r="AC1665" s="2646"/>
      <c r="AD1665" s="2646"/>
      <c r="AE1665" s="2646"/>
      <c r="AF1665" s="2646"/>
      <c r="AG1665" s="2646"/>
      <c r="AH1665" s="2646"/>
      <c r="AI1665" s="2646"/>
      <c r="AJ1665" s="2646"/>
      <c r="AK1665" s="2651"/>
      <c r="AL1665" s="2651" t="s">
        <v>2986</v>
      </c>
      <c r="AM1665" s="2651"/>
      <c r="AN1665" s="2651"/>
    </row>
    <row r="1666" spans="1:40" ht="11.1" customHeight="1">
      <c r="A1666" s="2646" t="s">
        <v>3597</v>
      </c>
      <c r="B1666" s="2646" t="s">
        <v>3597</v>
      </c>
      <c r="C1666" s="2646" t="s">
        <v>3161</v>
      </c>
      <c r="D1666" s="2646" t="s">
        <v>3587</v>
      </c>
      <c r="E1666" s="2647">
        <v>7306408008</v>
      </c>
      <c r="F1666" s="2646" t="s">
        <v>2990</v>
      </c>
      <c r="G1666" s="2646" t="s">
        <v>2231</v>
      </c>
      <c r="H1666" s="2646" t="s">
        <v>2995</v>
      </c>
      <c r="I1666" s="2646"/>
      <c r="J1666" s="2646"/>
      <c r="K1666" s="2646"/>
      <c r="L1666" s="2657">
        <v>0.33800000000000002</v>
      </c>
      <c r="M1666" s="2658">
        <v>1.3300000000000001E-4</v>
      </c>
      <c r="N1666" s="2650"/>
      <c r="O1666" s="2650"/>
      <c r="P1666" s="2650"/>
      <c r="Q1666" s="2650"/>
      <c r="R1666" s="2650"/>
      <c r="S1666" s="2650"/>
      <c r="T1666" s="2646" t="s">
        <v>3016</v>
      </c>
      <c r="U1666" s="2647">
        <v>4673739433874</v>
      </c>
      <c r="V1666" s="2656">
        <v>120</v>
      </c>
      <c r="W1666" s="2648">
        <v>40.56</v>
      </c>
      <c r="X1666" s="2649">
        <v>1.5900000000000001E-2</v>
      </c>
      <c r="Y1666" s="2650"/>
      <c r="Z1666" s="2650"/>
      <c r="AA1666" s="2650"/>
      <c r="AB1666" s="2647">
        <v>4673739421666</v>
      </c>
      <c r="AC1666" s="2656">
        <v>120</v>
      </c>
      <c r="AD1666" s="2648">
        <v>40.56</v>
      </c>
      <c r="AE1666" s="2649">
        <v>1.5900000000000001E-2</v>
      </c>
      <c r="AF1666" s="2650"/>
      <c r="AG1666" s="2650"/>
      <c r="AH1666" s="2650"/>
      <c r="AI1666" s="2647">
        <v>4673739433850</v>
      </c>
      <c r="AJ1666" s="2648">
        <v>4.67</v>
      </c>
      <c r="AK1666" s="2651" t="s">
        <v>2154</v>
      </c>
      <c r="AL1666" s="2651" t="s">
        <v>2986</v>
      </c>
      <c r="AM1666" s="2652">
        <v>402.63</v>
      </c>
      <c r="AN1666" s="2652">
        <v>4.76</v>
      </c>
    </row>
    <row r="1667" spans="1:40" ht="11.1" customHeight="1">
      <c r="A1667" s="2646" t="s">
        <v>6421</v>
      </c>
      <c r="B1667" s="2646" t="s">
        <v>6421</v>
      </c>
      <c r="C1667" s="2646" t="s">
        <v>3161</v>
      </c>
      <c r="D1667" s="2646"/>
      <c r="E1667" s="2647">
        <v>7306408008</v>
      </c>
      <c r="F1667" s="2646" t="s">
        <v>2990</v>
      </c>
      <c r="G1667" s="2646" t="s">
        <v>6422</v>
      </c>
      <c r="H1667" s="2646" t="s">
        <v>3017</v>
      </c>
      <c r="I1667" s="2646"/>
      <c r="J1667" s="2646"/>
      <c r="K1667" s="2646"/>
      <c r="L1667" s="2649">
        <v>8.4500000000000006E-2</v>
      </c>
      <c r="M1667" s="2650"/>
      <c r="N1667" s="2650"/>
      <c r="O1667" s="2650"/>
      <c r="P1667" s="2650"/>
      <c r="Q1667" s="2650"/>
      <c r="R1667" s="2650"/>
      <c r="S1667" s="2650"/>
      <c r="T1667" s="2646" t="s">
        <v>2987</v>
      </c>
      <c r="U1667" s="2646"/>
      <c r="V1667" s="2646"/>
      <c r="W1667" s="2646"/>
      <c r="X1667" s="2646"/>
      <c r="Y1667" s="2646"/>
      <c r="Z1667" s="2646"/>
      <c r="AA1667" s="2646"/>
      <c r="AB1667" s="2646"/>
      <c r="AC1667" s="2646"/>
      <c r="AD1667" s="2646"/>
      <c r="AE1667" s="2646"/>
      <c r="AF1667" s="2646"/>
      <c r="AG1667" s="2646"/>
      <c r="AH1667" s="2646"/>
      <c r="AI1667" s="2646"/>
      <c r="AJ1667" s="2646"/>
      <c r="AK1667" s="2651"/>
      <c r="AL1667" s="2651" t="s">
        <v>2986</v>
      </c>
      <c r="AM1667" s="2652">
        <v>402.63</v>
      </c>
      <c r="AN1667" s="2651"/>
    </row>
    <row r="1668" spans="1:40" ht="11.1" customHeight="1">
      <c r="A1668" s="2646" t="s">
        <v>3596</v>
      </c>
      <c r="B1668" s="2646" t="s">
        <v>3596</v>
      </c>
      <c r="C1668" s="2646" t="s">
        <v>3161</v>
      </c>
      <c r="D1668" s="2646" t="s">
        <v>3587</v>
      </c>
      <c r="E1668" s="2647">
        <v>7306408008</v>
      </c>
      <c r="F1668" s="2646" t="s">
        <v>2990</v>
      </c>
      <c r="G1668" s="2646" t="s">
        <v>2232</v>
      </c>
      <c r="H1668" s="2646" t="s">
        <v>2995</v>
      </c>
      <c r="I1668" s="2646"/>
      <c r="J1668" s="2646"/>
      <c r="K1668" s="2646"/>
      <c r="L1668" s="2657">
        <v>0.41099999999999998</v>
      </c>
      <c r="M1668" s="2649">
        <v>2.0000000000000001E-4</v>
      </c>
      <c r="N1668" s="2650"/>
      <c r="O1668" s="2650"/>
      <c r="P1668" s="2650"/>
      <c r="Q1668" s="2650"/>
      <c r="R1668" s="2650"/>
      <c r="S1668" s="2650"/>
      <c r="T1668" s="2646" t="s">
        <v>3016</v>
      </c>
      <c r="U1668" s="2647">
        <v>4673739433881</v>
      </c>
      <c r="V1668" s="2656">
        <v>120</v>
      </c>
      <c r="W1668" s="2648">
        <v>49.32</v>
      </c>
      <c r="X1668" s="2657">
        <v>2.4E-2</v>
      </c>
      <c r="Y1668" s="2650"/>
      <c r="Z1668" s="2650"/>
      <c r="AA1668" s="2650"/>
      <c r="AB1668" s="2647">
        <v>4673739421673</v>
      </c>
      <c r="AC1668" s="2656">
        <v>120</v>
      </c>
      <c r="AD1668" s="2648">
        <v>49.32</v>
      </c>
      <c r="AE1668" s="2657">
        <v>2.4E-2</v>
      </c>
      <c r="AF1668" s="2650"/>
      <c r="AG1668" s="2650"/>
      <c r="AH1668" s="2650"/>
      <c r="AI1668" s="2647">
        <v>4673739433867</v>
      </c>
      <c r="AJ1668" s="2648">
        <v>6.09</v>
      </c>
      <c r="AK1668" s="2651" t="s">
        <v>2154</v>
      </c>
      <c r="AL1668" s="2651" t="s">
        <v>2986</v>
      </c>
      <c r="AM1668" s="2652">
        <v>533.19000000000005</v>
      </c>
      <c r="AN1668" s="2652">
        <v>6.21</v>
      </c>
    </row>
    <row r="1669" spans="1:40" ht="11.1" customHeight="1">
      <c r="A1669" s="2646" t="s">
        <v>6423</v>
      </c>
      <c r="B1669" s="2646" t="s">
        <v>6423</v>
      </c>
      <c r="C1669" s="2646" t="s">
        <v>3161</v>
      </c>
      <c r="D1669" s="2646"/>
      <c r="E1669" s="2647">
        <v>7306408008</v>
      </c>
      <c r="F1669" s="2646" t="s">
        <v>2990</v>
      </c>
      <c r="G1669" s="2646" t="s">
        <v>6424</v>
      </c>
      <c r="H1669" s="2646" t="s">
        <v>3017</v>
      </c>
      <c r="I1669" s="2646"/>
      <c r="J1669" s="2646"/>
      <c r="K1669" s="2646"/>
      <c r="L1669" s="2662">
        <v>0.10274999999999999</v>
      </c>
      <c r="M1669" s="2650"/>
      <c r="N1669" s="2650"/>
      <c r="O1669" s="2650"/>
      <c r="P1669" s="2650"/>
      <c r="Q1669" s="2650"/>
      <c r="R1669" s="2650"/>
      <c r="S1669" s="2650"/>
      <c r="T1669" s="2646" t="s">
        <v>2987</v>
      </c>
      <c r="U1669" s="2646"/>
      <c r="V1669" s="2646"/>
      <c r="W1669" s="2646"/>
      <c r="X1669" s="2646"/>
      <c r="Y1669" s="2646"/>
      <c r="Z1669" s="2646"/>
      <c r="AA1669" s="2646"/>
      <c r="AB1669" s="2646"/>
      <c r="AC1669" s="2646"/>
      <c r="AD1669" s="2646"/>
      <c r="AE1669" s="2646"/>
      <c r="AF1669" s="2646"/>
      <c r="AG1669" s="2646"/>
      <c r="AH1669" s="2646"/>
      <c r="AI1669" s="2646"/>
      <c r="AJ1669" s="2646"/>
      <c r="AK1669" s="2651"/>
      <c r="AL1669" s="2651" t="s">
        <v>2986</v>
      </c>
      <c r="AM1669" s="2652">
        <v>533.19000000000005</v>
      </c>
      <c r="AN1669" s="2651"/>
    </row>
    <row r="1670" spans="1:40" ht="11.1" customHeight="1">
      <c r="A1670" s="2646" t="s">
        <v>3595</v>
      </c>
      <c r="B1670" s="2646" t="s">
        <v>3595</v>
      </c>
      <c r="C1670" s="2646" t="s">
        <v>3161</v>
      </c>
      <c r="D1670" s="2646" t="s">
        <v>3587</v>
      </c>
      <c r="E1670" s="2647">
        <v>7306408008</v>
      </c>
      <c r="F1670" s="2646" t="s">
        <v>2990</v>
      </c>
      <c r="G1670" s="2646" t="s">
        <v>2233</v>
      </c>
      <c r="H1670" s="2646" t="s">
        <v>2995</v>
      </c>
      <c r="I1670" s="2646"/>
      <c r="J1670" s="2646"/>
      <c r="K1670" s="2646"/>
      <c r="L1670" s="2657">
        <v>0.60299999999999998</v>
      </c>
      <c r="M1670" s="2658">
        <v>3.0299999999999999E-4</v>
      </c>
      <c r="N1670" s="2650"/>
      <c r="O1670" s="2650"/>
      <c r="P1670" s="2650"/>
      <c r="Q1670" s="2650"/>
      <c r="R1670" s="2650"/>
      <c r="S1670" s="2650"/>
      <c r="T1670" s="2646" t="s">
        <v>3016</v>
      </c>
      <c r="U1670" s="2647">
        <v>4673739433898</v>
      </c>
      <c r="V1670" s="2656">
        <v>80</v>
      </c>
      <c r="W1670" s="2648">
        <v>48.24</v>
      </c>
      <c r="X1670" s="2649">
        <v>2.4199999999999999E-2</v>
      </c>
      <c r="Y1670" s="2650"/>
      <c r="Z1670" s="2650"/>
      <c r="AA1670" s="2650"/>
      <c r="AB1670" s="2647">
        <v>4673739421680</v>
      </c>
      <c r="AC1670" s="2656">
        <v>80</v>
      </c>
      <c r="AD1670" s="2648">
        <v>48.24</v>
      </c>
      <c r="AE1670" s="2649">
        <v>2.4199999999999999E-2</v>
      </c>
      <c r="AF1670" s="2650"/>
      <c r="AG1670" s="2650"/>
      <c r="AH1670" s="2650"/>
      <c r="AI1670" s="2647">
        <v>4673739433904</v>
      </c>
      <c r="AJ1670" s="2648">
        <v>8.7799999999999994</v>
      </c>
      <c r="AK1670" s="2651" t="s">
        <v>2154</v>
      </c>
      <c r="AL1670" s="2651" t="s">
        <v>2986</v>
      </c>
      <c r="AM1670" s="2652">
        <v>761.44</v>
      </c>
      <c r="AN1670" s="2652">
        <v>8.9600000000000009</v>
      </c>
    </row>
    <row r="1671" spans="1:40" ht="11.1" customHeight="1">
      <c r="A1671" s="2646" t="s">
        <v>6425</v>
      </c>
      <c r="B1671" s="2646" t="s">
        <v>6425</v>
      </c>
      <c r="C1671" s="2646" t="s">
        <v>3161</v>
      </c>
      <c r="D1671" s="2646"/>
      <c r="E1671" s="2647">
        <v>7306408008</v>
      </c>
      <c r="F1671" s="2646" t="s">
        <v>2990</v>
      </c>
      <c r="G1671" s="2646" t="s">
        <v>6426</v>
      </c>
      <c r="H1671" s="2646" t="s">
        <v>3017</v>
      </c>
      <c r="I1671" s="2646"/>
      <c r="J1671" s="2646"/>
      <c r="K1671" s="2646"/>
      <c r="L1671" s="2662">
        <v>0.12653</v>
      </c>
      <c r="M1671" s="2650"/>
      <c r="N1671" s="2650"/>
      <c r="O1671" s="2650"/>
      <c r="P1671" s="2650"/>
      <c r="Q1671" s="2650"/>
      <c r="R1671" s="2650"/>
      <c r="S1671" s="2650"/>
      <c r="T1671" s="2646" t="s">
        <v>2987</v>
      </c>
      <c r="U1671" s="2646"/>
      <c r="V1671" s="2646"/>
      <c r="W1671" s="2646"/>
      <c r="X1671" s="2646"/>
      <c r="Y1671" s="2646"/>
      <c r="Z1671" s="2646"/>
      <c r="AA1671" s="2646"/>
      <c r="AB1671" s="2646"/>
      <c r="AC1671" s="2646"/>
      <c r="AD1671" s="2646"/>
      <c r="AE1671" s="2646"/>
      <c r="AF1671" s="2646"/>
      <c r="AG1671" s="2646"/>
      <c r="AH1671" s="2646"/>
      <c r="AI1671" s="2646"/>
      <c r="AJ1671" s="2646"/>
      <c r="AK1671" s="2651"/>
      <c r="AL1671" s="2651" t="s">
        <v>2986</v>
      </c>
      <c r="AM1671" s="2652">
        <v>761.44</v>
      </c>
      <c r="AN1671" s="2651"/>
    </row>
    <row r="1672" spans="1:40" ht="11.1" customHeight="1">
      <c r="A1672" s="2646" t="s">
        <v>3594</v>
      </c>
      <c r="B1672" s="2646" t="s">
        <v>3594</v>
      </c>
      <c r="C1672" s="2646" t="s">
        <v>3161</v>
      </c>
      <c r="D1672" s="2646" t="s">
        <v>3587</v>
      </c>
      <c r="E1672" s="2647">
        <v>7306408008</v>
      </c>
      <c r="F1672" s="2646" t="s">
        <v>2990</v>
      </c>
      <c r="G1672" s="2646" t="s">
        <v>2234</v>
      </c>
      <c r="H1672" s="2646" t="s">
        <v>2995</v>
      </c>
      <c r="I1672" s="2646"/>
      <c r="J1672" s="2646"/>
      <c r="K1672" s="2646"/>
      <c r="L1672" s="2657">
        <v>0.77800000000000002</v>
      </c>
      <c r="M1672" s="2658">
        <v>5.1500000000000005E-4</v>
      </c>
      <c r="N1672" s="2650"/>
      <c r="O1672" s="2650"/>
      <c r="P1672" s="2650"/>
      <c r="Q1672" s="2650"/>
      <c r="R1672" s="2650"/>
      <c r="S1672" s="2650"/>
      <c r="T1672" s="2646" t="s">
        <v>3016</v>
      </c>
      <c r="U1672" s="2647">
        <v>4673739433911</v>
      </c>
      <c r="V1672" s="2656">
        <v>60</v>
      </c>
      <c r="W1672" s="2648">
        <v>46.68</v>
      </c>
      <c r="X1672" s="2649">
        <v>3.09E-2</v>
      </c>
      <c r="Y1672" s="2650"/>
      <c r="Z1672" s="2650"/>
      <c r="AA1672" s="2650"/>
      <c r="AB1672" s="2647">
        <v>4673739421697</v>
      </c>
      <c r="AC1672" s="2656">
        <v>60</v>
      </c>
      <c r="AD1672" s="2648">
        <v>46.68</v>
      </c>
      <c r="AE1672" s="2649">
        <v>3.09E-2</v>
      </c>
      <c r="AF1672" s="2650"/>
      <c r="AG1672" s="2650"/>
      <c r="AH1672" s="2650"/>
      <c r="AI1672" s="2647">
        <v>4673739433928</v>
      </c>
      <c r="AJ1672" s="2648">
        <v>11.28</v>
      </c>
      <c r="AK1672" s="2651" t="s">
        <v>2154</v>
      </c>
      <c r="AL1672" s="2651" t="s">
        <v>2986</v>
      </c>
      <c r="AM1672" s="2652">
        <v>980.56</v>
      </c>
      <c r="AN1672" s="2652">
        <v>11.51</v>
      </c>
    </row>
    <row r="1673" spans="1:40" ht="11.1" customHeight="1">
      <c r="A1673" s="2646" t="s">
        <v>3593</v>
      </c>
      <c r="B1673" s="2646" t="s">
        <v>3593</v>
      </c>
      <c r="C1673" s="2646" t="s">
        <v>3161</v>
      </c>
      <c r="D1673" s="2646" t="s">
        <v>3587</v>
      </c>
      <c r="E1673" s="2647">
        <v>7306408008</v>
      </c>
      <c r="F1673" s="2646" t="s">
        <v>2990</v>
      </c>
      <c r="G1673" s="2646" t="s">
        <v>2235</v>
      </c>
      <c r="H1673" s="2646" t="s">
        <v>2995</v>
      </c>
      <c r="I1673" s="2646"/>
      <c r="J1673" s="2646"/>
      <c r="K1673" s="2646"/>
      <c r="L1673" s="2657">
        <v>1.2150000000000001</v>
      </c>
      <c r="M1673" s="2658">
        <v>8.0500000000000005E-4</v>
      </c>
      <c r="N1673" s="2650"/>
      <c r="O1673" s="2650"/>
      <c r="P1673" s="2650"/>
      <c r="Q1673" s="2650"/>
      <c r="R1673" s="2650"/>
      <c r="S1673" s="2650"/>
      <c r="T1673" s="2646" t="s">
        <v>3016</v>
      </c>
      <c r="U1673" s="2647">
        <v>4673739433935</v>
      </c>
      <c r="V1673" s="2656">
        <v>28</v>
      </c>
      <c r="W1673" s="2648">
        <v>34.020000000000003</v>
      </c>
      <c r="X1673" s="2662">
        <v>2.2540000000000001E-2</v>
      </c>
      <c r="Y1673" s="2650"/>
      <c r="Z1673" s="2650"/>
      <c r="AA1673" s="2650"/>
      <c r="AB1673" s="2647">
        <v>4673739421703</v>
      </c>
      <c r="AC1673" s="2656">
        <v>28</v>
      </c>
      <c r="AD1673" s="2648">
        <v>34.020000000000003</v>
      </c>
      <c r="AE1673" s="2662">
        <v>2.2540000000000001E-2</v>
      </c>
      <c r="AF1673" s="2650"/>
      <c r="AG1673" s="2650"/>
      <c r="AH1673" s="2650"/>
      <c r="AI1673" s="2647">
        <v>4673739433942</v>
      </c>
      <c r="AJ1673" s="2648">
        <v>15.97</v>
      </c>
      <c r="AK1673" s="2651" t="s">
        <v>2154</v>
      </c>
      <c r="AL1673" s="2651" t="s">
        <v>2986</v>
      </c>
      <c r="AM1673" s="2655">
        <v>1401.46</v>
      </c>
      <c r="AN1673" s="2652">
        <v>16.29</v>
      </c>
    </row>
    <row r="1674" spans="1:40" ht="11.1" customHeight="1">
      <c r="A1674" s="2646" t="s">
        <v>3592</v>
      </c>
      <c r="B1674" s="2646" t="s">
        <v>3592</v>
      </c>
      <c r="C1674" s="2646" t="s">
        <v>3161</v>
      </c>
      <c r="D1674" s="2646" t="s">
        <v>3587</v>
      </c>
      <c r="E1674" s="2647">
        <v>7306408008</v>
      </c>
      <c r="F1674" s="2646" t="s">
        <v>2990</v>
      </c>
      <c r="G1674" s="2646" t="s">
        <v>2236</v>
      </c>
      <c r="H1674" s="2646" t="s">
        <v>2995</v>
      </c>
      <c r="I1674" s="2646"/>
      <c r="J1674" s="2646"/>
      <c r="K1674" s="2646"/>
      <c r="L1674" s="2648">
        <v>1.47</v>
      </c>
      <c r="M1674" s="2658">
        <v>1.1950000000000001E-3</v>
      </c>
      <c r="N1674" s="2650"/>
      <c r="O1674" s="2650"/>
      <c r="P1674" s="2650"/>
      <c r="Q1674" s="2650"/>
      <c r="R1674" s="2650"/>
      <c r="S1674" s="2650"/>
      <c r="T1674" s="2646" t="s">
        <v>3016</v>
      </c>
      <c r="U1674" s="2647">
        <v>4673739433959</v>
      </c>
      <c r="V1674" s="2656">
        <v>20</v>
      </c>
      <c r="W1674" s="2653">
        <v>29.4</v>
      </c>
      <c r="X1674" s="2649">
        <v>2.3900000000000001E-2</v>
      </c>
      <c r="Y1674" s="2650"/>
      <c r="Z1674" s="2650"/>
      <c r="AA1674" s="2650"/>
      <c r="AB1674" s="2647">
        <v>4673739421710</v>
      </c>
      <c r="AC1674" s="2656">
        <v>244</v>
      </c>
      <c r="AD1674" s="2650"/>
      <c r="AE1674" s="2650"/>
      <c r="AF1674" s="2650"/>
      <c r="AG1674" s="2650"/>
      <c r="AH1674" s="2650"/>
      <c r="AI1674" s="2647">
        <v>4673739435908</v>
      </c>
      <c r="AJ1674" s="2648">
        <v>20.54</v>
      </c>
      <c r="AK1674" s="2651" t="s">
        <v>2154</v>
      </c>
      <c r="AL1674" s="2651" t="s">
        <v>2986</v>
      </c>
      <c r="AM1674" s="2655">
        <v>1807.74</v>
      </c>
      <c r="AN1674" s="2652">
        <v>20.95</v>
      </c>
    </row>
    <row r="1675" spans="1:40" ht="11.1" customHeight="1">
      <c r="A1675" s="2646" t="s">
        <v>3591</v>
      </c>
      <c r="B1675" s="2646" t="s">
        <v>3591</v>
      </c>
      <c r="C1675" s="2646" t="s">
        <v>3161</v>
      </c>
      <c r="D1675" s="2646" t="s">
        <v>3587</v>
      </c>
      <c r="E1675" s="2647">
        <v>7306408008</v>
      </c>
      <c r="F1675" s="2646" t="s">
        <v>2990</v>
      </c>
      <c r="G1675" s="2646" t="s">
        <v>2237</v>
      </c>
      <c r="H1675" s="2646" t="s">
        <v>2995</v>
      </c>
      <c r="I1675" s="2646"/>
      <c r="J1675" s="2646"/>
      <c r="K1675" s="2646"/>
      <c r="L1675" s="2657">
        <v>1.905</v>
      </c>
      <c r="M1675" s="2658">
        <v>2.0430000000000001E-3</v>
      </c>
      <c r="N1675" s="2650"/>
      <c r="O1675" s="2650"/>
      <c r="P1675" s="2650"/>
      <c r="Q1675" s="2650"/>
      <c r="R1675" s="2650"/>
      <c r="S1675" s="2650"/>
      <c r="T1675" s="2646" t="s">
        <v>3016</v>
      </c>
      <c r="U1675" s="2647">
        <v>4673739433973</v>
      </c>
      <c r="V1675" s="2656">
        <v>16</v>
      </c>
      <c r="W1675" s="2648">
        <v>30.48</v>
      </c>
      <c r="X1675" s="2662">
        <v>3.2680000000000001E-2</v>
      </c>
      <c r="Y1675" s="2650"/>
      <c r="Z1675" s="2650"/>
      <c r="AA1675" s="2650"/>
      <c r="AB1675" s="2647">
        <v>4673739421727</v>
      </c>
      <c r="AC1675" s="2656">
        <v>16</v>
      </c>
      <c r="AD1675" s="2648">
        <v>30.48</v>
      </c>
      <c r="AE1675" s="2662">
        <v>3.2680000000000001E-2</v>
      </c>
      <c r="AF1675" s="2650"/>
      <c r="AG1675" s="2650"/>
      <c r="AH1675" s="2650"/>
      <c r="AI1675" s="2647">
        <v>4673739433980</v>
      </c>
      <c r="AJ1675" s="2648">
        <v>26.47</v>
      </c>
      <c r="AK1675" s="2651" t="s">
        <v>2154</v>
      </c>
      <c r="AL1675" s="2651" t="s">
        <v>2986</v>
      </c>
      <c r="AM1675" s="2655">
        <v>2313.54</v>
      </c>
      <c r="AN1675" s="2652">
        <v>27</v>
      </c>
    </row>
    <row r="1676" spans="1:40" ht="11.1" customHeight="1">
      <c r="A1676" s="2646" t="s">
        <v>3590</v>
      </c>
      <c r="B1676" s="2646" t="s">
        <v>3590</v>
      </c>
      <c r="C1676" s="2646" t="s">
        <v>3161</v>
      </c>
      <c r="D1676" s="2646" t="s">
        <v>3587</v>
      </c>
      <c r="E1676" s="2647">
        <v>7306408008</v>
      </c>
      <c r="F1676" s="2646" t="s">
        <v>2990</v>
      </c>
      <c r="G1676" s="2646" t="s">
        <v>2238</v>
      </c>
      <c r="H1676" s="2646" t="s">
        <v>3017</v>
      </c>
      <c r="I1676" s="2646"/>
      <c r="J1676" s="2646"/>
      <c r="K1676" s="2646"/>
      <c r="L1676" s="2648">
        <v>3.58</v>
      </c>
      <c r="M1676" s="2662">
        <v>4.0800000000000003E-3</v>
      </c>
      <c r="N1676" s="2650"/>
      <c r="O1676" s="2650"/>
      <c r="P1676" s="2650"/>
      <c r="Q1676" s="2650"/>
      <c r="R1676" s="2650"/>
      <c r="S1676" s="2650"/>
      <c r="T1676" s="2646" t="s">
        <v>3016</v>
      </c>
      <c r="U1676" s="2647">
        <v>4673739433997</v>
      </c>
      <c r="V1676" s="2646"/>
      <c r="W1676" s="2646"/>
      <c r="X1676" s="2646"/>
      <c r="Y1676" s="2646"/>
      <c r="Z1676" s="2646"/>
      <c r="AA1676" s="2646"/>
      <c r="AB1676" s="2646"/>
      <c r="AC1676" s="2646"/>
      <c r="AD1676" s="2646"/>
      <c r="AE1676" s="2646"/>
      <c r="AF1676" s="2646"/>
      <c r="AG1676" s="2646"/>
      <c r="AH1676" s="2646"/>
      <c r="AI1676" s="2646"/>
      <c r="AJ1676" s="2648">
        <v>47.66</v>
      </c>
      <c r="AK1676" s="2651" t="s">
        <v>2154</v>
      </c>
      <c r="AL1676" s="2651" t="s">
        <v>2986</v>
      </c>
      <c r="AM1676" s="2655">
        <v>4155.9799999999996</v>
      </c>
      <c r="AN1676" s="2652">
        <v>48.61</v>
      </c>
    </row>
    <row r="1677" spans="1:40" ht="11.1" customHeight="1">
      <c r="A1677" s="2646" t="s">
        <v>3589</v>
      </c>
      <c r="B1677" s="2646" t="s">
        <v>3589</v>
      </c>
      <c r="C1677" s="2646" t="s">
        <v>3161</v>
      </c>
      <c r="D1677" s="2646" t="s">
        <v>3587</v>
      </c>
      <c r="E1677" s="2647">
        <v>7306408008</v>
      </c>
      <c r="F1677" s="2646" t="s">
        <v>2990</v>
      </c>
      <c r="G1677" s="2646" t="s">
        <v>2239</v>
      </c>
      <c r="H1677" s="2646" t="s">
        <v>3017</v>
      </c>
      <c r="I1677" s="2646"/>
      <c r="J1677" s="2646"/>
      <c r="K1677" s="2646"/>
      <c r="L1677" s="2657">
        <v>4.1609999999999996</v>
      </c>
      <c r="M1677" s="2658">
        <v>5.6579999999999998E-3</v>
      </c>
      <c r="N1677" s="2650"/>
      <c r="O1677" s="2650"/>
      <c r="P1677" s="2650"/>
      <c r="Q1677" s="2650"/>
      <c r="R1677" s="2650"/>
      <c r="S1677" s="2650"/>
      <c r="T1677" s="2646" t="s">
        <v>3016</v>
      </c>
      <c r="U1677" s="2647">
        <v>4673739434017</v>
      </c>
      <c r="V1677" s="2646"/>
      <c r="W1677" s="2646"/>
      <c r="X1677" s="2646"/>
      <c r="Y1677" s="2646"/>
      <c r="Z1677" s="2646"/>
      <c r="AA1677" s="2646"/>
      <c r="AB1677" s="2646"/>
      <c r="AC1677" s="2646"/>
      <c r="AD1677" s="2646"/>
      <c r="AE1677" s="2646"/>
      <c r="AF1677" s="2646"/>
      <c r="AG1677" s="2646"/>
      <c r="AH1677" s="2646"/>
      <c r="AI1677" s="2646"/>
      <c r="AJ1677" s="2648">
        <v>56.56</v>
      </c>
      <c r="AK1677" s="2651" t="s">
        <v>2154</v>
      </c>
      <c r="AL1677" s="2651" t="s">
        <v>2986</v>
      </c>
      <c r="AM1677" s="2655">
        <v>4935.68</v>
      </c>
      <c r="AN1677" s="2652">
        <v>57.69</v>
      </c>
    </row>
    <row r="1678" spans="1:40" ht="11.1" customHeight="1">
      <c r="A1678" s="2646" t="s">
        <v>3588</v>
      </c>
      <c r="B1678" s="2646" t="s">
        <v>3588</v>
      </c>
      <c r="C1678" s="2646" t="s">
        <v>3161</v>
      </c>
      <c r="D1678" s="2646" t="s">
        <v>3587</v>
      </c>
      <c r="E1678" s="2647">
        <v>7306408008</v>
      </c>
      <c r="F1678" s="2646" t="s">
        <v>2990</v>
      </c>
      <c r="G1678" s="2646" t="s">
        <v>2240</v>
      </c>
      <c r="H1678" s="2646" t="s">
        <v>3017</v>
      </c>
      <c r="I1678" s="2646"/>
      <c r="J1678" s="2646"/>
      <c r="K1678" s="2646"/>
      <c r="L1678" s="2657">
        <v>5.1289999999999996</v>
      </c>
      <c r="M1678" s="2662">
        <v>8.4899999999999993E-3</v>
      </c>
      <c r="N1678" s="2650"/>
      <c r="O1678" s="2650"/>
      <c r="P1678" s="2650"/>
      <c r="Q1678" s="2650"/>
      <c r="R1678" s="2650"/>
      <c r="S1678" s="2650"/>
      <c r="T1678" s="2646" t="s">
        <v>3016</v>
      </c>
      <c r="U1678" s="2647">
        <v>4673739434031</v>
      </c>
      <c r="V1678" s="2646"/>
      <c r="W1678" s="2646"/>
      <c r="X1678" s="2646"/>
      <c r="Y1678" s="2646"/>
      <c r="Z1678" s="2646"/>
      <c r="AA1678" s="2646"/>
      <c r="AB1678" s="2646"/>
      <c r="AC1678" s="2646"/>
      <c r="AD1678" s="2646"/>
      <c r="AE1678" s="2646"/>
      <c r="AF1678" s="2646"/>
      <c r="AG1678" s="2646"/>
      <c r="AH1678" s="2646"/>
      <c r="AI1678" s="2646"/>
      <c r="AJ1678" s="2653">
        <v>69.400000000000006</v>
      </c>
      <c r="AK1678" s="2651" t="s">
        <v>2154</v>
      </c>
      <c r="AL1678" s="2651" t="s">
        <v>2986</v>
      </c>
      <c r="AM1678" s="2655">
        <v>6056.84</v>
      </c>
      <c r="AN1678" s="2652">
        <v>70.790000000000006</v>
      </c>
    </row>
    <row r="1679" spans="1:40" ht="11.1" customHeight="1">
      <c r="A1679" s="2646" t="s">
        <v>3586</v>
      </c>
      <c r="B1679" s="2646" t="s">
        <v>3586</v>
      </c>
      <c r="C1679" s="2646" t="s">
        <v>3161</v>
      </c>
      <c r="D1679" s="2646" t="s">
        <v>1068</v>
      </c>
      <c r="E1679" s="2647">
        <v>7307298009</v>
      </c>
      <c r="F1679" s="2646" t="s">
        <v>2990</v>
      </c>
      <c r="G1679" s="2646" t="s">
        <v>2250</v>
      </c>
      <c r="H1679" s="2646" t="s">
        <v>2995</v>
      </c>
      <c r="I1679" s="2646"/>
      <c r="J1679" s="2646"/>
      <c r="K1679" s="2646"/>
      <c r="L1679" s="2657">
        <v>2.4E-2</v>
      </c>
      <c r="M1679" s="2658">
        <v>1.8E-5</v>
      </c>
      <c r="N1679" s="2657">
        <v>3.4000000000000002E-2</v>
      </c>
      <c r="O1679" s="2657">
        <v>2.3E-2</v>
      </c>
      <c r="P1679" s="2657">
        <v>2.3E-2</v>
      </c>
      <c r="Q1679" s="2650"/>
      <c r="R1679" s="2650"/>
      <c r="S1679" s="2650"/>
      <c r="T1679" s="2646" t="s">
        <v>2987</v>
      </c>
      <c r="U1679" s="2647">
        <v>4673739421765</v>
      </c>
      <c r="V1679" s="2656">
        <v>10</v>
      </c>
      <c r="W1679" s="2648">
        <v>0.24</v>
      </c>
      <c r="X1679" s="2650"/>
      <c r="Y1679" s="2650"/>
      <c r="Z1679" s="2650"/>
      <c r="AA1679" s="2650"/>
      <c r="AB1679" s="2647">
        <v>4673739421772</v>
      </c>
      <c r="AC1679" s="2656">
        <v>400</v>
      </c>
      <c r="AD1679" s="2657">
        <v>19.582000000000001</v>
      </c>
      <c r="AE1679" s="2658">
        <v>1.8896E-2</v>
      </c>
      <c r="AF1679" s="2648">
        <v>0.38</v>
      </c>
      <c r="AG1679" s="2657">
        <v>0.255</v>
      </c>
      <c r="AH1679" s="2657">
        <v>0.19500000000000001</v>
      </c>
      <c r="AI1679" s="2647">
        <v>4673739421789</v>
      </c>
      <c r="AJ1679" s="2648">
        <v>1.49</v>
      </c>
      <c r="AK1679" s="2651" t="s">
        <v>2154</v>
      </c>
      <c r="AL1679" s="2651" t="s">
        <v>2986</v>
      </c>
      <c r="AM1679" s="2652">
        <v>136.04</v>
      </c>
      <c r="AN1679" s="2652">
        <v>1.52</v>
      </c>
    </row>
    <row r="1680" spans="1:40" ht="11.1" customHeight="1">
      <c r="A1680" s="2646" t="s">
        <v>3585</v>
      </c>
      <c r="B1680" s="2646" t="s">
        <v>3585</v>
      </c>
      <c r="C1680" s="2646" t="s">
        <v>3161</v>
      </c>
      <c r="D1680" s="2646" t="s">
        <v>1068</v>
      </c>
      <c r="E1680" s="2647">
        <v>7307298009</v>
      </c>
      <c r="F1680" s="2646" t="s">
        <v>2990</v>
      </c>
      <c r="G1680" s="2646" t="s">
        <v>2251</v>
      </c>
      <c r="H1680" s="2646" t="s">
        <v>2995</v>
      </c>
      <c r="I1680" s="2646"/>
      <c r="J1680" s="2646"/>
      <c r="K1680" s="2646"/>
      <c r="L1680" s="2657">
        <v>2.9000000000000001E-2</v>
      </c>
      <c r="M1680" s="2658">
        <v>2.3E-5</v>
      </c>
      <c r="N1680" s="2657">
        <v>3.4000000000000002E-2</v>
      </c>
      <c r="O1680" s="2657">
        <v>2.5999999999999999E-2</v>
      </c>
      <c r="P1680" s="2657">
        <v>2.5999999999999999E-2</v>
      </c>
      <c r="Q1680" s="2650"/>
      <c r="R1680" s="2650"/>
      <c r="S1680" s="2650"/>
      <c r="T1680" s="2646" t="s">
        <v>2987</v>
      </c>
      <c r="U1680" s="2647">
        <v>4673739421796</v>
      </c>
      <c r="V1680" s="2656">
        <v>10</v>
      </c>
      <c r="W1680" s="2648">
        <v>0.28999999999999998</v>
      </c>
      <c r="X1680" s="2650"/>
      <c r="Y1680" s="2650"/>
      <c r="Z1680" s="2650"/>
      <c r="AA1680" s="2650"/>
      <c r="AB1680" s="2647">
        <v>4673739421802</v>
      </c>
      <c r="AC1680" s="2656">
        <v>300</v>
      </c>
      <c r="AD1680" s="2657">
        <v>17.782</v>
      </c>
      <c r="AE1680" s="2658">
        <v>1.8896E-2</v>
      </c>
      <c r="AF1680" s="2648">
        <v>0.38</v>
      </c>
      <c r="AG1680" s="2657">
        <v>0.255</v>
      </c>
      <c r="AH1680" s="2657">
        <v>0.19500000000000001</v>
      </c>
      <c r="AI1680" s="2647">
        <v>4673739421819</v>
      </c>
      <c r="AJ1680" s="2648">
        <v>1.98</v>
      </c>
      <c r="AK1680" s="2651" t="s">
        <v>2154</v>
      </c>
      <c r="AL1680" s="2651" t="s">
        <v>2986</v>
      </c>
      <c r="AM1680" s="2652">
        <v>180.77</v>
      </c>
      <c r="AN1680" s="2652">
        <v>2.02</v>
      </c>
    </row>
    <row r="1681" spans="1:40" ht="11.1" customHeight="1">
      <c r="A1681" s="2646" t="s">
        <v>3584</v>
      </c>
      <c r="B1681" s="2646" t="s">
        <v>3584</v>
      </c>
      <c r="C1681" s="2646" t="s">
        <v>3161</v>
      </c>
      <c r="D1681" s="2646" t="s">
        <v>1068</v>
      </c>
      <c r="E1681" s="2647">
        <v>7307298009</v>
      </c>
      <c r="F1681" s="2646" t="s">
        <v>2990</v>
      </c>
      <c r="G1681" s="2646" t="s">
        <v>2252</v>
      </c>
      <c r="H1681" s="2646" t="s">
        <v>2995</v>
      </c>
      <c r="I1681" s="2646"/>
      <c r="J1681" s="2646"/>
      <c r="K1681" s="2646"/>
      <c r="L1681" s="2657">
        <v>3.6999999999999998E-2</v>
      </c>
      <c r="M1681" s="2658">
        <v>3.4E-5</v>
      </c>
      <c r="N1681" s="2657">
        <v>3.5000000000000003E-2</v>
      </c>
      <c r="O1681" s="2657">
        <v>3.1E-2</v>
      </c>
      <c r="P1681" s="2657">
        <v>3.1E-2</v>
      </c>
      <c r="Q1681" s="2650"/>
      <c r="R1681" s="2650"/>
      <c r="S1681" s="2650"/>
      <c r="T1681" s="2646" t="s">
        <v>2987</v>
      </c>
      <c r="U1681" s="2647">
        <v>4673739421826</v>
      </c>
      <c r="V1681" s="2656">
        <v>10</v>
      </c>
      <c r="W1681" s="2648">
        <v>0.37</v>
      </c>
      <c r="X1681" s="2650"/>
      <c r="Y1681" s="2650"/>
      <c r="Z1681" s="2650"/>
      <c r="AA1681" s="2650"/>
      <c r="AB1681" s="2647">
        <v>4673739421833</v>
      </c>
      <c r="AC1681" s="2656">
        <v>200</v>
      </c>
      <c r="AD1681" s="2657">
        <v>15.182</v>
      </c>
      <c r="AE1681" s="2658">
        <v>1.8896E-2</v>
      </c>
      <c r="AF1681" s="2648">
        <v>0.38</v>
      </c>
      <c r="AG1681" s="2657">
        <v>0.255</v>
      </c>
      <c r="AH1681" s="2657">
        <v>0.19500000000000001</v>
      </c>
      <c r="AI1681" s="2647">
        <v>4673739421840</v>
      </c>
      <c r="AJ1681" s="2648">
        <v>2.2799999999999998</v>
      </c>
      <c r="AK1681" s="2651" t="s">
        <v>2154</v>
      </c>
      <c r="AL1681" s="2651" t="s">
        <v>2986</v>
      </c>
      <c r="AM1681" s="2652">
        <v>208.16</v>
      </c>
      <c r="AN1681" s="2652">
        <v>2.33</v>
      </c>
    </row>
    <row r="1682" spans="1:40" ht="11.1" customHeight="1">
      <c r="A1682" s="2646" t="s">
        <v>3583</v>
      </c>
      <c r="B1682" s="2646" t="s">
        <v>3583</v>
      </c>
      <c r="C1682" s="2646" t="s">
        <v>3161</v>
      </c>
      <c r="D1682" s="2646" t="s">
        <v>1068</v>
      </c>
      <c r="E1682" s="2647">
        <v>7307298009</v>
      </c>
      <c r="F1682" s="2646" t="s">
        <v>2990</v>
      </c>
      <c r="G1682" s="2646" t="s">
        <v>2253</v>
      </c>
      <c r="H1682" s="2646" t="s">
        <v>2995</v>
      </c>
      <c r="I1682" s="2646"/>
      <c r="J1682" s="2646"/>
      <c r="K1682" s="2646"/>
      <c r="L1682" s="2657">
        <v>4.8000000000000001E-2</v>
      </c>
      <c r="M1682" s="2658">
        <v>5.1E-5</v>
      </c>
      <c r="N1682" s="2657">
        <v>3.6999999999999998E-2</v>
      </c>
      <c r="O1682" s="2657">
        <v>3.6999999999999998E-2</v>
      </c>
      <c r="P1682" s="2657">
        <v>3.6999999999999998E-2</v>
      </c>
      <c r="Q1682" s="2650"/>
      <c r="R1682" s="2650"/>
      <c r="S1682" s="2650"/>
      <c r="T1682" s="2646" t="s">
        <v>2987</v>
      </c>
      <c r="U1682" s="2647">
        <v>4673739421857</v>
      </c>
      <c r="V1682" s="2656">
        <v>10</v>
      </c>
      <c r="W1682" s="2648">
        <v>0.48</v>
      </c>
      <c r="X1682" s="2650"/>
      <c r="Y1682" s="2650"/>
      <c r="Z1682" s="2650"/>
      <c r="AA1682" s="2650"/>
      <c r="AB1682" s="2647">
        <v>4673739421864</v>
      </c>
      <c r="AC1682" s="2656">
        <v>150</v>
      </c>
      <c r="AD1682" s="2657">
        <v>14.782</v>
      </c>
      <c r="AE1682" s="2658">
        <v>1.8896E-2</v>
      </c>
      <c r="AF1682" s="2648">
        <v>0.38</v>
      </c>
      <c r="AG1682" s="2657">
        <v>0.255</v>
      </c>
      <c r="AH1682" s="2657">
        <v>0.19500000000000001</v>
      </c>
      <c r="AI1682" s="2647">
        <v>4673739421871</v>
      </c>
      <c r="AJ1682" s="2648">
        <v>2.93</v>
      </c>
      <c r="AK1682" s="2651" t="s">
        <v>2154</v>
      </c>
      <c r="AL1682" s="2651" t="s">
        <v>2986</v>
      </c>
      <c r="AM1682" s="2652">
        <v>267.51</v>
      </c>
      <c r="AN1682" s="2652">
        <v>2.99</v>
      </c>
    </row>
    <row r="1683" spans="1:40" ht="11.1" customHeight="1">
      <c r="A1683" s="2646" t="s">
        <v>3582</v>
      </c>
      <c r="B1683" s="2646" t="s">
        <v>3582</v>
      </c>
      <c r="C1683" s="2646" t="s">
        <v>3161</v>
      </c>
      <c r="D1683" s="2646" t="s">
        <v>1068</v>
      </c>
      <c r="E1683" s="2647">
        <v>7307298009</v>
      </c>
      <c r="F1683" s="2646" t="s">
        <v>2990</v>
      </c>
      <c r="G1683" s="2646" t="s">
        <v>2254</v>
      </c>
      <c r="H1683" s="2646" t="s">
        <v>2995</v>
      </c>
      <c r="I1683" s="2646"/>
      <c r="J1683" s="2646"/>
      <c r="K1683" s="2646"/>
      <c r="L1683" s="2657">
        <v>6.4000000000000001E-2</v>
      </c>
      <c r="M1683" s="2658">
        <v>7.8999999999999996E-5</v>
      </c>
      <c r="N1683" s="2657">
        <v>4.1000000000000002E-2</v>
      </c>
      <c r="O1683" s="2657">
        <v>4.3999999999999997E-2</v>
      </c>
      <c r="P1683" s="2657">
        <v>4.3999999999999997E-2</v>
      </c>
      <c r="Q1683" s="2650"/>
      <c r="R1683" s="2650"/>
      <c r="S1683" s="2650"/>
      <c r="T1683" s="2646" t="s">
        <v>2987</v>
      </c>
      <c r="U1683" s="2647">
        <v>4673739421888</v>
      </c>
      <c r="V1683" s="2656">
        <v>10</v>
      </c>
      <c r="W1683" s="2648">
        <v>0.64</v>
      </c>
      <c r="X1683" s="2650"/>
      <c r="Y1683" s="2650"/>
      <c r="Z1683" s="2650"/>
      <c r="AA1683" s="2650"/>
      <c r="AB1683" s="2647">
        <v>4673739421895</v>
      </c>
      <c r="AC1683" s="2656">
        <v>100</v>
      </c>
      <c r="AD1683" s="2657">
        <v>13.182</v>
      </c>
      <c r="AE1683" s="2658">
        <v>1.8896E-2</v>
      </c>
      <c r="AF1683" s="2648">
        <v>0.38</v>
      </c>
      <c r="AG1683" s="2657">
        <v>0.255</v>
      </c>
      <c r="AH1683" s="2657">
        <v>0.19500000000000001</v>
      </c>
      <c r="AI1683" s="2647">
        <v>4673739421901</v>
      </c>
      <c r="AJ1683" s="2653">
        <v>3.9</v>
      </c>
      <c r="AK1683" s="2651" t="s">
        <v>2154</v>
      </c>
      <c r="AL1683" s="2651" t="s">
        <v>2986</v>
      </c>
      <c r="AM1683" s="2652">
        <v>356.07</v>
      </c>
      <c r="AN1683" s="2652">
        <v>3.98</v>
      </c>
    </row>
    <row r="1684" spans="1:40" ht="11.1" customHeight="1">
      <c r="A1684" s="2646" t="s">
        <v>3581</v>
      </c>
      <c r="B1684" s="2646" t="s">
        <v>3581</v>
      </c>
      <c r="C1684" s="2646" t="s">
        <v>3161</v>
      </c>
      <c r="D1684" s="2646" t="s">
        <v>1068</v>
      </c>
      <c r="E1684" s="2647">
        <v>7307298009</v>
      </c>
      <c r="F1684" s="2646" t="s">
        <v>2990</v>
      </c>
      <c r="G1684" s="2646" t="s">
        <v>2255</v>
      </c>
      <c r="H1684" s="2646" t="s">
        <v>2995</v>
      </c>
      <c r="I1684" s="2646"/>
      <c r="J1684" s="2646"/>
      <c r="K1684" s="2646"/>
      <c r="L1684" s="2657">
        <v>9.2999999999999999E-2</v>
      </c>
      <c r="M1684" s="2658">
        <v>1.3200000000000001E-4</v>
      </c>
      <c r="N1684" s="2657">
        <v>4.7E-2</v>
      </c>
      <c r="O1684" s="2657">
        <v>5.2999999999999999E-2</v>
      </c>
      <c r="P1684" s="2657">
        <v>5.2999999999999999E-2</v>
      </c>
      <c r="Q1684" s="2650"/>
      <c r="R1684" s="2650"/>
      <c r="S1684" s="2650"/>
      <c r="T1684" s="2646" t="s">
        <v>2987</v>
      </c>
      <c r="U1684" s="2647">
        <v>4673739421918</v>
      </c>
      <c r="V1684" s="2656">
        <v>5</v>
      </c>
      <c r="W1684" s="2657">
        <v>0.46500000000000002</v>
      </c>
      <c r="X1684" s="2650"/>
      <c r="Y1684" s="2650"/>
      <c r="Z1684" s="2650"/>
      <c r="AA1684" s="2650"/>
      <c r="AB1684" s="2647">
        <v>4673739421925</v>
      </c>
      <c r="AC1684" s="2656">
        <v>100</v>
      </c>
      <c r="AD1684" s="2648">
        <v>19.13</v>
      </c>
      <c r="AE1684" s="2658">
        <v>3.1385000000000003E-2</v>
      </c>
      <c r="AF1684" s="2648">
        <v>0.42</v>
      </c>
      <c r="AG1684" s="2657">
        <v>0.30499999999999999</v>
      </c>
      <c r="AH1684" s="2657">
        <v>0.245</v>
      </c>
      <c r="AI1684" s="2647">
        <v>4673739421932</v>
      </c>
      <c r="AJ1684" s="2648">
        <v>5.68</v>
      </c>
      <c r="AK1684" s="2651" t="s">
        <v>2154</v>
      </c>
      <c r="AL1684" s="2651" t="s">
        <v>2986</v>
      </c>
      <c r="AM1684" s="2652">
        <v>518.58000000000004</v>
      </c>
      <c r="AN1684" s="2652">
        <v>5.79</v>
      </c>
    </row>
    <row r="1685" spans="1:40" ht="11.1" customHeight="1">
      <c r="A1685" s="2646" t="s">
        <v>3580</v>
      </c>
      <c r="B1685" s="2646" t="s">
        <v>3580</v>
      </c>
      <c r="C1685" s="2646" t="s">
        <v>3161</v>
      </c>
      <c r="D1685" s="2646" t="s">
        <v>1068</v>
      </c>
      <c r="E1685" s="2647">
        <v>7307298009</v>
      </c>
      <c r="F1685" s="2646" t="s">
        <v>2990</v>
      </c>
      <c r="G1685" s="2646" t="s">
        <v>2256</v>
      </c>
      <c r="H1685" s="2646" t="s">
        <v>2995</v>
      </c>
      <c r="I1685" s="2646"/>
      <c r="J1685" s="2646"/>
      <c r="K1685" s="2646"/>
      <c r="L1685" s="2657">
        <v>0.13400000000000001</v>
      </c>
      <c r="M1685" s="2662">
        <v>2.2000000000000001E-4</v>
      </c>
      <c r="N1685" s="2657">
        <v>5.1999999999999998E-2</v>
      </c>
      <c r="O1685" s="2657">
        <v>6.5000000000000002E-2</v>
      </c>
      <c r="P1685" s="2657">
        <v>6.5000000000000002E-2</v>
      </c>
      <c r="Q1685" s="2650"/>
      <c r="R1685" s="2650"/>
      <c r="S1685" s="2650"/>
      <c r="T1685" s="2646" t="s">
        <v>2987</v>
      </c>
      <c r="U1685" s="2647">
        <v>4673739421949</v>
      </c>
      <c r="V1685" s="2656">
        <v>5</v>
      </c>
      <c r="W1685" s="2648">
        <v>0.67</v>
      </c>
      <c r="X1685" s="2650"/>
      <c r="Y1685" s="2650"/>
      <c r="Z1685" s="2650"/>
      <c r="AA1685" s="2650"/>
      <c r="AB1685" s="2647">
        <v>4673739421956</v>
      </c>
      <c r="AC1685" s="2656">
        <v>80</v>
      </c>
      <c r="AD1685" s="2648">
        <v>21.97</v>
      </c>
      <c r="AE1685" s="2658">
        <v>3.1385000000000003E-2</v>
      </c>
      <c r="AF1685" s="2648">
        <v>0.42</v>
      </c>
      <c r="AG1685" s="2657">
        <v>0.30499999999999999</v>
      </c>
      <c r="AH1685" s="2657">
        <v>0.245</v>
      </c>
      <c r="AI1685" s="2647">
        <v>4673739421963</v>
      </c>
      <c r="AJ1685" s="2653">
        <v>7.6</v>
      </c>
      <c r="AK1685" s="2651" t="s">
        <v>2154</v>
      </c>
      <c r="AL1685" s="2651" t="s">
        <v>2986</v>
      </c>
      <c r="AM1685" s="2652">
        <v>693.88</v>
      </c>
      <c r="AN1685" s="2652">
        <v>7.75</v>
      </c>
    </row>
    <row r="1686" spans="1:40" ht="11.1" customHeight="1">
      <c r="A1686" s="2646" t="s">
        <v>3579</v>
      </c>
      <c r="B1686" s="2646" t="s">
        <v>3579</v>
      </c>
      <c r="C1686" s="2646" t="s">
        <v>3161</v>
      </c>
      <c r="D1686" s="2646" t="s">
        <v>1068</v>
      </c>
      <c r="E1686" s="2647">
        <v>7307298009</v>
      </c>
      <c r="F1686" s="2646" t="s">
        <v>2990</v>
      </c>
      <c r="G1686" s="2646" t="s">
        <v>2257</v>
      </c>
      <c r="H1686" s="2646" t="s">
        <v>3017</v>
      </c>
      <c r="I1686" s="2646"/>
      <c r="J1686" s="2646"/>
      <c r="K1686" s="2646"/>
      <c r="L1686" s="2657">
        <v>0.40799999999999997</v>
      </c>
      <c r="M1686" s="2658">
        <v>7.5100000000000004E-4</v>
      </c>
      <c r="N1686" s="2657">
        <v>8.5000000000000006E-2</v>
      </c>
      <c r="O1686" s="2657">
        <v>9.4E-2</v>
      </c>
      <c r="P1686" s="2657">
        <v>9.4E-2</v>
      </c>
      <c r="Q1686" s="2650"/>
      <c r="R1686" s="2650"/>
      <c r="S1686" s="2650"/>
      <c r="T1686" s="2646" t="s">
        <v>2987</v>
      </c>
      <c r="U1686" s="2647">
        <v>4673739421970</v>
      </c>
      <c r="V1686" s="2656">
        <v>1</v>
      </c>
      <c r="W1686" s="2657">
        <v>0.40799999999999997</v>
      </c>
      <c r="X1686" s="2650"/>
      <c r="Y1686" s="2650"/>
      <c r="Z1686" s="2650"/>
      <c r="AA1686" s="2650"/>
      <c r="AB1686" s="2647">
        <v>4673739421987</v>
      </c>
      <c r="AC1686" s="2656">
        <v>25</v>
      </c>
      <c r="AD1686" s="2648">
        <v>20.93</v>
      </c>
      <c r="AE1686" s="2658">
        <v>3.1385000000000003E-2</v>
      </c>
      <c r="AF1686" s="2648">
        <v>0.42</v>
      </c>
      <c r="AG1686" s="2657">
        <v>0.30499999999999999</v>
      </c>
      <c r="AH1686" s="2657">
        <v>0.245</v>
      </c>
      <c r="AI1686" s="2647">
        <v>4673739421994</v>
      </c>
      <c r="AJ1686" s="2648">
        <v>26.76</v>
      </c>
      <c r="AK1686" s="2651" t="s">
        <v>2154</v>
      </c>
      <c r="AL1686" s="2651" t="s">
        <v>2986</v>
      </c>
      <c r="AM1686" s="2655">
        <v>2443.19</v>
      </c>
      <c r="AN1686" s="2652">
        <v>27.3</v>
      </c>
    </row>
    <row r="1687" spans="1:40" ht="11.1" customHeight="1">
      <c r="A1687" s="2646" t="s">
        <v>3578</v>
      </c>
      <c r="B1687" s="2646" t="s">
        <v>3578</v>
      </c>
      <c r="C1687" s="2646" t="s">
        <v>3161</v>
      </c>
      <c r="D1687" s="2646" t="s">
        <v>1068</v>
      </c>
      <c r="E1687" s="2647">
        <v>7307298009</v>
      </c>
      <c r="F1687" s="2646" t="s">
        <v>2990</v>
      </c>
      <c r="G1687" s="2646" t="s">
        <v>2258</v>
      </c>
      <c r="H1687" s="2646" t="s">
        <v>3017</v>
      </c>
      <c r="I1687" s="2646"/>
      <c r="J1687" s="2646"/>
      <c r="K1687" s="2646"/>
      <c r="L1687" s="2657">
        <v>0.53500000000000003</v>
      </c>
      <c r="M1687" s="2658">
        <v>1.1739999999999999E-3</v>
      </c>
      <c r="N1687" s="2657">
        <v>9.7000000000000003E-2</v>
      </c>
      <c r="O1687" s="2648">
        <v>0.11</v>
      </c>
      <c r="P1687" s="2648">
        <v>0.11</v>
      </c>
      <c r="Q1687" s="2650"/>
      <c r="R1687" s="2650"/>
      <c r="S1687" s="2650"/>
      <c r="T1687" s="2646" t="s">
        <v>2987</v>
      </c>
      <c r="U1687" s="2647">
        <v>4673739422007</v>
      </c>
      <c r="V1687" s="2656">
        <v>1</v>
      </c>
      <c r="W1687" s="2657">
        <v>0.53500000000000003</v>
      </c>
      <c r="X1687" s="2650"/>
      <c r="Y1687" s="2650"/>
      <c r="Z1687" s="2650"/>
      <c r="AA1687" s="2650"/>
      <c r="AB1687" s="2647">
        <v>4673739422014</v>
      </c>
      <c r="AC1687" s="2656">
        <v>20</v>
      </c>
      <c r="AD1687" s="2648">
        <v>21.93</v>
      </c>
      <c r="AE1687" s="2658">
        <v>3.1385000000000003E-2</v>
      </c>
      <c r="AF1687" s="2648">
        <v>0.42</v>
      </c>
      <c r="AG1687" s="2657">
        <v>0.30499999999999999</v>
      </c>
      <c r="AH1687" s="2657">
        <v>0.245</v>
      </c>
      <c r="AI1687" s="2647">
        <v>4673739422021</v>
      </c>
      <c r="AJ1687" s="2648">
        <v>35.979999999999997</v>
      </c>
      <c r="AK1687" s="2651" t="s">
        <v>2154</v>
      </c>
      <c r="AL1687" s="2651" t="s">
        <v>2986</v>
      </c>
      <c r="AM1687" s="2655">
        <v>3284.97</v>
      </c>
      <c r="AN1687" s="2652">
        <v>36.700000000000003</v>
      </c>
    </row>
    <row r="1688" spans="1:40" ht="11.1" customHeight="1">
      <c r="A1688" s="2646" t="s">
        <v>3577</v>
      </c>
      <c r="B1688" s="2646" t="s">
        <v>3577</v>
      </c>
      <c r="C1688" s="2646" t="s">
        <v>3161</v>
      </c>
      <c r="D1688" s="2646" t="s">
        <v>1068</v>
      </c>
      <c r="E1688" s="2647">
        <v>7307298009</v>
      </c>
      <c r="F1688" s="2646" t="s">
        <v>2990</v>
      </c>
      <c r="G1688" s="2646" t="s">
        <v>2259</v>
      </c>
      <c r="H1688" s="2646" t="s">
        <v>3017</v>
      </c>
      <c r="I1688" s="2646"/>
      <c r="J1688" s="2646"/>
      <c r="K1688" s="2646"/>
      <c r="L1688" s="2657">
        <v>0.77400000000000002</v>
      </c>
      <c r="M1688" s="2658">
        <v>1.8569999999999999E-3</v>
      </c>
      <c r="N1688" s="2657">
        <v>0.105</v>
      </c>
      <c r="O1688" s="2657">
        <v>0.13300000000000001</v>
      </c>
      <c r="P1688" s="2657">
        <v>0.13300000000000001</v>
      </c>
      <c r="Q1688" s="2650"/>
      <c r="R1688" s="2650"/>
      <c r="S1688" s="2650"/>
      <c r="T1688" s="2646" t="s">
        <v>2987</v>
      </c>
      <c r="U1688" s="2647">
        <v>4673739422038</v>
      </c>
      <c r="V1688" s="2656">
        <v>1</v>
      </c>
      <c r="W1688" s="2657">
        <v>0.77400000000000002</v>
      </c>
      <c r="X1688" s="2650"/>
      <c r="Y1688" s="2650"/>
      <c r="Z1688" s="2650"/>
      <c r="AA1688" s="2650"/>
      <c r="AB1688" s="2647">
        <v>4673739422045</v>
      </c>
      <c r="AC1688" s="2656">
        <v>15</v>
      </c>
      <c r="AD1688" s="2648">
        <v>23.75</v>
      </c>
      <c r="AE1688" s="2658">
        <v>3.1385000000000003E-2</v>
      </c>
      <c r="AF1688" s="2648">
        <v>0.42</v>
      </c>
      <c r="AG1688" s="2657">
        <v>0.30499999999999999</v>
      </c>
      <c r="AH1688" s="2657">
        <v>0.245</v>
      </c>
      <c r="AI1688" s="2647">
        <v>4673739422052</v>
      </c>
      <c r="AJ1688" s="2648">
        <v>49.08</v>
      </c>
      <c r="AK1688" s="2651" t="s">
        <v>2154</v>
      </c>
      <c r="AL1688" s="2651" t="s">
        <v>2986</v>
      </c>
      <c r="AM1688" s="2660">
        <v>4481</v>
      </c>
      <c r="AN1688" s="2652">
        <v>50.06</v>
      </c>
    </row>
    <row r="1689" spans="1:40" ht="11.1" customHeight="1">
      <c r="A1689" s="2646" t="s">
        <v>3576</v>
      </c>
      <c r="B1689" s="2646" t="s">
        <v>3576</v>
      </c>
      <c r="C1689" s="2646" t="s">
        <v>3161</v>
      </c>
      <c r="D1689" s="2646" t="s">
        <v>3555</v>
      </c>
      <c r="E1689" s="2647">
        <v>7307291008</v>
      </c>
      <c r="F1689" s="2646" t="s">
        <v>2990</v>
      </c>
      <c r="G1689" s="2646" t="s">
        <v>2736</v>
      </c>
      <c r="H1689" s="2646" t="s">
        <v>2995</v>
      </c>
      <c r="I1689" s="2646"/>
      <c r="J1689" s="2646"/>
      <c r="K1689" s="2646"/>
      <c r="L1689" s="2657">
        <v>5.2999999999999999E-2</v>
      </c>
      <c r="M1689" s="2662">
        <v>3.0000000000000001E-5</v>
      </c>
      <c r="N1689" s="2657">
        <v>5.1999999999999998E-2</v>
      </c>
      <c r="O1689" s="2657">
        <v>2.4E-2</v>
      </c>
      <c r="P1689" s="2657">
        <v>2.4E-2</v>
      </c>
      <c r="Q1689" s="2650"/>
      <c r="R1689" s="2650"/>
      <c r="S1689" s="2650"/>
      <c r="T1689" s="2646" t="s">
        <v>2987</v>
      </c>
      <c r="U1689" s="2647">
        <v>4673739425633</v>
      </c>
      <c r="V1689" s="2656">
        <v>10</v>
      </c>
      <c r="W1689" s="2648">
        <v>0.53</v>
      </c>
      <c r="X1689" s="2650"/>
      <c r="Y1689" s="2650"/>
      <c r="Z1689" s="2650"/>
      <c r="AA1689" s="2650"/>
      <c r="AB1689" s="2647">
        <v>4673739425640</v>
      </c>
      <c r="AC1689" s="2656">
        <v>400</v>
      </c>
      <c r="AD1689" s="2657">
        <v>42.781999999999996</v>
      </c>
      <c r="AE1689" s="2658">
        <v>1.8896E-2</v>
      </c>
      <c r="AF1689" s="2648">
        <v>0.38</v>
      </c>
      <c r="AG1689" s="2657">
        <v>0.255</v>
      </c>
      <c r="AH1689" s="2657">
        <v>0.19500000000000001</v>
      </c>
      <c r="AI1689" s="2647">
        <v>4673739425657</v>
      </c>
      <c r="AJ1689" s="2648">
        <v>3.04</v>
      </c>
      <c r="AK1689" s="2651" t="s">
        <v>2154</v>
      </c>
      <c r="AL1689" s="2651" t="s">
        <v>2986</v>
      </c>
      <c r="AM1689" s="2652">
        <v>277.55</v>
      </c>
      <c r="AN1689" s="2652">
        <v>3.1</v>
      </c>
    </row>
    <row r="1690" spans="1:40" ht="11.1" customHeight="1">
      <c r="A1690" s="2646" t="s">
        <v>3575</v>
      </c>
      <c r="B1690" s="2646" t="s">
        <v>3575</v>
      </c>
      <c r="C1690" s="2646" t="s">
        <v>3161</v>
      </c>
      <c r="D1690" s="2646" t="s">
        <v>3555</v>
      </c>
      <c r="E1690" s="2647">
        <v>7307291008</v>
      </c>
      <c r="F1690" s="2646" t="s">
        <v>2990</v>
      </c>
      <c r="G1690" s="2646" t="s">
        <v>2737</v>
      </c>
      <c r="H1690" s="2646" t="s">
        <v>2995</v>
      </c>
      <c r="I1690" s="2646"/>
      <c r="J1690" s="2646"/>
      <c r="K1690" s="2646"/>
      <c r="L1690" s="2657">
        <v>6.0999999999999999E-2</v>
      </c>
      <c r="M1690" s="2658">
        <v>4.8999999999999998E-5</v>
      </c>
      <c r="N1690" s="2657">
        <v>5.3999999999999999E-2</v>
      </c>
      <c r="O1690" s="2648">
        <v>0.03</v>
      </c>
      <c r="P1690" s="2648">
        <v>0.03</v>
      </c>
      <c r="Q1690" s="2650"/>
      <c r="R1690" s="2650"/>
      <c r="S1690" s="2650"/>
      <c r="T1690" s="2646" t="s">
        <v>2987</v>
      </c>
      <c r="U1690" s="2647">
        <v>4673739425664</v>
      </c>
      <c r="V1690" s="2656">
        <v>10</v>
      </c>
      <c r="W1690" s="2648">
        <v>0.61</v>
      </c>
      <c r="X1690" s="2650"/>
      <c r="Y1690" s="2650"/>
      <c r="Z1690" s="2650"/>
      <c r="AA1690" s="2650"/>
      <c r="AB1690" s="2647">
        <v>4673739425671</v>
      </c>
      <c r="AC1690" s="2656">
        <v>400</v>
      </c>
      <c r="AD1690" s="2657">
        <v>49.182000000000002</v>
      </c>
      <c r="AE1690" s="2658">
        <v>1.8896E-2</v>
      </c>
      <c r="AF1690" s="2648">
        <v>0.38</v>
      </c>
      <c r="AG1690" s="2657">
        <v>0.255</v>
      </c>
      <c r="AH1690" s="2657">
        <v>0.19500000000000001</v>
      </c>
      <c r="AI1690" s="2647">
        <v>4673739425688</v>
      </c>
      <c r="AJ1690" s="2648">
        <v>4.45</v>
      </c>
      <c r="AK1690" s="2651" t="s">
        <v>2154</v>
      </c>
      <c r="AL1690" s="2651" t="s">
        <v>2986</v>
      </c>
      <c r="AM1690" s="2652">
        <v>406.29</v>
      </c>
      <c r="AN1690" s="2652">
        <v>4.54</v>
      </c>
    </row>
    <row r="1691" spans="1:40" ht="11.1" customHeight="1">
      <c r="A1691" s="2646" t="s">
        <v>3574</v>
      </c>
      <c r="B1691" s="2646" t="s">
        <v>3574</v>
      </c>
      <c r="C1691" s="2646" t="s">
        <v>3161</v>
      </c>
      <c r="D1691" s="2646" t="s">
        <v>3555</v>
      </c>
      <c r="E1691" s="2647">
        <v>7307291008</v>
      </c>
      <c r="F1691" s="2646" t="s">
        <v>2990</v>
      </c>
      <c r="G1691" s="2646" t="s">
        <v>2738</v>
      </c>
      <c r="H1691" s="2646" t="s">
        <v>2995</v>
      </c>
      <c r="I1691" s="2646"/>
      <c r="J1691" s="2646"/>
      <c r="K1691" s="2646"/>
      <c r="L1691" s="2657">
        <v>5.6000000000000001E-2</v>
      </c>
      <c r="M1691" s="2658">
        <v>3.4999999999999997E-5</v>
      </c>
      <c r="N1691" s="2657">
        <v>5.1999999999999998E-2</v>
      </c>
      <c r="O1691" s="2657">
        <v>2.5999999999999999E-2</v>
      </c>
      <c r="P1691" s="2657">
        <v>2.5999999999999999E-2</v>
      </c>
      <c r="Q1691" s="2650"/>
      <c r="R1691" s="2650"/>
      <c r="S1691" s="2650"/>
      <c r="T1691" s="2646" t="s">
        <v>2987</v>
      </c>
      <c r="U1691" s="2647">
        <v>4673739425695</v>
      </c>
      <c r="V1691" s="2656">
        <v>10</v>
      </c>
      <c r="W1691" s="2648">
        <v>0.56000000000000005</v>
      </c>
      <c r="X1691" s="2650"/>
      <c r="Y1691" s="2650"/>
      <c r="Z1691" s="2650"/>
      <c r="AA1691" s="2650"/>
      <c r="AB1691" s="2647">
        <v>4673739425701</v>
      </c>
      <c r="AC1691" s="2656">
        <v>350</v>
      </c>
      <c r="AD1691" s="2657">
        <v>39.582000000000001</v>
      </c>
      <c r="AE1691" s="2658">
        <v>1.8896E-2</v>
      </c>
      <c r="AF1691" s="2648">
        <v>0.38</v>
      </c>
      <c r="AG1691" s="2657">
        <v>0.255</v>
      </c>
      <c r="AH1691" s="2657">
        <v>0.19500000000000001</v>
      </c>
      <c r="AI1691" s="2647">
        <v>4673739425718</v>
      </c>
      <c r="AJ1691" s="2656">
        <v>4</v>
      </c>
      <c r="AK1691" s="2651" t="s">
        <v>2154</v>
      </c>
      <c r="AL1691" s="2651" t="s">
        <v>2986</v>
      </c>
      <c r="AM1691" s="2663">
        <v>365.2</v>
      </c>
      <c r="AN1691" s="2652">
        <v>4.08</v>
      </c>
    </row>
    <row r="1692" spans="1:40" ht="11.1" customHeight="1">
      <c r="A1692" s="2646" t="s">
        <v>3573</v>
      </c>
      <c r="B1692" s="2646" t="s">
        <v>3573</v>
      </c>
      <c r="C1692" s="2646" t="s">
        <v>3161</v>
      </c>
      <c r="D1692" s="2646" t="s">
        <v>3555</v>
      </c>
      <c r="E1692" s="2647">
        <v>7307291008</v>
      </c>
      <c r="F1692" s="2646" t="s">
        <v>2990</v>
      </c>
      <c r="G1692" s="2646" t="s">
        <v>2739</v>
      </c>
      <c r="H1692" s="2646" t="s">
        <v>2995</v>
      </c>
      <c r="I1692" s="2646"/>
      <c r="J1692" s="2646"/>
      <c r="K1692" s="2646"/>
      <c r="L1692" s="2657">
        <v>6.6000000000000003E-2</v>
      </c>
      <c r="M1692" s="2662">
        <v>5.0000000000000002E-5</v>
      </c>
      <c r="N1692" s="2657">
        <v>5.5E-2</v>
      </c>
      <c r="O1692" s="2648">
        <v>0.03</v>
      </c>
      <c r="P1692" s="2648">
        <v>0.03</v>
      </c>
      <c r="Q1692" s="2650"/>
      <c r="R1692" s="2650"/>
      <c r="S1692" s="2650"/>
      <c r="T1692" s="2646" t="s">
        <v>2987</v>
      </c>
      <c r="U1692" s="2647">
        <v>4673739425725</v>
      </c>
      <c r="V1692" s="2656">
        <v>10</v>
      </c>
      <c r="W1692" s="2648">
        <v>0.66</v>
      </c>
      <c r="X1692" s="2650"/>
      <c r="Y1692" s="2650"/>
      <c r="Z1692" s="2650"/>
      <c r="AA1692" s="2650"/>
      <c r="AB1692" s="2647">
        <v>4673739425732</v>
      </c>
      <c r="AC1692" s="2656">
        <v>350</v>
      </c>
      <c r="AD1692" s="2657">
        <v>46.582000000000001</v>
      </c>
      <c r="AE1692" s="2658">
        <v>1.8896E-2</v>
      </c>
      <c r="AF1692" s="2648">
        <v>0.38</v>
      </c>
      <c r="AG1692" s="2657">
        <v>0.255</v>
      </c>
      <c r="AH1692" s="2657">
        <v>0.19500000000000001</v>
      </c>
      <c r="AI1692" s="2647">
        <v>4673739425749</v>
      </c>
      <c r="AJ1692" s="2648">
        <v>4.42</v>
      </c>
      <c r="AK1692" s="2651" t="s">
        <v>2154</v>
      </c>
      <c r="AL1692" s="2651" t="s">
        <v>2986</v>
      </c>
      <c r="AM1692" s="2652">
        <v>403.55</v>
      </c>
      <c r="AN1692" s="2652">
        <v>4.51</v>
      </c>
    </row>
    <row r="1693" spans="1:40" ht="11.1" customHeight="1">
      <c r="A1693" s="2646" t="s">
        <v>3572</v>
      </c>
      <c r="B1693" s="2646" t="s">
        <v>3572</v>
      </c>
      <c r="C1693" s="2646" t="s">
        <v>3161</v>
      </c>
      <c r="D1693" s="2646" t="s">
        <v>3555</v>
      </c>
      <c r="E1693" s="2647">
        <v>7307291008</v>
      </c>
      <c r="F1693" s="2646" t="s">
        <v>2990</v>
      </c>
      <c r="G1693" s="2646" t="s">
        <v>2740</v>
      </c>
      <c r="H1693" s="2646" t="s">
        <v>2995</v>
      </c>
      <c r="I1693" s="2646"/>
      <c r="J1693" s="2646"/>
      <c r="K1693" s="2646"/>
      <c r="L1693" s="2657">
        <v>6.0999999999999999E-2</v>
      </c>
      <c r="M1693" s="2658">
        <v>4.8999999999999998E-5</v>
      </c>
      <c r="N1693" s="2657">
        <v>5.0999999999999997E-2</v>
      </c>
      <c r="O1693" s="2657">
        <v>3.1E-2</v>
      </c>
      <c r="P1693" s="2657">
        <v>3.1E-2</v>
      </c>
      <c r="Q1693" s="2650"/>
      <c r="R1693" s="2650"/>
      <c r="S1693" s="2650"/>
      <c r="T1693" s="2646" t="s">
        <v>2987</v>
      </c>
      <c r="U1693" s="2647">
        <v>4673739425756</v>
      </c>
      <c r="V1693" s="2656">
        <v>10</v>
      </c>
      <c r="W1693" s="2648">
        <v>0.61</v>
      </c>
      <c r="X1693" s="2650"/>
      <c r="Y1693" s="2650"/>
      <c r="Z1693" s="2650"/>
      <c r="AA1693" s="2650"/>
      <c r="AB1693" s="2647">
        <v>4673739425763</v>
      </c>
      <c r="AC1693" s="2656">
        <v>250</v>
      </c>
      <c r="AD1693" s="2657">
        <v>30.882000000000001</v>
      </c>
      <c r="AE1693" s="2658">
        <v>1.8896E-2</v>
      </c>
      <c r="AF1693" s="2648">
        <v>0.38</v>
      </c>
      <c r="AG1693" s="2657">
        <v>0.255</v>
      </c>
      <c r="AH1693" s="2657">
        <v>0.19500000000000001</v>
      </c>
      <c r="AI1693" s="2647">
        <v>4673739425770</v>
      </c>
      <c r="AJ1693" s="2648">
        <v>3.66</v>
      </c>
      <c r="AK1693" s="2651" t="s">
        <v>2154</v>
      </c>
      <c r="AL1693" s="2651" t="s">
        <v>2986</v>
      </c>
      <c r="AM1693" s="2652">
        <v>334.16</v>
      </c>
      <c r="AN1693" s="2652">
        <v>3.73</v>
      </c>
    </row>
    <row r="1694" spans="1:40" ht="11.1" customHeight="1">
      <c r="A1694" s="2646" t="s">
        <v>3571</v>
      </c>
      <c r="B1694" s="2646" t="s">
        <v>3571</v>
      </c>
      <c r="C1694" s="2646" t="s">
        <v>3161</v>
      </c>
      <c r="D1694" s="2646" t="s">
        <v>3555</v>
      </c>
      <c r="E1694" s="2647">
        <v>7307291008</v>
      </c>
      <c r="F1694" s="2646" t="s">
        <v>2990</v>
      </c>
      <c r="G1694" s="2646" t="s">
        <v>2741</v>
      </c>
      <c r="H1694" s="2646" t="s">
        <v>2995</v>
      </c>
      <c r="I1694" s="2646"/>
      <c r="J1694" s="2646"/>
      <c r="K1694" s="2646"/>
      <c r="L1694" s="2657">
        <v>7.0999999999999994E-2</v>
      </c>
      <c r="M1694" s="2658">
        <v>5.3000000000000001E-5</v>
      </c>
      <c r="N1694" s="2657">
        <v>5.5E-2</v>
      </c>
      <c r="O1694" s="2657">
        <v>3.1E-2</v>
      </c>
      <c r="P1694" s="2657">
        <v>3.1E-2</v>
      </c>
      <c r="Q1694" s="2650"/>
      <c r="R1694" s="2650"/>
      <c r="S1694" s="2650"/>
      <c r="T1694" s="2646" t="s">
        <v>2987</v>
      </c>
      <c r="U1694" s="2647">
        <v>4673739425787</v>
      </c>
      <c r="V1694" s="2656">
        <v>10</v>
      </c>
      <c r="W1694" s="2648">
        <v>0.71</v>
      </c>
      <c r="X1694" s="2650"/>
      <c r="Y1694" s="2650"/>
      <c r="Z1694" s="2650"/>
      <c r="AA1694" s="2650"/>
      <c r="AB1694" s="2647">
        <v>4673739425794</v>
      </c>
      <c r="AC1694" s="2656">
        <v>250</v>
      </c>
      <c r="AD1694" s="2657">
        <v>35.881999999999998</v>
      </c>
      <c r="AE1694" s="2658">
        <v>1.8896E-2</v>
      </c>
      <c r="AF1694" s="2648">
        <v>0.38</v>
      </c>
      <c r="AG1694" s="2657">
        <v>0.255</v>
      </c>
      <c r="AH1694" s="2657">
        <v>0.19500000000000001</v>
      </c>
      <c r="AI1694" s="2647">
        <v>4673739425800</v>
      </c>
      <c r="AJ1694" s="2648">
        <v>4.3899999999999997</v>
      </c>
      <c r="AK1694" s="2651" t="s">
        <v>2154</v>
      </c>
      <c r="AL1694" s="2651" t="s">
        <v>2986</v>
      </c>
      <c r="AM1694" s="2652">
        <v>400.81</v>
      </c>
      <c r="AN1694" s="2652">
        <v>4.4800000000000004</v>
      </c>
    </row>
    <row r="1695" spans="1:40" ht="11.1" customHeight="1">
      <c r="A1695" s="2646" t="s">
        <v>3570</v>
      </c>
      <c r="B1695" s="2646" t="s">
        <v>3570</v>
      </c>
      <c r="C1695" s="2646" t="s">
        <v>3161</v>
      </c>
      <c r="D1695" s="2646" t="s">
        <v>3555</v>
      </c>
      <c r="E1695" s="2647">
        <v>7307291008</v>
      </c>
      <c r="F1695" s="2646" t="s">
        <v>2990</v>
      </c>
      <c r="G1695" s="2646" t="s">
        <v>2742</v>
      </c>
      <c r="H1695" s="2646" t="s">
        <v>2995</v>
      </c>
      <c r="I1695" s="2646"/>
      <c r="J1695" s="2646"/>
      <c r="K1695" s="2646"/>
      <c r="L1695" s="2657">
        <v>9.6000000000000002E-2</v>
      </c>
      <c r="M1695" s="2658">
        <v>8.5000000000000006E-5</v>
      </c>
      <c r="N1695" s="2657">
        <v>5.8999999999999997E-2</v>
      </c>
      <c r="O1695" s="2657">
        <v>3.7999999999999999E-2</v>
      </c>
      <c r="P1695" s="2657">
        <v>3.7999999999999999E-2</v>
      </c>
      <c r="Q1695" s="2650"/>
      <c r="R1695" s="2650"/>
      <c r="S1695" s="2650"/>
      <c r="T1695" s="2646" t="s">
        <v>2987</v>
      </c>
      <c r="U1695" s="2647">
        <v>4673739425817</v>
      </c>
      <c r="V1695" s="2656">
        <v>10</v>
      </c>
      <c r="W1695" s="2648">
        <v>0.96</v>
      </c>
      <c r="X1695" s="2650"/>
      <c r="Y1695" s="2650"/>
      <c r="Z1695" s="2650"/>
      <c r="AA1695" s="2650"/>
      <c r="AB1695" s="2647">
        <v>4673739425824</v>
      </c>
      <c r="AC1695" s="2656">
        <v>200</v>
      </c>
      <c r="AD1695" s="2657">
        <v>38.781999999999996</v>
      </c>
      <c r="AE1695" s="2658">
        <v>1.8896E-2</v>
      </c>
      <c r="AF1695" s="2648">
        <v>0.38</v>
      </c>
      <c r="AG1695" s="2657">
        <v>0.255</v>
      </c>
      <c r="AH1695" s="2657">
        <v>0.19500000000000001</v>
      </c>
      <c r="AI1695" s="2647">
        <v>4673739425831</v>
      </c>
      <c r="AJ1695" s="2648">
        <v>6.14</v>
      </c>
      <c r="AK1695" s="2651" t="s">
        <v>2154</v>
      </c>
      <c r="AL1695" s="2651" t="s">
        <v>2986</v>
      </c>
      <c r="AM1695" s="2652">
        <v>560.58000000000004</v>
      </c>
      <c r="AN1695" s="2652">
        <v>6.26</v>
      </c>
    </row>
    <row r="1696" spans="1:40" ht="11.1" customHeight="1">
      <c r="A1696" s="2646" t="s">
        <v>3569</v>
      </c>
      <c r="B1696" s="2646" t="s">
        <v>3569</v>
      </c>
      <c r="C1696" s="2646" t="s">
        <v>3161</v>
      </c>
      <c r="D1696" s="2646" t="s">
        <v>3555</v>
      </c>
      <c r="E1696" s="2647">
        <v>7307291008</v>
      </c>
      <c r="F1696" s="2646" t="s">
        <v>2990</v>
      </c>
      <c r="G1696" s="2646" t="s">
        <v>2743</v>
      </c>
      <c r="H1696" s="2646" t="s">
        <v>2995</v>
      </c>
      <c r="I1696" s="2646"/>
      <c r="J1696" s="2646"/>
      <c r="K1696" s="2646"/>
      <c r="L1696" s="2657">
        <v>8.3000000000000004E-2</v>
      </c>
      <c r="M1696" s="2658">
        <v>8.8999999999999995E-5</v>
      </c>
      <c r="N1696" s="2657">
        <v>6.5000000000000002E-2</v>
      </c>
      <c r="O1696" s="2657">
        <v>3.6999999999999998E-2</v>
      </c>
      <c r="P1696" s="2657">
        <v>3.6999999999999998E-2</v>
      </c>
      <c r="Q1696" s="2650"/>
      <c r="R1696" s="2650"/>
      <c r="S1696" s="2650"/>
      <c r="T1696" s="2646" t="s">
        <v>2987</v>
      </c>
      <c r="U1696" s="2647">
        <v>4673739425848</v>
      </c>
      <c r="V1696" s="2656">
        <v>10</v>
      </c>
      <c r="W1696" s="2648">
        <v>0.83</v>
      </c>
      <c r="X1696" s="2650"/>
      <c r="Y1696" s="2650"/>
      <c r="Z1696" s="2650"/>
      <c r="AA1696" s="2650"/>
      <c r="AB1696" s="2647">
        <v>4673739425855</v>
      </c>
      <c r="AC1696" s="2656">
        <v>150</v>
      </c>
      <c r="AD1696" s="2657">
        <v>25.282</v>
      </c>
      <c r="AE1696" s="2658">
        <v>1.8896E-2</v>
      </c>
      <c r="AF1696" s="2648">
        <v>0.38</v>
      </c>
      <c r="AG1696" s="2657">
        <v>0.255</v>
      </c>
      <c r="AH1696" s="2657">
        <v>0.19500000000000001</v>
      </c>
      <c r="AI1696" s="2647">
        <v>4673739425862</v>
      </c>
      <c r="AJ1696" s="2648">
        <v>6.19</v>
      </c>
      <c r="AK1696" s="2651" t="s">
        <v>2154</v>
      </c>
      <c r="AL1696" s="2651" t="s">
        <v>2986</v>
      </c>
      <c r="AM1696" s="2652">
        <v>565.15</v>
      </c>
      <c r="AN1696" s="2652">
        <v>6.31</v>
      </c>
    </row>
    <row r="1697" spans="1:40" ht="11.1" customHeight="1">
      <c r="A1697" s="2646" t="s">
        <v>3568</v>
      </c>
      <c r="B1697" s="2646" t="s">
        <v>3568</v>
      </c>
      <c r="C1697" s="2646" t="s">
        <v>3161</v>
      </c>
      <c r="D1697" s="2646" t="s">
        <v>3555</v>
      </c>
      <c r="E1697" s="2647">
        <v>7307291008</v>
      </c>
      <c r="F1697" s="2646" t="s">
        <v>2990</v>
      </c>
      <c r="G1697" s="2646" t="s">
        <v>2744</v>
      </c>
      <c r="H1697" s="2646" t="s">
        <v>2995</v>
      </c>
      <c r="I1697" s="2646"/>
      <c r="J1697" s="2646"/>
      <c r="K1697" s="2646"/>
      <c r="L1697" s="2657">
        <v>8.8999999999999996E-2</v>
      </c>
      <c r="M1697" s="2658">
        <v>7.7999999999999999E-5</v>
      </c>
      <c r="N1697" s="2657">
        <v>5.7000000000000002E-2</v>
      </c>
      <c r="O1697" s="2657">
        <v>3.6999999999999998E-2</v>
      </c>
      <c r="P1697" s="2657">
        <v>3.6999999999999998E-2</v>
      </c>
      <c r="Q1697" s="2650"/>
      <c r="R1697" s="2650"/>
      <c r="S1697" s="2650"/>
      <c r="T1697" s="2646" t="s">
        <v>2987</v>
      </c>
      <c r="U1697" s="2647">
        <v>4673739425879</v>
      </c>
      <c r="V1697" s="2656">
        <v>10</v>
      </c>
      <c r="W1697" s="2648">
        <v>0.89</v>
      </c>
      <c r="X1697" s="2650"/>
      <c r="Y1697" s="2650"/>
      <c r="Z1697" s="2650"/>
      <c r="AA1697" s="2650"/>
      <c r="AB1697" s="2647">
        <v>4673739425886</v>
      </c>
      <c r="AC1697" s="2656">
        <v>150</v>
      </c>
      <c r="AD1697" s="2657">
        <v>27.082000000000001</v>
      </c>
      <c r="AE1697" s="2658">
        <v>1.8896E-2</v>
      </c>
      <c r="AF1697" s="2648">
        <v>0.38</v>
      </c>
      <c r="AG1697" s="2657">
        <v>0.255</v>
      </c>
      <c r="AH1697" s="2657">
        <v>0.19500000000000001</v>
      </c>
      <c r="AI1697" s="2647">
        <v>4673739425893</v>
      </c>
      <c r="AJ1697" s="2653">
        <v>5.5</v>
      </c>
      <c r="AK1697" s="2651" t="s">
        <v>2154</v>
      </c>
      <c r="AL1697" s="2651" t="s">
        <v>2986</v>
      </c>
      <c r="AM1697" s="2652">
        <v>502.15</v>
      </c>
      <c r="AN1697" s="2652">
        <v>5.61</v>
      </c>
    </row>
    <row r="1698" spans="1:40" ht="11.1" customHeight="1">
      <c r="A1698" s="2646" t="s">
        <v>3567</v>
      </c>
      <c r="B1698" s="2646" t="s">
        <v>3567</v>
      </c>
      <c r="C1698" s="2646" t="s">
        <v>3161</v>
      </c>
      <c r="D1698" s="2646" t="s">
        <v>3555</v>
      </c>
      <c r="E1698" s="2647">
        <v>7307291008</v>
      </c>
      <c r="F1698" s="2646" t="s">
        <v>2990</v>
      </c>
      <c r="G1698" s="2646" t="s">
        <v>2745</v>
      </c>
      <c r="H1698" s="2646" t="s">
        <v>2995</v>
      </c>
      <c r="I1698" s="2646"/>
      <c r="J1698" s="2646"/>
      <c r="K1698" s="2646"/>
      <c r="L1698" s="2657">
        <v>0.104</v>
      </c>
      <c r="M1698" s="2658">
        <v>8.7999999999999998E-5</v>
      </c>
      <c r="N1698" s="2657">
        <v>6.0999999999999999E-2</v>
      </c>
      <c r="O1698" s="2657">
        <v>3.7999999999999999E-2</v>
      </c>
      <c r="P1698" s="2657">
        <v>3.7999999999999999E-2</v>
      </c>
      <c r="Q1698" s="2650"/>
      <c r="R1698" s="2650"/>
      <c r="S1698" s="2650"/>
      <c r="T1698" s="2646" t="s">
        <v>2987</v>
      </c>
      <c r="U1698" s="2647">
        <v>4673739425909</v>
      </c>
      <c r="V1698" s="2656">
        <v>10</v>
      </c>
      <c r="W1698" s="2648">
        <v>1.04</v>
      </c>
      <c r="X1698" s="2650"/>
      <c r="Y1698" s="2650"/>
      <c r="Z1698" s="2650"/>
      <c r="AA1698" s="2650"/>
      <c r="AB1698" s="2647">
        <v>4673739425916</v>
      </c>
      <c r="AC1698" s="2656">
        <v>150</v>
      </c>
      <c r="AD1698" s="2657">
        <v>31.582000000000001</v>
      </c>
      <c r="AE1698" s="2658">
        <v>1.8896E-2</v>
      </c>
      <c r="AF1698" s="2648">
        <v>0.38</v>
      </c>
      <c r="AG1698" s="2657">
        <v>0.255</v>
      </c>
      <c r="AH1698" s="2657">
        <v>0.19500000000000001</v>
      </c>
      <c r="AI1698" s="2647">
        <v>4673739425923</v>
      </c>
      <c r="AJ1698" s="2648">
        <v>6.25</v>
      </c>
      <c r="AK1698" s="2651" t="s">
        <v>2154</v>
      </c>
      <c r="AL1698" s="2651" t="s">
        <v>2986</v>
      </c>
      <c r="AM1698" s="2652">
        <v>570.63</v>
      </c>
      <c r="AN1698" s="2652">
        <v>6.38</v>
      </c>
    </row>
    <row r="1699" spans="1:40" ht="11.1" customHeight="1">
      <c r="A1699" s="2646" t="s">
        <v>3566</v>
      </c>
      <c r="B1699" s="2646" t="s">
        <v>3566</v>
      </c>
      <c r="C1699" s="2646" t="s">
        <v>3161</v>
      </c>
      <c r="D1699" s="2646" t="s">
        <v>3555</v>
      </c>
      <c r="E1699" s="2647">
        <v>7307291008</v>
      </c>
      <c r="F1699" s="2646" t="s">
        <v>2990</v>
      </c>
      <c r="G1699" s="2646" t="s">
        <v>2746</v>
      </c>
      <c r="H1699" s="2646" t="s">
        <v>2995</v>
      </c>
      <c r="I1699" s="2646"/>
      <c r="J1699" s="2646"/>
      <c r="K1699" s="2646"/>
      <c r="L1699" s="2657">
        <v>0.13900000000000001</v>
      </c>
      <c r="M1699" s="2662">
        <v>1.4999999999999999E-4</v>
      </c>
      <c r="N1699" s="2657">
        <v>7.3999999999999996E-2</v>
      </c>
      <c r="O1699" s="2657">
        <v>4.4999999999999998E-2</v>
      </c>
      <c r="P1699" s="2657">
        <v>4.4999999999999998E-2</v>
      </c>
      <c r="Q1699" s="2650"/>
      <c r="R1699" s="2650"/>
      <c r="S1699" s="2650"/>
      <c r="T1699" s="2646" t="s">
        <v>2987</v>
      </c>
      <c r="U1699" s="2647">
        <v>4673739425930</v>
      </c>
      <c r="V1699" s="2656">
        <v>10</v>
      </c>
      <c r="W1699" s="2648">
        <v>1.39</v>
      </c>
      <c r="X1699" s="2650"/>
      <c r="Y1699" s="2650"/>
      <c r="Z1699" s="2650"/>
      <c r="AA1699" s="2650"/>
      <c r="AB1699" s="2647">
        <v>4673739425947</v>
      </c>
      <c r="AC1699" s="2656">
        <v>100</v>
      </c>
      <c r="AD1699" s="2657">
        <v>28.181999999999999</v>
      </c>
      <c r="AE1699" s="2658">
        <v>1.8896E-2</v>
      </c>
      <c r="AF1699" s="2648">
        <v>0.38</v>
      </c>
      <c r="AG1699" s="2657">
        <v>0.255</v>
      </c>
      <c r="AH1699" s="2657">
        <v>0.19500000000000001</v>
      </c>
      <c r="AI1699" s="2647">
        <v>4673739425954</v>
      </c>
      <c r="AJ1699" s="2648">
        <v>8.51</v>
      </c>
      <c r="AK1699" s="2651" t="s">
        <v>2154</v>
      </c>
      <c r="AL1699" s="2651" t="s">
        <v>2986</v>
      </c>
      <c r="AM1699" s="2652">
        <v>776.96</v>
      </c>
      <c r="AN1699" s="2652">
        <v>8.68</v>
      </c>
    </row>
    <row r="1700" spans="1:40" ht="11.1" customHeight="1">
      <c r="A1700" s="2646" t="s">
        <v>3565</v>
      </c>
      <c r="B1700" s="2646" t="s">
        <v>3565</v>
      </c>
      <c r="C1700" s="2646" t="s">
        <v>3161</v>
      </c>
      <c r="D1700" s="2646" t="s">
        <v>3555</v>
      </c>
      <c r="E1700" s="2647">
        <v>7307291008</v>
      </c>
      <c r="F1700" s="2646" t="s">
        <v>2990</v>
      </c>
      <c r="G1700" s="2646" t="s">
        <v>2747</v>
      </c>
      <c r="H1700" s="2646" t="s">
        <v>2995</v>
      </c>
      <c r="I1700" s="2646"/>
      <c r="J1700" s="2646"/>
      <c r="K1700" s="2646"/>
      <c r="L1700" s="2657">
        <v>0.127</v>
      </c>
      <c r="M1700" s="2658">
        <v>1.3200000000000001E-4</v>
      </c>
      <c r="N1700" s="2657">
        <v>6.5000000000000002E-2</v>
      </c>
      <c r="O1700" s="2657">
        <v>4.4999999999999998E-2</v>
      </c>
      <c r="P1700" s="2657">
        <v>4.4999999999999998E-2</v>
      </c>
      <c r="Q1700" s="2650"/>
      <c r="R1700" s="2650"/>
      <c r="S1700" s="2650"/>
      <c r="T1700" s="2646" t="s">
        <v>2987</v>
      </c>
      <c r="U1700" s="2647">
        <v>4673739425992</v>
      </c>
      <c r="V1700" s="2656">
        <v>10</v>
      </c>
      <c r="W1700" s="2648">
        <v>1.27</v>
      </c>
      <c r="X1700" s="2650"/>
      <c r="Y1700" s="2650"/>
      <c r="Z1700" s="2650"/>
      <c r="AA1700" s="2650"/>
      <c r="AB1700" s="2647">
        <v>4673739426005</v>
      </c>
      <c r="AC1700" s="2656">
        <v>100</v>
      </c>
      <c r="AD1700" s="2657">
        <v>25.782</v>
      </c>
      <c r="AE1700" s="2658">
        <v>1.8896E-2</v>
      </c>
      <c r="AF1700" s="2648">
        <v>0.38</v>
      </c>
      <c r="AG1700" s="2657">
        <v>0.255</v>
      </c>
      <c r="AH1700" s="2657">
        <v>0.19500000000000001</v>
      </c>
      <c r="AI1700" s="2647">
        <v>4673739426012</v>
      </c>
      <c r="AJ1700" s="2648">
        <v>8.6199999999999992</v>
      </c>
      <c r="AK1700" s="2651" t="s">
        <v>2154</v>
      </c>
      <c r="AL1700" s="2651" t="s">
        <v>2986</v>
      </c>
      <c r="AM1700" s="2652">
        <v>787.01</v>
      </c>
      <c r="AN1700" s="2652">
        <v>8.7899999999999991</v>
      </c>
    </row>
    <row r="1701" spans="1:40" ht="11.1" customHeight="1">
      <c r="A1701" s="2646" t="s">
        <v>3564</v>
      </c>
      <c r="B1701" s="2646" t="s">
        <v>3564</v>
      </c>
      <c r="C1701" s="2646" t="s">
        <v>3161</v>
      </c>
      <c r="D1701" s="2646" t="s">
        <v>3555</v>
      </c>
      <c r="E1701" s="2647">
        <v>7307291008</v>
      </c>
      <c r="F1701" s="2646" t="s">
        <v>2990</v>
      </c>
      <c r="G1701" s="2646" t="s">
        <v>2748</v>
      </c>
      <c r="H1701" s="2646" t="s">
        <v>2995</v>
      </c>
      <c r="I1701" s="2646"/>
      <c r="J1701" s="2646"/>
      <c r="K1701" s="2646"/>
      <c r="L1701" s="2657">
        <v>0.14799999999999999</v>
      </c>
      <c r="M1701" s="2658">
        <v>2.05E-4</v>
      </c>
      <c r="N1701" s="2657">
        <v>7.9000000000000001E-2</v>
      </c>
      <c r="O1701" s="2657">
        <v>5.0999999999999997E-2</v>
      </c>
      <c r="P1701" s="2657">
        <v>5.0999999999999997E-2</v>
      </c>
      <c r="Q1701" s="2650"/>
      <c r="R1701" s="2650"/>
      <c r="S1701" s="2650"/>
      <c r="T1701" s="2646" t="s">
        <v>2987</v>
      </c>
      <c r="U1701" s="2647">
        <v>4673739426029</v>
      </c>
      <c r="V1701" s="2656">
        <v>10</v>
      </c>
      <c r="W1701" s="2648">
        <v>1.48</v>
      </c>
      <c r="X1701" s="2650"/>
      <c r="Y1701" s="2650"/>
      <c r="Z1701" s="2650"/>
      <c r="AA1701" s="2650"/>
      <c r="AB1701" s="2647">
        <v>4673739426036</v>
      </c>
      <c r="AC1701" s="2656">
        <v>80</v>
      </c>
      <c r="AD1701" s="2657">
        <v>24.062000000000001</v>
      </c>
      <c r="AE1701" s="2658">
        <v>1.8896E-2</v>
      </c>
      <c r="AF1701" s="2648">
        <v>0.38</v>
      </c>
      <c r="AG1701" s="2657">
        <v>0.255</v>
      </c>
      <c r="AH1701" s="2657">
        <v>0.19500000000000001</v>
      </c>
      <c r="AI1701" s="2647">
        <v>4673739426043</v>
      </c>
      <c r="AJ1701" s="2648">
        <v>9.3699999999999992</v>
      </c>
      <c r="AK1701" s="2651" t="s">
        <v>2154</v>
      </c>
      <c r="AL1701" s="2651" t="s">
        <v>2986</v>
      </c>
      <c r="AM1701" s="2652">
        <v>855.48</v>
      </c>
      <c r="AN1701" s="2652">
        <v>9.56</v>
      </c>
    </row>
    <row r="1702" spans="1:40" ht="11.1" customHeight="1">
      <c r="A1702" s="2646" t="s">
        <v>3563</v>
      </c>
      <c r="B1702" s="2646" t="s">
        <v>3563</v>
      </c>
      <c r="C1702" s="2646" t="s">
        <v>3161</v>
      </c>
      <c r="D1702" s="2646" t="s">
        <v>3555</v>
      </c>
      <c r="E1702" s="2647">
        <v>7307291008</v>
      </c>
      <c r="F1702" s="2646" t="s">
        <v>2990</v>
      </c>
      <c r="G1702" s="2646" t="s">
        <v>2749</v>
      </c>
      <c r="H1702" s="2646" t="s">
        <v>2995</v>
      </c>
      <c r="I1702" s="2646"/>
      <c r="J1702" s="2646"/>
      <c r="K1702" s="2646"/>
      <c r="L1702" s="2648">
        <v>0.17</v>
      </c>
      <c r="M1702" s="2658">
        <v>2.14E-4</v>
      </c>
      <c r="N1702" s="2657">
        <v>7.9000000000000001E-2</v>
      </c>
      <c r="O1702" s="2657">
        <v>5.1999999999999998E-2</v>
      </c>
      <c r="P1702" s="2657">
        <v>5.1999999999999998E-2</v>
      </c>
      <c r="Q1702" s="2650"/>
      <c r="R1702" s="2650"/>
      <c r="S1702" s="2650"/>
      <c r="T1702" s="2646" t="s">
        <v>2987</v>
      </c>
      <c r="U1702" s="2647">
        <v>4673739426050</v>
      </c>
      <c r="V1702" s="2656">
        <v>10</v>
      </c>
      <c r="W1702" s="2653">
        <v>1.7</v>
      </c>
      <c r="X1702" s="2650"/>
      <c r="Y1702" s="2650"/>
      <c r="Z1702" s="2650"/>
      <c r="AA1702" s="2650"/>
      <c r="AB1702" s="2647">
        <v>4673739426067</v>
      </c>
      <c r="AC1702" s="2656">
        <v>80</v>
      </c>
      <c r="AD1702" s="2657">
        <v>27.582000000000001</v>
      </c>
      <c r="AE1702" s="2658">
        <v>1.8896E-2</v>
      </c>
      <c r="AF1702" s="2648">
        <v>0.38</v>
      </c>
      <c r="AG1702" s="2657">
        <v>0.255</v>
      </c>
      <c r="AH1702" s="2657">
        <v>0.19500000000000001</v>
      </c>
      <c r="AI1702" s="2647">
        <v>4673739426074</v>
      </c>
      <c r="AJ1702" s="2648">
        <v>16.75</v>
      </c>
      <c r="AK1702" s="2651" t="s">
        <v>2154</v>
      </c>
      <c r="AL1702" s="2651" t="s">
        <v>2986</v>
      </c>
      <c r="AM1702" s="2655">
        <v>1529.28</v>
      </c>
      <c r="AN1702" s="2652">
        <v>17.09</v>
      </c>
    </row>
    <row r="1703" spans="1:40" ht="11.1" customHeight="1">
      <c r="A1703" s="2646" t="s">
        <v>3562</v>
      </c>
      <c r="B1703" s="2646" t="s">
        <v>3562</v>
      </c>
      <c r="C1703" s="2646" t="s">
        <v>3161</v>
      </c>
      <c r="D1703" s="2646" t="s">
        <v>3555</v>
      </c>
      <c r="E1703" s="2647">
        <v>7307291008</v>
      </c>
      <c r="F1703" s="2646" t="s">
        <v>2990</v>
      </c>
      <c r="G1703" s="2646" t="s">
        <v>2750</v>
      </c>
      <c r="H1703" s="2646" t="s">
        <v>2995</v>
      </c>
      <c r="I1703" s="2646"/>
      <c r="J1703" s="2646"/>
      <c r="K1703" s="2646"/>
      <c r="L1703" s="2657">
        <v>0.17799999999999999</v>
      </c>
      <c r="M1703" s="2658">
        <v>2.2800000000000001E-4</v>
      </c>
      <c r="N1703" s="2657">
        <v>8.1000000000000003E-2</v>
      </c>
      <c r="O1703" s="2657">
        <v>5.2999999999999999E-2</v>
      </c>
      <c r="P1703" s="2657">
        <v>5.2999999999999999E-2</v>
      </c>
      <c r="Q1703" s="2650"/>
      <c r="R1703" s="2650"/>
      <c r="S1703" s="2650"/>
      <c r="T1703" s="2646" t="s">
        <v>2987</v>
      </c>
      <c r="U1703" s="2647">
        <v>4673739426081</v>
      </c>
      <c r="V1703" s="2656">
        <v>5</v>
      </c>
      <c r="W1703" s="2648">
        <v>0.89</v>
      </c>
      <c r="X1703" s="2650"/>
      <c r="Y1703" s="2650"/>
      <c r="Z1703" s="2650"/>
      <c r="AA1703" s="2650"/>
      <c r="AB1703" s="2647">
        <v>4673739426098</v>
      </c>
      <c r="AC1703" s="2656">
        <v>50</v>
      </c>
      <c r="AD1703" s="2657">
        <v>18.181999999999999</v>
      </c>
      <c r="AE1703" s="2658">
        <v>1.8896E-2</v>
      </c>
      <c r="AF1703" s="2648">
        <v>0.38</v>
      </c>
      <c r="AG1703" s="2657">
        <v>0.255</v>
      </c>
      <c r="AH1703" s="2657">
        <v>0.19500000000000001</v>
      </c>
      <c r="AI1703" s="2647">
        <v>4673739426104</v>
      </c>
      <c r="AJ1703" s="2648">
        <v>11.84</v>
      </c>
      <c r="AK1703" s="2651" t="s">
        <v>2154</v>
      </c>
      <c r="AL1703" s="2651" t="s">
        <v>2986</v>
      </c>
      <c r="AM1703" s="2655">
        <v>1080.99</v>
      </c>
      <c r="AN1703" s="2652">
        <v>12.08</v>
      </c>
    </row>
    <row r="1704" spans="1:40" ht="11.1" customHeight="1">
      <c r="A1704" s="2646" t="s">
        <v>3561</v>
      </c>
      <c r="B1704" s="2646" t="s">
        <v>3561</v>
      </c>
      <c r="C1704" s="2646" t="s">
        <v>3161</v>
      </c>
      <c r="D1704" s="2646" t="s">
        <v>3555</v>
      </c>
      <c r="E1704" s="2647">
        <v>7307291008</v>
      </c>
      <c r="F1704" s="2646" t="s">
        <v>2990</v>
      </c>
      <c r="G1704" s="2646" t="s">
        <v>2751</v>
      </c>
      <c r="H1704" s="2646" t="s">
        <v>2995</v>
      </c>
      <c r="I1704" s="2646"/>
      <c r="J1704" s="2646"/>
      <c r="K1704" s="2646"/>
      <c r="L1704" s="2657">
        <v>0.184</v>
      </c>
      <c r="M1704" s="2658">
        <v>2.1100000000000001E-4</v>
      </c>
      <c r="N1704" s="2657">
        <v>7.4999999999999997E-2</v>
      </c>
      <c r="O1704" s="2657">
        <v>5.2999999999999999E-2</v>
      </c>
      <c r="P1704" s="2657">
        <v>5.2999999999999999E-2</v>
      </c>
      <c r="Q1704" s="2650"/>
      <c r="R1704" s="2650"/>
      <c r="S1704" s="2650"/>
      <c r="T1704" s="2646" t="s">
        <v>2987</v>
      </c>
      <c r="U1704" s="2647">
        <v>4673739426111</v>
      </c>
      <c r="V1704" s="2656">
        <v>5</v>
      </c>
      <c r="W1704" s="2648">
        <v>0.92</v>
      </c>
      <c r="X1704" s="2650"/>
      <c r="Y1704" s="2650"/>
      <c r="Z1704" s="2650"/>
      <c r="AA1704" s="2650"/>
      <c r="AB1704" s="2647">
        <v>4673739426128</v>
      </c>
      <c r="AC1704" s="2656">
        <v>50</v>
      </c>
      <c r="AD1704" s="2657">
        <v>18.782</v>
      </c>
      <c r="AE1704" s="2658">
        <v>1.8896E-2</v>
      </c>
      <c r="AF1704" s="2648">
        <v>0.38</v>
      </c>
      <c r="AG1704" s="2657">
        <v>0.255</v>
      </c>
      <c r="AH1704" s="2657">
        <v>0.19500000000000001</v>
      </c>
      <c r="AI1704" s="2647">
        <v>4673739426135</v>
      </c>
      <c r="AJ1704" s="2648">
        <v>11.71</v>
      </c>
      <c r="AK1704" s="2651" t="s">
        <v>2154</v>
      </c>
      <c r="AL1704" s="2651" t="s">
        <v>2986</v>
      </c>
      <c r="AM1704" s="2655">
        <v>1069.1199999999999</v>
      </c>
      <c r="AN1704" s="2652">
        <v>11.94</v>
      </c>
    </row>
    <row r="1705" spans="1:40" ht="11.1" customHeight="1">
      <c r="A1705" s="2646" t="s">
        <v>3560</v>
      </c>
      <c r="B1705" s="2646" t="s">
        <v>3560</v>
      </c>
      <c r="C1705" s="2646" t="s">
        <v>3161</v>
      </c>
      <c r="D1705" s="2646" t="s">
        <v>3555</v>
      </c>
      <c r="E1705" s="2647">
        <v>7307291008</v>
      </c>
      <c r="F1705" s="2646" t="s">
        <v>2990</v>
      </c>
      <c r="G1705" s="2646" t="s">
        <v>2752</v>
      </c>
      <c r="H1705" s="2646" t="s">
        <v>2995</v>
      </c>
      <c r="I1705" s="2646"/>
      <c r="J1705" s="2646"/>
      <c r="K1705" s="2646"/>
      <c r="L1705" s="2657">
        <v>0.23100000000000001</v>
      </c>
      <c r="M1705" s="2658">
        <v>3.97E-4</v>
      </c>
      <c r="N1705" s="2657">
        <v>9.4E-2</v>
      </c>
      <c r="O1705" s="2657">
        <v>6.5000000000000002E-2</v>
      </c>
      <c r="P1705" s="2657">
        <v>6.5000000000000002E-2</v>
      </c>
      <c r="Q1705" s="2650"/>
      <c r="R1705" s="2650"/>
      <c r="S1705" s="2650"/>
      <c r="T1705" s="2646" t="s">
        <v>2987</v>
      </c>
      <c r="U1705" s="2647">
        <v>4673739426142</v>
      </c>
      <c r="V1705" s="2656">
        <v>5</v>
      </c>
      <c r="W1705" s="2657">
        <v>1.155</v>
      </c>
      <c r="X1705" s="2650"/>
      <c r="Y1705" s="2650"/>
      <c r="Z1705" s="2650"/>
      <c r="AA1705" s="2650"/>
      <c r="AB1705" s="2647">
        <v>4673739426159</v>
      </c>
      <c r="AC1705" s="2656">
        <v>30</v>
      </c>
      <c r="AD1705" s="2657">
        <v>14.242000000000001</v>
      </c>
      <c r="AE1705" s="2658">
        <v>1.8896E-2</v>
      </c>
      <c r="AF1705" s="2648">
        <v>0.38</v>
      </c>
      <c r="AG1705" s="2657">
        <v>0.255</v>
      </c>
      <c r="AH1705" s="2657">
        <v>0.19500000000000001</v>
      </c>
      <c r="AI1705" s="2647">
        <v>4673739426166</v>
      </c>
      <c r="AJ1705" s="2648">
        <v>18.71</v>
      </c>
      <c r="AK1705" s="2651" t="s">
        <v>2154</v>
      </c>
      <c r="AL1705" s="2651" t="s">
        <v>2986</v>
      </c>
      <c r="AM1705" s="2655">
        <v>1708.22</v>
      </c>
      <c r="AN1705" s="2652">
        <v>19.079999999999998</v>
      </c>
    </row>
    <row r="1706" spans="1:40" ht="11.1" customHeight="1">
      <c r="A1706" s="2646" t="s">
        <v>3559</v>
      </c>
      <c r="B1706" s="2646" t="s">
        <v>3559</v>
      </c>
      <c r="C1706" s="2646" t="s">
        <v>3161</v>
      </c>
      <c r="D1706" s="2646" t="s">
        <v>3555</v>
      </c>
      <c r="E1706" s="2647">
        <v>7307291008</v>
      </c>
      <c r="F1706" s="2646" t="s">
        <v>2990</v>
      </c>
      <c r="G1706" s="2646" t="s">
        <v>2753</v>
      </c>
      <c r="H1706" s="2646" t="s">
        <v>2995</v>
      </c>
      <c r="I1706" s="2646"/>
      <c r="J1706" s="2646"/>
      <c r="K1706" s="2646"/>
      <c r="L1706" s="2657">
        <v>0.29799999999999999</v>
      </c>
      <c r="M1706" s="2658">
        <v>3.7599999999999998E-4</v>
      </c>
      <c r="N1706" s="2657">
        <v>8.8999999999999996E-2</v>
      </c>
      <c r="O1706" s="2657">
        <v>6.5000000000000002E-2</v>
      </c>
      <c r="P1706" s="2657">
        <v>6.5000000000000002E-2</v>
      </c>
      <c r="Q1706" s="2650"/>
      <c r="R1706" s="2650"/>
      <c r="S1706" s="2650"/>
      <c r="T1706" s="2646" t="s">
        <v>2987</v>
      </c>
      <c r="U1706" s="2647">
        <v>4673739426173</v>
      </c>
      <c r="V1706" s="2656">
        <v>5</v>
      </c>
      <c r="W1706" s="2648">
        <v>1.49</v>
      </c>
      <c r="X1706" s="2650"/>
      <c r="Y1706" s="2650"/>
      <c r="Z1706" s="2650"/>
      <c r="AA1706" s="2650"/>
      <c r="AB1706" s="2647">
        <v>4673739426180</v>
      </c>
      <c r="AC1706" s="2656">
        <v>30</v>
      </c>
      <c r="AD1706" s="2657">
        <v>18.262</v>
      </c>
      <c r="AE1706" s="2658">
        <v>1.8896E-2</v>
      </c>
      <c r="AF1706" s="2648">
        <v>0.38</v>
      </c>
      <c r="AG1706" s="2657">
        <v>0.255</v>
      </c>
      <c r="AH1706" s="2657">
        <v>0.19500000000000001</v>
      </c>
      <c r="AI1706" s="2647">
        <v>4673739426197</v>
      </c>
      <c r="AJ1706" s="2648">
        <v>17.739999999999998</v>
      </c>
      <c r="AK1706" s="2651" t="s">
        <v>2154</v>
      </c>
      <c r="AL1706" s="2651" t="s">
        <v>2986</v>
      </c>
      <c r="AM1706" s="2655">
        <v>1619.66</v>
      </c>
      <c r="AN1706" s="2652">
        <v>18.09</v>
      </c>
    </row>
    <row r="1707" spans="1:40" ht="11.1" customHeight="1">
      <c r="A1707" s="2646" t="s">
        <v>3558</v>
      </c>
      <c r="B1707" s="2646" t="s">
        <v>3558</v>
      </c>
      <c r="C1707" s="2646" t="s">
        <v>3161</v>
      </c>
      <c r="D1707" s="2646" t="s">
        <v>3555</v>
      </c>
      <c r="E1707" s="2647">
        <v>7307291008</v>
      </c>
      <c r="F1707" s="2646" t="s">
        <v>2990</v>
      </c>
      <c r="G1707" s="2646" t="s">
        <v>2754</v>
      </c>
      <c r="H1707" s="2646" t="s">
        <v>3017</v>
      </c>
      <c r="I1707" s="2646"/>
      <c r="J1707" s="2646"/>
      <c r="K1707" s="2646"/>
      <c r="L1707" s="2657">
        <v>0.624</v>
      </c>
      <c r="M1707" s="2658">
        <v>1.0690000000000001E-3</v>
      </c>
      <c r="N1707" s="2657">
        <v>0.121</v>
      </c>
      <c r="O1707" s="2657">
        <v>9.4E-2</v>
      </c>
      <c r="P1707" s="2657">
        <v>9.4E-2</v>
      </c>
      <c r="Q1707" s="2650"/>
      <c r="R1707" s="2650"/>
      <c r="S1707" s="2650"/>
      <c r="T1707" s="2646" t="s">
        <v>2987</v>
      </c>
      <c r="U1707" s="2647">
        <v>4673739426203</v>
      </c>
      <c r="V1707" s="2656">
        <v>1</v>
      </c>
      <c r="W1707" s="2657">
        <v>0.624</v>
      </c>
      <c r="X1707" s="2650"/>
      <c r="Y1707" s="2650"/>
      <c r="Z1707" s="2650"/>
      <c r="AA1707" s="2650"/>
      <c r="AB1707" s="2647">
        <v>4673739426210</v>
      </c>
      <c r="AC1707" s="2656">
        <v>20</v>
      </c>
      <c r="AD1707" s="2648">
        <v>25.49</v>
      </c>
      <c r="AE1707" s="2658">
        <v>3.1385000000000003E-2</v>
      </c>
      <c r="AF1707" s="2648">
        <v>0.42</v>
      </c>
      <c r="AG1707" s="2657">
        <v>0.30499999999999999</v>
      </c>
      <c r="AH1707" s="2657">
        <v>0.245</v>
      </c>
      <c r="AI1707" s="2647">
        <v>4673739426227</v>
      </c>
      <c r="AJ1707" s="2648">
        <v>52.97</v>
      </c>
      <c r="AK1707" s="2651" t="s">
        <v>2154</v>
      </c>
      <c r="AL1707" s="2651" t="s">
        <v>2986</v>
      </c>
      <c r="AM1707" s="2655">
        <v>4836.16</v>
      </c>
      <c r="AN1707" s="2652">
        <v>54.03</v>
      </c>
    </row>
    <row r="1708" spans="1:40" ht="11.1" customHeight="1">
      <c r="A1708" s="2646" t="s">
        <v>3557</v>
      </c>
      <c r="B1708" s="2646" t="s">
        <v>3557</v>
      </c>
      <c r="C1708" s="2646" t="s">
        <v>3161</v>
      </c>
      <c r="D1708" s="2646" t="s">
        <v>3555</v>
      </c>
      <c r="E1708" s="2647">
        <v>7307291008</v>
      </c>
      <c r="F1708" s="2646" t="s">
        <v>2990</v>
      </c>
      <c r="G1708" s="2646" t="s">
        <v>2755</v>
      </c>
      <c r="H1708" s="2646" t="s">
        <v>3017</v>
      </c>
      <c r="I1708" s="2646"/>
      <c r="J1708" s="2646"/>
      <c r="K1708" s="2646"/>
      <c r="L1708" s="2653">
        <v>0.9</v>
      </c>
      <c r="M1708" s="2658">
        <v>1.658E-3</v>
      </c>
      <c r="N1708" s="2657">
        <v>0.13700000000000001</v>
      </c>
      <c r="O1708" s="2648">
        <v>0.11</v>
      </c>
      <c r="P1708" s="2648">
        <v>0.11</v>
      </c>
      <c r="Q1708" s="2650"/>
      <c r="R1708" s="2650"/>
      <c r="S1708" s="2650"/>
      <c r="T1708" s="2646" t="s">
        <v>2987</v>
      </c>
      <c r="U1708" s="2647">
        <v>4673739426234</v>
      </c>
      <c r="V1708" s="2656">
        <v>1</v>
      </c>
      <c r="W1708" s="2653">
        <v>0.9</v>
      </c>
      <c r="X1708" s="2650"/>
      <c r="Y1708" s="2650"/>
      <c r="Z1708" s="2650"/>
      <c r="AA1708" s="2650"/>
      <c r="AB1708" s="2647">
        <v>4673739426241</v>
      </c>
      <c r="AC1708" s="2656">
        <v>12</v>
      </c>
      <c r="AD1708" s="2648">
        <v>22.13</v>
      </c>
      <c r="AE1708" s="2658">
        <v>3.1385000000000003E-2</v>
      </c>
      <c r="AF1708" s="2648">
        <v>0.42</v>
      </c>
      <c r="AG1708" s="2657">
        <v>0.30499999999999999</v>
      </c>
      <c r="AH1708" s="2657">
        <v>0.245</v>
      </c>
      <c r="AI1708" s="2647">
        <v>4673739426258</v>
      </c>
      <c r="AJ1708" s="2648">
        <v>72.62</v>
      </c>
      <c r="AK1708" s="2651" t="s">
        <v>2154</v>
      </c>
      <c r="AL1708" s="2651" t="s">
        <v>2986</v>
      </c>
      <c r="AM1708" s="2655">
        <v>6630.21</v>
      </c>
      <c r="AN1708" s="2652">
        <v>74.069999999999993</v>
      </c>
    </row>
    <row r="1709" spans="1:40" ht="11.1" customHeight="1">
      <c r="A1709" s="2646" t="s">
        <v>3556</v>
      </c>
      <c r="B1709" s="2646" t="s">
        <v>3556</v>
      </c>
      <c r="C1709" s="2646" t="s">
        <v>3161</v>
      </c>
      <c r="D1709" s="2646" t="s">
        <v>3555</v>
      </c>
      <c r="E1709" s="2647">
        <v>7307291008</v>
      </c>
      <c r="F1709" s="2646" t="s">
        <v>2990</v>
      </c>
      <c r="G1709" s="2646" t="s">
        <v>2756</v>
      </c>
      <c r="H1709" s="2646" t="s">
        <v>3017</v>
      </c>
      <c r="I1709" s="2646"/>
      <c r="J1709" s="2646"/>
      <c r="K1709" s="2646"/>
      <c r="L1709" s="2657">
        <v>1.4139999999999999</v>
      </c>
      <c r="M1709" s="2662">
        <v>2.8300000000000001E-3</v>
      </c>
      <c r="N1709" s="2648">
        <v>0.16</v>
      </c>
      <c r="O1709" s="2657">
        <v>0.13300000000000001</v>
      </c>
      <c r="P1709" s="2657">
        <v>0.13300000000000001</v>
      </c>
      <c r="Q1709" s="2650"/>
      <c r="R1709" s="2650"/>
      <c r="S1709" s="2650"/>
      <c r="T1709" s="2646" t="s">
        <v>2987</v>
      </c>
      <c r="U1709" s="2647">
        <v>4673739426265</v>
      </c>
      <c r="V1709" s="2656">
        <v>1</v>
      </c>
      <c r="W1709" s="2657">
        <v>1.4139999999999999</v>
      </c>
      <c r="X1709" s="2650"/>
      <c r="Y1709" s="2650"/>
      <c r="Z1709" s="2650"/>
      <c r="AA1709" s="2650"/>
      <c r="AB1709" s="2647">
        <v>4673739426272</v>
      </c>
      <c r="AC1709" s="2656">
        <v>6</v>
      </c>
      <c r="AD1709" s="2657">
        <v>17.498000000000001</v>
      </c>
      <c r="AE1709" s="2658">
        <v>3.1385000000000003E-2</v>
      </c>
      <c r="AF1709" s="2648">
        <v>0.42</v>
      </c>
      <c r="AG1709" s="2657">
        <v>0.30499999999999999</v>
      </c>
      <c r="AH1709" s="2657">
        <v>0.245</v>
      </c>
      <c r="AI1709" s="2647">
        <v>4673739426289</v>
      </c>
      <c r="AJ1709" s="2653">
        <v>78.8</v>
      </c>
      <c r="AK1709" s="2651" t="s">
        <v>2154</v>
      </c>
      <c r="AL1709" s="2651" t="s">
        <v>2986</v>
      </c>
      <c r="AM1709" s="2655">
        <v>7194.44</v>
      </c>
      <c r="AN1709" s="2652">
        <v>80.38</v>
      </c>
    </row>
    <row r="1710" spans="1:40" ht="11.1" customHeight="1">
      <c r="A1710" s="2646" t="s">
        <v>3554</v>
      </c>
      <c r="B1710" s="2646" t="s">
        <v>3554</v>
      </c>
      <c r="C1710" s="2646" t="s">
        <v>3161</v>
      </c>
      <c r="D1710" s="2646" t="s">
        <v>3533</v>
      </c>
      <c r="E1710" s="2647">
        <v>7307291008</v>
      </c>
      <c r="F1710" s="2646" t="s">
        <v>2990</v>
      </c>
      <c r="G1710" s="2646" t="s">
        <v>2457</v>
      </c>
      <c r="H1710" s="2646" t="s">
        <v>2995</v>
      </c>
      <c r="I1710" s="2646"/>
      <c r="J1710" s="2646"/>
      <c r="K1710" s="2646"/>
      <c r="L1710" s="2648">
        <v>0.05</v>
      </c>
      <c r="M1710" s="2658">
        <v>3.6000000000000001E-5</v>
      </c>
      <c r="N1710" s="2648">
        <v>0.05</v>
      </c>
      <c r="O1710" s="2657">
        <v>2.7E-2</v>
      </c>
      <c r="P1710" s="2657">
        <v>2.7E-2</v>
      </c>
      <c r="Q1710" s="2650"/>
      <c r="R1710" s="2650"/>
      <c r="S1710" s="2650"/>
      <c r="T1710" s="2646" t="s">
        <v>2987</v>
      </c>
      <c r="U1710" s="2647">
        <v>4673739425008</v>
      </c>
      <c r="V1710" s="2656">
        <v>10</v>
      </c>
      <c r="W1710" s="2653">
        <v>0.5</v>
      </c>
      <c r="X1710" s="2650"/>
      <c r="Y1710" s="2650"/>
      <c r="Z1710" s="2650"/>
      <c r="AA1710" s="2650"/>
      <c r="AB1710" s="2647">
        <v>4673739425015</v>
      </c>
      <c r="AC1710" s="2656">
        <v>400</v>
      </c>
      <c r="AD1710" s="2657">
        <v>40.381999999999998</v>
      </c>
      <c r="AE1710" s="2658">
        <v>1.8896E-2</v>
      </c>
      <c r="AF1710" s="2648">
        <v>0.38</v>
      </c>
      <c r="AG1710" s="2657">
        <v>0.255</v>
      </c>
      <c r="AH1710" s="2657">
        <v>0.19500000000000001</v>
      </c>
      <c r="AI1710" s="2647">
        <v>4673739425022</v>
      </c>
      <c r="AJ1710" s="2648">
        <v>3.18</v>
      </c>
      <c r="AK1710" s="2651" t="s">
        <v>2154</v>
      </c>
      <c r="AL1710" s="2651" t="s">
        <v>2986</v>
      </c>
      <c r="AM1710" s="2652">
        <v>290.33</v>
      </c>
      <c r="AN1710" s="2652">
        <v>3.24</v>
      </c>
    </row>
    <row r="1711" spans="1:40" ht="11.1" customHeight="1">
      <c r="A1711" s="2646" t="s">
        <v>3553</v>
      </c>
      <c r="B1711" s="2646" t="s">
        <v>3553</v>
      </c>
      <c r="C1711" s="2646" t="s">
        <v>3161</v>
      </c>
      <c r="D1711" s="2646" t="s">
        <v>3533</v>
      </c>
      <c r="E1711" s="2647">
        <v>7307291008</v>
      </c>
      <c r="F1711" s="2646" t="s">
        <v>2990</v>
      </c>
      <c r="G1711" s="2646" t="s">
        <v>2458</v>
      </c>
      <c r="H1711" s="2646" t="s">
        <v>2995</v>
      </c>
      <c r="I1711" s="2646"/>
      <c r="J1711" s="2646"/>
      <c r="K1711" s="2646"/>
      <c r="L1711" s="2657">
        <v>6.2E-2</v>
      </c>
      <c r="M1711" s="2658">
        <v>5.3999999999999998E-5</v>
      </c>
      <c r="N1711" s="2648">
        <v>0.05</v>
      </c>
      <c r="O1711" s="2657">
        <v>3.3000000000000002E-2</v>
      </c>
      <c r="P1711" s="2657">
        <v>3.3000000000000002E-2</v>
      </c>
      <c r="Q1711" s="2650"/>
      <c r="R1711" s="2650"/>
      <c r="S1711" s="2650"/>
      <c r="T1711" s="2646" t="s">
        <v>2987</v>
      </c>
      <c r="U1711" s="2647">
        <v>4673739425039</v>
      </c>
      <c r="V1711" s="2656">
        <v>10</v>
      </c>
      <c r="W1711" s="2648">
        <v>0.62</v>
      </c>
      <c r="X1711" s="2650"/>
      <c r="Y1711" s="2650"/>
      <c r="Z1711" s="2650"/>
      <c r="AA1711" s="2650"/>
      <c r="AB1711" s="2647">
        <v>4673739425046</v>
      </c>
      <c r="AC1711" s="2656">
        <v>400</v>
      </c>
      <c r="AD1711" s="2657">
        <v>49.981999999999999</v>
      </c>
      <c r="AE1711" s="2658">
        <v>1.8896E-2</v>
      </c>
      <c r="AF1711" s="2648">
        <v>0.38</v>
      </c>
      <c r="AG1711" s="2657">
        <v>0.255</v>
      </c>
      <c r="AH1711" s="2657">
        <v>0.19500000000000001</v>
      </c>
      <c r="AI1711" s="2647">
        <v>4673739425053</v>
      </c>
      <c r="AJ1711" s="2653">
        <v>4.9000000000000004</v>
      </c>
      <c r="AK1711" s="2651" t="s">
        <v>2154</v>
      </c>
      <c r="AL1711" s="2651" t="s">
        <v>2986</v>
      </c>
      <c r="AM1711" s="2652">
        <v>447.37</v>
      </c>
      <c r="AN1711" s="2652">
        <v>5</v>
      </c>
    </row>
    <row r="1712" spans="1:40" ht="11.1" customHeight="1">
      <c r="A1712" s="2646" t="s">
        <v>3552</v>
      </c>
      <c r="B1712" s="2646" t="s">
        <v>3552</v>
      </c>
      <c r="C1712" s="2646" t="s">
        <v>3161</v>
      </c>
      <c r="D1712" s="2646" t="s">
        <v>3533</v>
      </c>
      <c r="E1712" s="2647">
        <v>7307291008</v>
      </c>
      <c r="F1712" s="2646" t="s">
        <v>2990</v>
      </c>
      <c r="G1712" s="2646" t="s">
        <v>2459</v>
      </c>
      <c r="H1712" s="2646" t="s">
        <v>2995</v>
      </c>
      <c r="I1712" s="2646"/>
      <c r="J1712" s="2646"/>
      <c r="K1712" s="2646"/>
      <c r="L1712" s="2657">
        <v>5.1999999999999998E-2</v>
      </c>
      <c r="M1712" s="2658">
        <v>3.6999999999999998E-5</v>
      </c>
      <c r="N1712" s="2657">
        <v>5.0999999999999997E-2</v>
      </c>
      <c r="O1712" s="2657">
        <v>2.7E-2</v>
      </c>
      <c r="P1712" s="2657">
        <v>2.7E-2</v>
      </c>
      <c r="Q1712" s="2650"/>
      <c r="R1712" s="2650"/>
      <c r="S1712" s="2650"/>
      <c r="T1712" s="2646" t="s">
        <v>2987</v>
      </c>
      <c r="U1712" s="2647">
        <v>4673739425060</v>
      </c>
      <c r="V1712" s="2656">
        <v>10</v>
      </c>
      <c r="W1712" s="2648">
        <v>0.52</v>
      </c>
      <c r="X1712" s="2650"/>
      <c r="Y1712" s="2650"/>
      <c r="Z1712" s="2650"/>
      <c r="AA1712" s="2650"/>
      <c r="AB1712" s="2647">
        <v>4673739425077</v>
      </c>
      <c r="AC1712" s="2656">
        <v>350</v>
      </c>
      <c r="AD1712" s="2657">
        <v>36.781999999999996</v>
      </c>
      <c r="AE1712" s="2658">
        <v>1.8896E-2</v>
      </c>
      <c r="AF1712" s="2648">
        <v>0.38</v>
      </c>
      <c r="AG1712" s="2657">
        <v>0.255</v>
      </c>
      <c r="AH1712" s="2657">
        <v>0.19500000000000001</v>
      </c>
      <c r="AI1712" s="2647">
        <v>4673739425084</v>
      </c>
      <c r="AJ1712" s="2648">
        <v>3.77</v>
      </c>
      <c r="AK1712" s="2651" t="s">
        <v>2154</v>
      </c>
      <c r="AL1712" s="2651" t="s">
        <v>2986</v>
      </c>
      <c r="AM1712" s="2663">
        <v>344.2</v>
      </c>
      <c r="AN1712" s="2652">
        <v>3.85</v>
      </c>
    </row>
    <row r="1713" spans="1:40" ht="11.1" customHeight="1">
      <c r="A1713" s="2646" t="s">
        <v>3551</v>
      </c>
      <c r="B1713" s="2646" t="s">
        <v>3551</v>
      </c>
      <c r="C1713" s="2646" t="s">
        <v>3161</v>
      </c>
      <c r="D1713" s="2646" t="s">
        <v>3533</v>
      </c>
      <c r="E1713" s="2647">
        <v>7307291008</v>
      </c>
      <c r="F1713" s="2646" t="s">
        <v>2990</v>
      </c>
      <c r="G1713" s="2646" t="s">
        <v>2460</v>
      </c>
      <c r="H1713" s="2646" t="s">
        <v>2995</v>
      </c>
      <c r="I1713" s="2646"/>
      <c r="J1713" s="2646"/>
      <c r="K1713" s="2646"/>
      <c r="L1713" s="2657">
        <v>6.9000000000000006E-2</v>
      </c>
      <c r="M1713" s="2658">
        <v>5.3999999999999998E-5</v>
      </c>
      <c r="N1713" s="2648">
        <v>0.05</v>
      </c>
      <c r="O1713" s="2657">
        <v>3.3000000000000002E-2</v>
      </c>
      <c r="P1713" s="2657">
        <v>3.3000000000000002E-2</v>
      </c>
      <c r="Q1713" s="2650"/>
      <c r="R1713" s="2650"/>
      <c r="S1713" s="2650"/>
      <c r="T1713" s="2646" t="s">
        <v>2987</v>
      </c>
      <c r="U1713" s="2647">
        <v>4673739425091</v>
      </c>
      <c r="V1713" s="2656">
        <v>10</v>
      </c>
      <c r="W1713" s="2648">
        <v>0.69</v>
      </c>
      <c r="X1713" s="2650"/>
      <c r="Y1713" s="2650"/>
      <c r="Z1713" s="2650"/>
      <c r="AA1713" s="2650"/>
      <c r="AB1713" s="2647">
        <v>4673739425107</v>
      </c>
      <c r="AC1713" s="2656">
        <v>350</v>
      </c>
      <c r="AD1713" s="2657">
        <v>48.682000000000002</v>
      </c>
      <c r="AE1713" s="2658">
        <v>1.8896E-2</v>
      </c>
      <c r="AF1713" s="2648">
        <v>0.38</v>
      </c>
      <c r="AG1713" s="2657">
        <v>0.255</v>
      </c>
      <c r="AH1713" s="2657">
        <v>0.19500000000000001</v>
      </c>
      <c r="AI1713" s="2647">
        <v>4673739425114</v>
      </c>
      <c r="AJ1713" s="2648">
        <v>4.42</v>
      </c>
      <c r="AK1713" s="2651" t="s">
        <v>2154</v>
      </c>
      <c r="AL1713" s="2651" t="s">
        <v>2986</v>
      </c>
      <c r="AM1713" s="2652">
        <v>403.55</v>
      </c>
      <c r="AN1713" s="2652">
        <v>4.51</v>
      </c>
    </row>
    <row r="1714" spans="1:40" ht="11.1" customHeight="1">
      <c r="A1714" s="2646" t="s">
        <v>3550</v>
      </c>
      <c r="B1714" s="2646" t="s">
        <v>3550</v>
      </c>
      <c r="C1714" s="2646" t="s">
        <v>3161</v>
      </c>
      <c r="D1714" s="2646" t="s">
        <v>3533</v>
      </c>
      <c r="E1714" s="2647">
        <v>7307291008</v>
      </c>
      <c r="F1714" s="2646" t="s">
        <v>2990</v>
      </c>
      <c r="G1714" s="2646" t="s">
        <v>2461</v>
      </c>
      <c r="H1714" s="2646" t="s">
        <v>2995</v>
      </c>
      <c r="I1714" s="2646"/>
      <c r="J1714" s="2646"/>
      <c r="K1714" s="2646"/>
      <c r="L1714" s="2657">
        <v>5.8999999999999997E-2</v>
      </c>
      <c r="M1714" s="2658">
        <v>4.8000000000000001E-5</v>
      </c>
      <c r="N1714" s="2648">
        <v>0.05</v>
      </c>
      <c r="O1714" s="2657">
        <v>3.1E-2</v>
      </c>
      <c r="P1714" s="2657">
        <v>3.1E-2</v>
      </c>
      <c r="Q1714" s="2650"/>
      <c r="R1714" s="2650"/>
      <c r="S1714" s="2650"/>
      <c r="T1714" s="2646" t="s">
        <v>2987</v>
      </c>
      <c r="U1714" s="2647">
        <v>4673739425121</v>
      </c>
      <c r="V1714" s="2656">
        <v>10</v>
      </c>
      <c r="W1714" s="2648">
        <v>0.59</v>
      </c>
      <c r="X1714" s="2650"/>
      <c r="Y1714" s="2650"/>
      <c r="Z1714" s="2650"/>
      <c r="AA1714" s="2650"/>
      <c r="AB1714" s="2647">
        <v>4673739425138</v>
      </c>
      <c r="AC1714" s="2656">
        <v>250</v>
      </c>
      <c r="AD1714" s="2657">
        <v>29.882000000000001</v>
      </c>
      <c r="AE1714" s="2658">
        <v>1.8896E-2</v>
      </c>
      <c r="AF1714" s="2648">
        <v>0.38</v>
      </c>
      <c r="AG1714" s="2657">
        <v>0.255</v>
      </c>
      <c r="AH1714" s="2657">
        <v>0.19500000000000001</v>
      </c>
      <c r="AI1714" s="2647">
        <v>4673739425145</v>
      </c>
      <c r="AJ1714" s="2648">
        <v>3.49</v>
      </c>
      <c r="AK1714" s="2651" t="s">
        <v>2154</v>
      </c>
      <c r="AL1714" s="2651" t="s">
        <v>2986</v>
      </c>
      <c r="AM1714" s="2652">
        <v>318.64</v>
      </c>
      <c r="AN1714" s="2652">
        <v>3.56</v>
      </c>
    </row>
    <row r="1715" spans="1:40" ht="11.1" customHeight="1">
      <c r="A1715" s="2646" t="s">
        <v>3549</v>
      </c>
      <c r="B1715" s="2646" t="s">
        <v>3549</v>
      </c>
      <c r="C1715" s="2646" t="s">
        <v>3161</v>
      </c>
      <c r="D1715" s="2646" t="s">
        <v>3533</v>
      </c>
      <c r="E1715" s="2647">
        <v>7307291008</v>
      </c>
      <c r="F1715" s="2646" t="s">
        <v>2990</v>
      </c>
      <c r="G1715" s="2646" t="s">
        <v>2462</v>
      </c>
      <c r="H1715" s="2646" t="s">
        <v>2995</v>
      </c>
      <c r="I1715" s="2646"/>
      <c r="J1715" s="2646"/>
      <c r="K1715" s="2646"/>
      <c r="L1715" s="2657">
        <v>7.2999999999999995E-2</v>
      </c>
      <c r="M1715" s="2658">
        <v>5.3999999999999998E-5</v>
      </c>
      <c r="N1715" s="2648">
        <v>0.05</v>
      </c>
      <c r="O1715" s="2657">
        <v>3.3000000000000002E-2</v>
      </c>
      <c r="P1715" s="2657">
        <v>3.3000000000000002E-2</v>
      </c>
      <c r="Q1715" s="2650"/>
      <c r="R1715" s="2650"/>
      <c r="S1715" s="2650"/>
      <c r="T1715" s="2646" t="s">
        <v>2987</v>
      </c>
      <c r="U1715" s="2647">
        <v>4673739425152</v>
      </c>
      <c r="V1715" s="2656">
        <v>10</v>
      </c>
      <c r="W1715" s="2648">
        <v>0.73</v>
      </c>
      <c r="X1715" s="2650"/>
      <c r="Y1715" s="2650"/>
      <c r="Z1715" s="2650"/>
      <c r="AA1715" s="2650"/>
      <c r="AB1715" s="2647">
        <v>4673739425169</v>
      </c>
      <c r="AC1715" s="2656">
        <v>250</v>
      </c>
      <c r="AD1715" s="2657">
        <v>36.881999999999998</v>
      </c>
      <c r="AE1715" s="2658">
        <v>1.8896E-2</v>
      </c>
      <c r="AF1715" s="2648">
        <v>0.38</v>
      </c>
      <c r="AG1715" s="2657">
        <v>0.255</v>
      </c>
      <c r="AH1715" s="2657">
        <v>0.19500000000000001</v>
      </c>
      <c r="AI1715" s="2647">
        <v>4673739425176</v>
      </c>
      <c r="AJ1715" s="2648">
        <v>4.45</v>
      </c>
      <c r="AK1715" s="2651" t="s">
        <v>2154</v>
      </c>
      <c r="AL1715" s="2651" t="s">
        <v>2986</v>
      </c>
      <c r="AM1715" s="2652">
        <v>406.29</v>
      </c>
      <c r="AN1715" s="2652">
        <v>4.54</v>
      </c>
    </row>
    <row r="1716" spans="1:40" ht="11.1" customHeight="1">
      <c r="A1716" s="2646" t="s">
        <v>3548</v>
      </c>
      <c r="B1716" s="2646" t="s">
        <v>3548</v>
      </c>
      <c r="C1716" s="2646" t="s">
        <v>3161</v>
      </c>
      <c r="D1716" s="2646" t="s">
        <v>3533</v>
      </c>
      <c r="E1716" s="2647">
        <v>7307291008</v>
      </c>
      <c r="F1716" s="2646" t="s">
        <v>2990</v>
      </c>
      <c r="G1716" s="2646" t="s">
        <v>2463</v>
      </c>
      <c r="H1716" s="2646" t="s">
        <v>2995</v>
      </c>
      <c r="I1716" s="2646"/>
      <c r="J1716" s="2646"/>
      <c r="K1716" s="2646"/>
      <c r="L1716" s="2657">
        <v>0.104</v>
      </c>
      <c r="M1716" s="2658">
        <v>9.2E-5</v>
      </c>
      <c r="N1716" s="2657">
        <v>5.5E-2</v>
      </c>
      <c r="O1716" s="2657">
        <v>4.1000000000000002E-2</v>
      </c>
      <c r="P1716" s="2657">
        <v>4.1000000000000002E-2</v>
      </c>
      <c r="Q1716" s="2650"/>
      <c r="R1716" s="2650"/>
      <c r="S1716" s="2650"/>
      <c r="T1716" s="2646" t="s">
        <v>2987</v>
      </c>
      <c r="U1716" s="2647">
        <v>4673739425183</v>
      </c>
      <c r="V1716" s="2656">
        <v>10</v>
      </c>
      <c r="W1716" s="2648">
        <v>1.04</v>
      </c>
      <c r="X1716" s="2650"/>
      <c r="Y1716" s="2650"/>
      <c r="Z1716" s="2650"/>
      <c r="AA1716" s="2650"/>
      <c r="AB1716" s="2647">
        <v>4673739425190</v>
      </c>
      <c r="AC1716" s="2656">
        <v>200</v>
      </c>
      <c r="AD1716" s="2657">
        <v>41.981999999999999</v>
      </c>
      <c r="AE1716" s="2658">
        <v>1.8896E-2</v>
      </c>
      <c r="AF1716" s="2648">
        <v>0.38</v>
      </c>
      <c r="AG1716" s="2657">
        <v>0.255</v>
      </c>
      <c r="AH1716" s="2657">
        <v>0.19500000000000001</v>
      </c>
      <c r="AI1716" s="2647">
        <v>4673739425206</v>
      </c>
      <c r="AJ1716" s="2648">
        <v>7.43</v>
      </c>
      <c r="AK1716" s="2651" t="s">
        <v>2154</v>
      </c>
      <c r="AL1716" s="2651" t="s">
        <v>2986</v>
      </c>
      <c r="AM1716" s="2652">
        <v>678.36</v>
      </c>
      <c r="AN1716" s="2652">
        <v>7.58</v>
      </c>
    </row>
    <row r="1717" spans="1:40" ht="11.1" customHeight="1">
      <c r="A1717" s="2646" t="s">
        <v>3547</v>
      </c>
      <c r="B1717" s="2646" t="s">
        <v>3547</v>
      </c>
      <c r="C1717" s="2646" t="s">
        <v>3161</v>
      </c>
      <c r="D1717" s="2646" t="s">
        <v>3533</v>
      </c>
      <c r="E1717" s="2647">
        <v>7307291008</v>
      </c>
      <c r="F1717" s="2646" t="s">
        <v>2990</v>
      </c>
      <c r="G1717" s="2646" t="s">
        <v>2464</v>
      </c>
      <c r="H1717" s="2646" t="s">
        <v>2995</v>
      </c>
      <c r="I1717" s="2646"/>
      <c r="J1717" s="2646"/>
      <c r="K1717" s="2646"/>
      <c r="L1717" s="2657">
        <v>7.6999999999999999E-2</v>
      </c>
      <c r="M1717" s="2658">
        <v>8.7999999999999998E-5</v>
      </c>
      <c r="N1717" s="2657">
        <v>6.4000000000000001E-2</v>
      </c>
      <c r="O1717" s="2657">
        <v>3.6999999999999998E-2</v>
      </c>
      <c r="P1717" s="2657">
        <v>3.6999999999999998E-2</v>
      </c>
      <c r="Q1717" s="2650"/>
      <c r="R1717" s="2650"/>
      <c r="S1717" s="2650"/>
      <c r="T1717" s="2646" t="s">
        <v>2987</v>
      </c>
      <c r="U1717" s="2647">
        <v>4673739425213</v>
      </c>
      <c r="V1717" s="2656">
        <v>10</v>
      </c>
      <c r="W1717" s="2648">
        <v>0.77</v>
      </c>
      <c r="X1717" s="2650"/>
      <c r="Y1717" s="2650"/>
      <c r="Z1717" s="2650"/>
      <c r="AA1717" s="2650"/>
      <c r="AB1717" s="2647">
        <v>4673739425220</v>
      </c>
      <c r="AC1717" s="2656">
        <v>150</v>
      </c>
      <c r="AD1717" s="2657">
        <v>23.481999999999999</v>
      </c>
      <c r="AE1717" s="2658">
        <v>1.8896E-2</v>
      </c>
      <c r="AF1717" s="2648">
        <v>0.38</v>
      </c>
      <c r="AG1717" s="2657">
        <v>0.255</v>
      </c>
      <c r="AH1717" s="2657">
        <v>0.19500000000000001</v>
      </c>
      <c r="AI1717" s="2647">
        <v>4673739425237</v>
      </c>
      <c r="AJ1717" s="2648">
        <v>5.1100000000000003</v>
      </c>
      <c r="AK1717" s="2651" t="s">
        <v>2154</v>
      </c>
      <c r="AL1717" s="2651" t="s">
        <v>2986</v>
      </c>
      <c r="AM1717" s="2652">
        <v>466.54</v>
      </c>
      <c r="AN1717" s="2652">
        <v>5.21</v>
      </c>
    </row>
    <row r="1718" spans="1:40" ht="11.1" customHeight="1">
      <c r="A1718" s="2646" t="s">
        <v>3546</v>
      </c>
      <c r="B1718" s="2646" t="s">
        <v>3546</v>
      </c>
      <c r="C1718" s="2646" t="s">
        <v>3161</v>
      </c>
      <c r="D1718" s="2646" t="s">
        <v>3533</v>
      </c>
      <c r="E1718" s="2647">
        <v>7307291008</v>
      </c>
      <c r="F1718" s="2646" t="s">
        <v>2990</v>
      </c>
      <c r="G1718" s="2646" t="s">
        <v>2465</v>
      </c>
      <c r="H1718" s="2646" t="s">
        <v>2995</v>
      </c>
      <c r="I1718" s="2646"/>
      <c r="J1718" s="2646"/>
      <c r="K1718" s="2646"/>
      <c r="L1718" s="2648">
        <v>0.08</v>
      </c>
      <c r="M1718" s="2662">
        <v>6.0000000000000002E-5</v>
      </c>
      <c r="N1718" s="2657">
        <v>5.1999999999999998E-2</v>
      </c>
      <c r="O1718" s="2657">
        <v>3.4000000000000002E-2</v>
      </c>
      <c r="P1718" s="2657">
        <v>3.4000000000000002E-2</v>
      </c>
      <c r="Q1718" s="2650"/>
      <c r="R1718" s="2650"/>
      <c r="S1718" s="2650"/>
      <c r="T1718" s="2646" t="s">
        <v>2987</v>
      </c>
      <c r="U1718" s="2647">
        <v>4673739425244</v>
      </c>
      <c r="V1718" s="2656">
        <v>10</v>
      </c>
      <c r="W1718" s="2653">
        <v>0.8</v>
      </c>
      <c r="X1718" s="2650"/>
      <c r="Y1718" s="2650"/>
      <c r="Z1718" s="2650"/>
      <c r="AA1718" s="2650"/>
      <c r="AB1718" s="2647">
        <v>4673739425251</v>
      </c>
      <c r="AC1718" s="2656">
        <v>150</v>
      </c>
      <c r="AD1718" s="2657">
        <v>24.382000000000001</v>
      </c>
      <c r="AE1718" s="2658">
        <v>1.8896E-2</v>
      </c>
      <c r="AF1718" s="2648">
        <v>0.38</v>
      </c>
      <c r="AG1718" s="2657">
        <v>0.255</v>
      </c>
      <c r="AH1718" s="2657">
        <v>0.19500000000000001</v>
      </c>
      <c r="AI1718" s="2647">
        <v>4673739425268</v>
      </c>
      <c r="AJ1718" s="2648">
        <v>5.47</v>
      </c>
      <c r="AK1718" s="2651" t="s">
        <v>2154</v>
      </c>
      <c r="AL1718" s="2651" t="s">
        <v>2986</v>
      </c>
      <c r="AM1718" s="2652">
        <v>499.41</v>
      </c>
      <c r="AN1718" s="2652">
        <v>5.58</v>
      </c>
    </row>
    <row r="1719" spans="1:40" ht="11.1" customHeight="1">
      <c r="A1719" s="2646" t="s">
        <v>3545</v>
      </c>
      <c r="B1719" s="2646" t="s">
        <v>3545</v>
      </c>
      <c r="C1719" s="2646" t="s">
        <v>3161</v>
      </c>
      <c r="D1719" s="2646" t="s">
        <v>3533</v>
      </c>
      <c r="E1719" s="2647">
        <v>7307291008</v>
      </c>
      <c r="F1719" s="2646" t="s">
        <v>2990</v>
      </c>
      <c r="G1719" s="2646" t="s">
        <v>2466</v>
      </c>
      <c r="H1719" s="2646" t="s">
        <v>2995</v>
      </c>
      <c r="I1719" s="2646"/>
      <c r="J1719" s="2646"/>
      <c r="K1719" s="2646"/>
      <c r="L1719" s="2657">
        <v>0.112</v>
      </c>
      <c r="M1719" s="2658">
        <v>9.7E-5</v>
      </c>
      <c r="N1719" s="2657">
        <v>5.8000000000000003E-2</v>
      </c>
      <c r="O1719" s="2657">
        <v>4.1000000000000002E-2</v>
      </c>
      <c r="P1719" s="2657">
        <v>4.1000000000000002E-2</v>
      </c>
      <c r="Q1719" s="2650"/>
      <c r="R1719" s="2650"/>
      <c r="S1719" s="2650"/>
      <c r="T1719" s="2646" t="s">
        <v>2987</v>
      </c>
      <c r="U1719" s="2647">
        <v>4673739425275</v>
      </c>
      <c r="V1719" s="2656">
        <v>10</v>
      </c>
      <c r="W1719" s="2648">
        <v>1.1200000000000001</v>
      </c>
      <c r="X1719" s="2650"/>
      <c r="Y1719" s="2650"/>
      <c r="Z1719" s="2650"/>
      <c r="AA1719" s="2650"/>
      <c r="AB1719" s="2647">
        <v>4673739425282</v>
      </c>
      <c r="AC1719" s="2656">
        <v>150</v>
      </c>
      <c r="AD1719" s="2657">
        <v>33.981999999999999</v>
      </c>
      <c r="AE1719" s="2658">
        <v>1.8896E-2</v>
      </c>
      <c r="AF1719" s="2648">
        <v>0.38</v>
      </c>
      <c r="AG1719" s="2657">
        <v>0.255</v>
      </c>
      <c r="AH1719" s="2657">
        <v>0.19500000000000001</v>
      </c>
      <c r="AI1719" s="2647">
        <v>4673739425299</v>
      </c>
      <c r="AJ1719" s="2648">
        <v>6.25</v>
      </c>
      <c r="AK1719" s="2651" t="s">
        <v>2154</v>
      </c>
      <c r="AL1719" s="2651" t="s">
        <v>2986</v>
      </c>
      <c r="AM1719" s="2652">
        <v>570.63</v>
      </c>
      <c r="AN1719" s="2652">
        <v>6.38</v>
      </c>
    </row>
    <row r="1720" spans="1:40" ht="11.1" customHeight="1">
      <c r="A1720" s="2646" t="s">
        <v>3544</v>
      </c>
      <c r="B1720" s="2646" t="s">
        <v>3544</v>
      </c>
      <c r="C1720" s="2646" t="s">
        <v>3161</v>
      </c>
      <c r="D1720" s="2646" t="s">
        <v>3533</v>
      </c>
      <c r="E1720" s="2647">
        <v>7307291008</v>
      </c>
      <c r="F1720" s="2646" t="s">
        <v>2990</v>
      </c>
      <c r="G1720" s="2646" t="s">
        <v>2467</v>
      </c>
      <c r="H1720" s="2646" t="s">
        <v>2995</v>
      </c>
      <c r="I1720" s="2646"/>
      <c r="J1720" s="2646"/>
      <c r="K1720" s="2646"/>
      <c r="L1720" s="2657">
        <v>0.14399999999999999</v>
      </c>
      <c r="M1720" s="2658">
        <v>1.73E-4</v>
      </c>
      <c r="N1720" s="2657">
        <v>6.9000000000000006E-2</v>
      </c>
      <c r="O1720" s="2648">
        <v>0.05</v>
      </c>
      <c r="P1720" s="2648">
        <v>0.05</v>
      </c>
      <c r="Q1720" s="2650"/>
      <c r="R1720" s="2650"/>
      <c r="S1720" s="2650"/>
      <c r="T1720" s="2646" t="s">
        <v>2987</v>
      </c>
      <c r="U1720" s="2647">
        <v>4673739425305</v>
      </c>
      <c r="V1720" s="2656">
        <v>10</v>
      </c>
      <c r="W1720" s="2648">
        <v>1.44</v>
      </c>
      <c r="X1720" s="2650"/>
      <c r="Y1720" s="2650"/>
      <c r="Z1720" s="2650"/>
      <c r="AA1720" s="2650"/>
      <c r="AB1720" s="2647">
        <v>4673739425312</v>
      </c>
      <c r="AC1720" s="2656">
        <v>100</v>
      </c>
      <c r="AD1720" s="2657">
        <v>29.181999999999999</v>
      </c>
      <c r="AE1720" s="2658">
        <v>1.8896E-2</v>
      </c>
      <c r="AF1720" s="2648">
        <v>0.38</v>
      </c>
      <c r="AG1720" s="2657">
        <v>0.255</v>
      </c>
      <c r="AH1720" s="2657">
        <v>0.19500000000000001</v>
      </c>
      <c r="AI1720" s="2647">
        <v>4673739425329</v>
      </c>
      <c r="AJ1720" s="2648">
        <v>11.99</v>
      </c>
      <c r="AK1720" s="2651" t="s">
        <v>2154</v>
      </c>
      <c r="AL1720" s="2651" t="s">
        <v>2986</v>
      </c>
      <c r="AM1720" s="2655">
        <v>1094.69</v>
      </c>
      <c r="AN1720" s="2652">
        <v>12.23</v>
      </c>
    </row>
    <row r="1721" spans="1:40" ht="11.1" customHeight="1">
      <c r="A1721" s="2646" t="s">
        <v>3543</v>
      </c>
      <c r="B1721" s="2646" t="s">
        <v>3543</v>
      </c>
      <c r="C1721" s="2646" t="s">
        <v>3161</v>
      </c>
      <c r="D1721" s="2646" t="s">
        <v>3533</v>
      </c>
      <c r="E1721" s="2647">
        <v>7307291008</v>
      </c>
      <c r="F1721" s="2646" t="s">
        <v>2990</v>
      </c>
      <c r="G1721" s="2646" t="s">
        <v>2468</v>
      </c>
      <c r="H1721" s="2646" t="s">
        <v>2995</v>
      </c>
      <c r="I1721" s="2646"/>
      <c r="J1721" s="2646"/>
      <c r="K1721" s="2646"/>
      <c r="L1721" s="2657">
        <v>0.129</v>
      </c>
      <c r="M1721" s="2658">
        <v>1.18E-4</v>
      </c>
      <c r="N1721" s="2657">
        <v>6.0999999999999999E-2</v>
      </c>
      <c r="O1721" s="2657">
        <v>4.3999999999999997E-2</v>
      </c>
      <c r="P1721" s="2657">
        <v>4.3999999999999997E-2</v>
      </c>
      <c r="Q1721" s="2650"/>
      <c r="R1721" s="2650"/>
      <c r="S1721" s="2650"/>
      <c r="T1721" s="2646" t="s">
        <v>2987</v>
      </c>
      <c r="U1721" s="2647">
        <v>4673739425336</v>
      </c>
      <c r="V1721" s="2656">
        <v>10</v>
      </c>
      <c r="W1721" s="2648">
        <v>1.29</v>
      </c>
      <c r="X1721" s="2650"/>
      <c r="Y1721" s="2650"/>
      <c r="Z1721" s="2650"/>
      <c r="AA1721" s="2650"/>
      <c r="AB1721" s="2647">
        <v>4673739425343</v>
      </c>
      <c r="AC1721" s="2656">
        <v>100</v>
      </c>
      <c r="AD1721" s="2657">
        <v>26.181999999999999</v>
      </c>
      <c r="AE1721" s="2658">
        <v>1.8896E-2</v>
      </c>
      <c r="AF1721" s="2648">
        <v>0.38</v>
      </c>
      <c r="AG1721" s="2657">
        <v>0.255</v>
      </c>
      <c r="AH1721" s="2657">
        <v>0.19500000000000001</v>
      </c>
      <c r="AI1721" s="2647">
        <v>4673739425350</v>
      </c>
      <c r="AJ1721" s="2648">
        <v>8.3699999999999992</v>
      </c>
      <c r="AK1721" s="2651" t="s">
        <v>2154</v>
      </c>
      <c r="AL1721" s="2651" t="s">
        <v>2986</v>
      </c>
      <c r="AM1721" s="2652">
        <v>764.18</v>
      </c>
      <c r="AN1721" s="2652">
        <v>8.5399999999999991</v>
      </c>
    </row>
    <row r="1722" spans="1:40" ht="11.1" customHeight="1">
      <c r="A1722" s="2646" t="s">
        <v>3542</v>
      </c>
      <c r="B1722" s="2646" t="s">
        <v>3542</v>
      </c>
      <c r="C1722" s="2646" t="s">
        <v>3161</v>
      </c>
      <c r="D1722" s="2646" t="s">
        <v>3533</v>
      </c>
      <c r="E1722" s="2647">
        <v>7307291008</v>
      </c>
      <c r="F1722" s="2646" t="s">
        <v>2990</v>
      </c>
      <c r="G1722" s="2646" t="s">
        <v>2469</v>
      </c>
      <c r="H1722" s="2646" t="s">
        <v>2995</v>
      </c>
      <c r="I1722" s="2646"/>
      <c r="J1722" s="2646"/>
      <c r="K1722" s="2646"/>
      <c r="L1722" s="2657">
        <v>0.14899999999999999</v>
      </c>
      <c r="M1722" s="2658">
        <v>1.5100000000000001E-4</v>
      </c>
      <c r="N1722" s="2657">
        <v>6.3E-2</v>
      </c>
      <c r="O1722" s="2657">
        <v>4.9000000000000002E-2</v>
      </c>
      <c r="P1722" s="2657">
        <v>4.9000000000000002E-2</v>
      </c>
      <c r="Q1722" s="2650"/>
      <c r="R1722" s="2650"/>
      <c r="S1722" s="2650"/>
      <c r="T1722" s="2646" t="s">
        <v>2987</v>
      </c>
      <c r="U1722" s="2647">
        <v>4673739425367</v>
      </c>
      <c r="V1722" s="2656">
        <v>10</v>
      </c>
      <c r="W1722" s="2648">
        <v>1.49</v>
      </c>
      <c r="X1722" s="2650"/>
      <c r="Y1722" s="2650"/>
      <c r="Z1722" s="2650"/>
      <c r="AA1722" s="2650"/>
      <c r="AB1722" s="2647">
        <v>4673739425374</v>
      </c>
      <c r="AC1722" s="2656">
        <v>80</v>
      </c>
      <c r="AD1722" s="2657">
        <v>24.222000000000001</v>
      </c>
      <c r="AE1722" s="2658">
        <v>1.8896E-2</v>
      </c>
      <c r="AF1722" s="2648">
        <v>0.38</v>
      </c>
      <c r="AG1722" s="2657">
        <v>0.255</v>
      </c>
      <c r="AH1722" s="2657">
        <v>0.19500000000000001</v>
      </c>
      <c r="AI1722" s="2647">
        <v>4673739425381</v>
      </c>
      <c r="AJ1722" s="2648">
        <v>8.9700000000000006</v>
      </c>
      <c r="AK1722" s="2651" t="s">
        <v>2154</v>
      </c>
      <c r="AL1722" s="2651" t="s">
        <v>2986</v>
      </c>
      <c r="AM1722" s="2652">
        <v>818.96</v>
      </c>
      <c r="AN1722" s="2652">
        <v>9.15</v>
      </c>
    </row>
    <row r="1723" spans="1:40" ht="11.1" customHeight="1">
      <c r="A1723" s="2646" t="s">
        <v>3541</v>
      </c>
      <c r="B1723" s="2646" t="s">
        <v>3541</v>
      </c>
      <c r="C1723" s="2646" t="s">
        <v>3161</v>
      </c>
      <c r="D1723" s="2646" t="s">
        <v>3533</v>
      </c>
      <c r="E1723" s="2647">
        <v>7307291008</v>
      </c>
      <c r="F1723" s="2646" t="s">
        <v>2990</v>
      </c>
      <c r="G1723" s="2646" t="s">
        <v>2470</v>
      </c>
      <c r="H1723" s="2646" t="s">
        <v>2995</v>
      </c>
      <c r="I1723" s="2646"/>
      <c r="J1723" s="2646"/>
      <c r="K1723" s="2646"/>
      <c r="L1723" s="2657">
        <v>0.193</v>
      </c>
      <c r="M1723" s="2662">
        <v>2.3000000000000001E-4</v>
      </c>
      <c r="N1723" s="2657">
        <v>7.5999999999999998E-2</v>
      </c>
      <c r="O1723" s="2657">
        <v>5.5E-2</v>
      </c>
      <c r="P1723" s="2657">
        <v>5.5E-2</v>
      </c>
      <c r="Q1723" s="2650"/>
      <c r="R1723" s="2650"/>
      <c r="S1723" s="2650"/>
      <c r="T1723" s="2646" t="s">
        <v>2987</v>
      </c>
      <c r="U1723" s="2647">
        <v>4673739425398</v>
      </c>
      <c r="V1723" s="2656">
        <v>10</v>
      </c>
      <c r="W1723" s="2648">
        <v>1.93</v>
      </c>
      <c r="X1723" s="2650"/>
      <c r="Y1723" s="2650"/>
      <c r="Z1723" s="2650"/>
      <c r="AA1723" s="2650"/>
      <c r="AB1723" s="2647">
        <v>4673739425404</v>
      </c>
      <c r="AC1723" s="2656">
        <v>80</v>
      </c>
      <c r="AD1723" s="2657">
        <v>31.262</v>
      </c>
      <c r="AE1723" s="2658">
        <v>1.8896E-2</v>
      </c>
      <c r="AF1723" s="2648">
        <v>0.38</v>
      </c>
      <c r="AG1723" s="2657">
        <v>0.255</v>
      </c>
      <c r="AH1723" s="2657">
        <v>0.19500000000000001</v>
      </c>
      <c r="AI1723" s="2647">
        <v>4673739425411</v>
      </c>
      <c r="AJ1723" s="2648">
        <v>13.83</v>
      </c>
      <c r="AK1723" s="2651" t="s">
        <v>2154</v>
      </c>
      <c r="AL1723" s="2651" t="s">
        <v>2986</v>
      </c>
      <c r="AM1723" s="2655">
        <v>1262.68</v>
      </c>
      <c r="AN1723" s="2652">
        <v>14.11</v>
      </c>
    </row>
    <row r="1724" spans="1:40" ht="11.1" customHeight="1">
      <c r="A1724" s="2646" t="s">
        <v>3540</v>
      </c>
      <c r="B1724" s="2646" t="s">
        <v>3540</v>
      </c>
      <c r="C1724" s="2646" t="s">
        <v>3161</v>
      </c>
      <c r="D1724" s="2646" t="s">
        <v>3533</v>
      </c>
      <c r="E1724" s="2647">
        <v>7307291008</v>
      </c>
      <c r="F1724" s="2646" t="s">
        <v>2990</v>
      </c>
      <c r="G1724" s="2646" t="s">
        <v>2471</v>
      </c>
      <c r="H1724" s="2646" t="s">
        <v>2995</v>
      </c>
      <c r="I1724" s="2646"/>
      <c r="J1724" s="2646"/>
      <c r="K1724" s="2646"/>
      <c r="L1724" s="2657">
        <v>0.17399999999999999</v>
      </c>
      <c r="M1724" s="2658">
        <v>2.1900000000000001E-4</v>
      </c>
      <c r="N1724" s="2657">
        <v>7.8E-2</v>
      </c>
      <c r="O1724" s="2657">
        <v>5.2999999999999999E-2</v>
      </c>
      <c r="P1724" s="2657">
        <v>5.2999999999999999E-2</v>
      </c>
      <c r="Q1724" s="2650"/>
      <c r="R1724" s="2650"/>
      <c r="S1724" s="2650"/>
      <c r="T1724" s="2646" t="s">
        <v>2987</v>
      </c>
      <c r="U1724" s="2647">
        <v>4673739425428</v>
      </c>
      <c r="V1724" s="2656">
        <v>5</v>
      </c>
      <c r="W1724" s="2648">
        <v>0.87</v>
      </c>
      <c r="X1724" s="2650"/>
      <c r="Y1724" s="2650"/>
      <c r="Z1724" s="2650"/>
      <c r="AA1724" s="2650"/>
      <c r="AB1724" s="2647">
        <v>4673739425435</v>
      </c>
      <c r="AC1724" s="2656">
        <v>50</v>
      </c>
      <c r="AD1724" s="2657">
        <v>17.782</v>
      </c>
      <c r="AE1724" s="2658">
        <v>1.8896E-2</v>
      </c>
      <c r="AF1724" s="2648">
        <v>0.38</v>
      </c>
      <c r="AG1724" s="2657">
        <v>0.255</v>
      </c>
      <c r="AH1724" s="2657">
        <v>0.19500000000000001</v>
      </c>
      <c r="AI1724" s="2647">
        <v>4673739425442</v>
      </c>
      <c r="AJ1724" s="2648">
        <v>12.93</v>
      </c>
      <c r="AK1724" s="2651" t="s">
        <v>2154</v>
      </c>
      <c r="AL1724" s="2651" t="s">
        <v>2986</v>
      </c>
      <c r="AM1724" s="2655">
        <v>1180.51</v>
      </c>
      <c r="AN1724" s="2652">
        <v>13.19</v>
      </c>
    </row>
    <row r="1725" spans="1:40" ht="11.1" customHeight="1">
      <c r="A1725" s="2646" t="s">
        <v>3539</v>
      </c>
      <c r="B1725" s="2646" t="s">
        <v>3539</v>
      </c>
      <c r="C1725" s="2646" t="s">
        <v>3161</v>
      </c>
      <c r="D1725" s="2646" t="s">
        <v>3533</v>
      </c>
      <c r="E1725" s="2647">
        <v>7307291008</v>
      </c>
      <c r="F1725" s="2646" t="s">
        <v>2990</v>
      </c>
      <c r="G1725" s="2646" t="s">
        <v>2472</v>
      </c>
      <c r="H1725" s="2646" t="s">
        <v>2995</v>
      </c>
      <c r="I1725" s="2646"/>
      <c r="J1725" s="2646"/>
      <c r="K1725" s="2646"/>
      <c r="L1725" s="2657">
        <v>0.192</v>
      </c>
      <c r="M1725" s="2658">
        <v>2.2599999999999999E-4</v>
      </c>
      <c r="N1725" s="2657">
        <v>7.1999999999999995E-2</v>
      </c>
      <c r="O1725" s="2657">
        <v>5.6000000000000001E-2</v>
      </c>
      <c r="P1725" s="2657">
        <v>5.6000000000000001E-2</v>
      </c>
      <c r="Q1725" s="2650"/>
      <c r="R1725" s="2650"/>
      <c r="S1725" s="2650"/>
      <c r="T1725" s="2646" t="s">
        <v>2987</v>
      </c>
      <c r="U1725" s="2647">
        <v>4673739425459</v>
      </c>
      <c r="V1725" s="2656">
        <v>5</v>
      </c>
      <c r="W1725" s="2648">
        <v>0.96</v>
      </c>
      <c r="X1725" s="2650"/>
      <c r="Y1725" s="2650"/>
      <c r="Z1725" s="2650"/>
      <c r="AA1725" s="2650"/>
      <c r="AB1725" s="2647">
        <v>4673739425466</v>
      </c>
      <c r="AC1725" s="2656">
        <v>50</v>
      </c>
      <c r="AD1725" s="2657">
        <v>19.582000000000001</v>
      </c>
      <c r="AE1725" s="2658">
        <v>1.8896E-2</v>
      </c>
      <c r="AF1725" s="2648">
        <v>0.38</v>
      </c>
      <c r="AG1725" s="2657">
        <v>0.255</v>
      </c>
      <c r="AH1725" s="2657">
        <v>0.19500000000000001</v>
      </c>
      <c r="AI1725" s="2647">
        <v>4673739425473</v>
      </c>
      <c r="AJ1725" s="2648">
        <v>13.21</v>
      </c>
      <c r="AK1725" s="2651" t="s">
        <v>2154</v>
      </c>
      <c r="AL1725" s="2651" t="s">
        <v>2986</v>
      </c>
      <c r="AM1725" s="2655">
        <v>1206.07</v>
      </c>
      <c r="AN1725" s="2652">
        <v>13.47</v>
      </c>
    </row>
    <row r="1726" spans="1:40" ht="11.1" customHeight="1">
      <c r="A1726" s="2646" t="s">
        <v>3538</v>
      </c>
      <c r="B1726" s="2646" t="s">
        <v>3538</v>
      </c>
      <c r="C1726" s="2646" t="s">
        <v>3161</v>
      </c>
      <c r="D1726" s="2646" t="s">
        <v>3533</v>
      </c>
      <c r="E1726" s="2647">
        <v>7307291008</v>
      </c>
      <c r="F1726" s="2646" t="s">
        <v>2990</v>
      </c>
      <c r="G1726" s="2646" t="s">
        <v>2473</v>
      </c>
      <c r="H1726" s="2646" t="s">
        <v>2995</v>
      </c>
      <c r="I1726" s="2646"/>
      <c r="J1726" s="2646"/>
      <c r="K1726" s="2646"/>
      <c r="L1726" s="2657">
        <v>0.23899999999999999</v>
      </c>
      <c r="M1726" s="2658">
        <v>3.7199999999999999E-4</v>
      </c>
      <c r="N1726" s="2657">
        <v>8.7999999999999995E-2</v>
      </c>
      <c r="O1726" s="2657">
        <v>6.5000000000000002E-2</v>
      </c>
      <c r="P1726" s="2657">
        <v>6.5000000000000002E-2</v>
      </c>
      <c r="Q1726" s="2650"/>
      <c r="R1726" s="2650"/>
      <c r="S1726" s="2650"/>
      <c r="T1726" s="2646" t="s">
        <v>2987</v>
      </c>
      <c r="U1726" s="2647">
        <v>4673739425480</v>
      </c>
      <c r="V1726" s="2656">
        <v>5</v>
      </c>
      <c r="W1726" s="2657">
        <v>1.1950000000000001</v>
      </c>
      <c r="X1726" s="2650"/>
      <c r="Y1726" s="2650"/>
      <c r="Z1726" s="2650"/>
      <c r="AA1726" s="2650"/>
      <c r="AB1726" s="2647">
        <v>4673739425497</v>
      </c>
      <c r="AC1726" s="2656">
        <v>30</v>
      </c>
      <c r="AD1726" s="2657">
        <v>14.722</v>
      </c>
      <c r="AE1726" s="2658">
        <v>1.8896E-2</v>
      </c>
      <c r="AF1726" s="2648">
        <v>0.38</v>
      </c>
      <c r="AG1726" s="2657">
        <v>0.255</v>
      </c>
      <c r="AH1726" s="2657">
        <v>0.19500000000000001</v>
      </c>
      <c r="AI1726" s="2647">
        <v>4673739425503</v>
      </c>
      <c r="AJ1726" s="2648">
        <v>16.57</v>
      </c>
      <c r="AK1726" s="2651" t="s">
        <v>2154</v>
      </c>
      <c r="AL1726" s="2651" t="s">
        <v>2986</v>
      </c>
      <c r="AM1726" s="2655">
        <v>1512.84</v>
      </c>
      <c r="AN1726" s="2652">
        <v>16.899999999999999</v>
      </c>
    </row>
    <row r="1727" spans="1:40" ht="11.1" customHeight="1">
      <c r="A1727" s="2646" t="s">
        <v>3537</v>
      </c>
      <c r="B1727" s="2646" t="s">
        <v>3537</v>
      </c>
      <c r="C1727" s="2646" t="s">
        <v>3161</v>
      </c>
      <c r="D1727" s="2646" t="s">
        <v>3533</v>
      </c>
      <c r="E1727" s="2647">
        <v>7307291008</v>
      </c>
      <c r="F1727" s="2646" t="s">
        <v>2990</v>
      </c>
      <c r="G1727" s="2646" t="s">
        <v>2474</v>
      </c>
      <c r="H1727" s="2646" t="s">
        <v>2995</v>
      </c>
      <c r="I1727" s="2646"/>
      <c r="J1727" s="2646"/>
      <c r="K1727" s="2646"/>
      <c r="L1727" s="2657">
        <v>0.29599999999999999</v>
      </c>
      <c r="M1727" s="2658">
        <v>3.8400000000000001E-4</v>
      </c>
      <c r="N1727" s="2657">
        <v>8.3000000000000004E-2</v>
      </c>
      <c r="O1727" s="2657">
        <v>6.8000000000000005E-2</v>
      </c>
      <c r="P1727" s="2657">
        <v>6.8000000000000005E-2</v>
      </c>
      <c r="Q1727" s="2650"/>
      <c r="R1727" s="2650"/>
      <c r="S1727" s="2650"/>
      <c r="T1727" s="2646" t="s">
        <v>2987</v>
      </c>
      <c r="U1727" s="2647">
        <v>4673739425510</v>
      </c>
      <c r="V1727" s="2656">
        <v>5</v>
      </c>
      <c r="W1727" s="2648">
        <v>1.48</v>
      </c>
      <c r="X1727" s="2650"/>
      <c r="Y1727" s="2650"/>
      <c r="Z1727" s="2650"/>
      <c r="AA1727" s="2650"/>
      <c r="AB1727" s="2647">
        <v>4673739425527</v>
      </c>
      <c r="AC1727" s="2656">
        <v>30</v>
      </c>
      <c r="AD1727" s="2657">
        <v>18.141999999999999</v>
      </c>
      <c r="AE1727" s="2658">
        <v>1.8896E-2</v>
      </c>
      <c r="AF1727" s="2648">
        <v>0.38</v>
      </c>
      <c r="AG1727" s="2657">
        <v>0.255</v>
      </c>
      <c r="AH1727" s="2657">
        <v>0.19500000000000001</v>
      </c>
      <c r="AI1727" s="2647">
        <v>4673739425534</v>
      </c>
      <c r="AJ1727" s="2648">
        <v>17.05</v>
      </c>
      <c r="AK1727" s="2651" t="s">
        <v>2154</v>
      </c>
      <c r="AL1727" s="2651" t="s">
        <v>2986</v>
      </c>
      <c r="AM1727" s="2655">
        <v>1556.67</v>
      </c>
      <c r="AN1727" s="2652">
        <v>17.39</v>
      </c>
    </row>
    <row r="1728" spans="1:40" ht="11.1" customHeight="1">
      <c r="A1728" s="2646" t="s">
        <v>3536</v>
      </c>
      <c r="B1728" s="2646" t="s">
        <v>3536</v>
      </c>
      <c r="C1728" s="2646" t="s">
        <v>3161</v>
      </c>
      <c r="D1728" s="2646" t="s">
        <v>3533</v>
      </c>
      <c r="E1728" s="2647">
        <v>7307291008</v>
      </c>
      <c r="F1728" s="2646" t="s">
        <v>2990</v>
      </c>
      <c r="G1728" s="2646" t="s">
        <v>2475</v>
      </c>
      <c r="H1728" s="2646" t="s">
        <v>3017</v>
      </c>
      <c r="I1728" s="2646"/>
      <c r="J1728" s="2646"/>
      <c r="K1728" s="2646"/>
      <c r="L1728" s="2657">
        <v>0.68200000000000005</v>
      </c>
      <c r="M1728" s="2658">
        <v>1.034E-3</v>
      </c>
      <c r="N1728" s="2657">
        <v>0.11700000000000001</v>
      </c>
      <c r="O1728" s="2657">
        <v>9.4E-2</v>
      </c>
      <c r="P1728" s="2657">
        <v>9.4E-2</v>
      </c>
      <c r="Q1728" s="2650"/>
      <c r="R1728" s="2650"/>
      <c r="S1728" s="2650"/>
      <c r="T1728" s="2646" t="s">
        <v>2987</v>
      </c>
      <c r="U1728" s="2647">
        <v>4673739425541</v>
      </c>
      <c r="V1728" s="2656">
        <v>1</v>
      </c>
      <c r="W1728" s="2657">
        <v>0.68200000000000005</v>
      </c>
      <c r="X1728" s="2650"/>
      <c r="Y1728" s="2650"/>
      <c r="Z1728" s="2650"/>
      <c r="AA1728" s="2650"/>
      <c r="AB1728" s="2647">
        <v>4673739425558</v>
      </c>
      <c r="AC1728" s="2656">
        <v>20</v>
      </c>
      <c r="AD1728" s="2648">
        <v>27.81</v>
      </c>
      <c r="AE1728" s="2658">
        <v>3.1385000000000003E-2</v>
      </c>
      <c r="AF1728" s="2648">
        <v>0.42</v>
      </c>
      <c r="AG1728" s="2657">
        <v>0.30499999999999999</v>
      </c>
      <c r="AH1728" s="2657">
        <v>0.245</v>
      </c>
      <c r="AI1728" s="2647">
        <v>4673739425565</v>
      </c>
      <c r="AJ1728" s="2648">
        <v>46.08</v>
      </c>
      <c r="AK1728" s="2651" t="s">
        <v>2154</v>
      </c>
      <c r="AL1728" s="2651" t="s">
        <v>2986</v>
      </c>
      <c r="AM1728" s="2664">
        <v>4207.1000000000004</v>
      </c>
      <c r="AN1728" s="2652">
        <v>47</v>
      </c>
    </row>
    <row r="1729" spans="1:40" ht="11.1" customHeight="1">
      <c r="A1729" s="2646" t="s">
        <v>3535</v>
      </c>
      <c r="B1729" s="2646" t="s">
        <v>3535</v>
      </c>
      <c r="C1729" s="2646" t="s">
        <v>3161</v>
      </c>
      <c r="D1729" s="2646" t="s">
        <v>3533</v>
      </c>
      <c r="E1729" s="2647">
        <v>7307291008</v>
      </c>
      <c r="F1729" s="2646" t="s">
        <v>2990</v>
      </c>
      <c r="G1729" s="2646" t="s">
        <v>2476</v>
      </c>
      <c r="H1729" s="2646" t="s">
        <v>3017</v>
      </c>
      <c r="I1729" s="2646"/>
      <c r="J1729" s="2646"/>
      <c r="K1729" s="2646"/>
      <c r="L1729" s="2657">
        <v>0.879</v>
      </c>
      <c r="M1729" s="2649">
        <v>1.5E-3</v>
      </c>
      <c r="N1729" s="2657">
        <v>0.124</v>
      </c>
      <c r="O1729" s="2648">
        <v>0.11</v>
      </c>
      <c r="P1729" s="2648">
        <v>0.11</v>
      </c>
      <c r="Q1729" s="2650"/>
      <c r="R1729" s="2650"/>
      <c r="S1729" s="2650"/>
      <c r="T1729" s="2646" t="s">
        <v>2987</v>
      </c>
      <c r="U1729" s="2647">
        <v>4673739425572</v>
      </c>
      <c r="V1729" s="2656">
        <v>1</v>
      </c>
      <c r="W1729" s="2657">
        <v>0.879</v>
      </c>
      <c r="X1729" s="2650"/>
      <c r="Y1729" s="2650"/>
      <c r="Z1729" s="2650"/>
      <c r="AA1729" s="2650"/>
      <c r="AB1729" s="2647">
        <v>4673739425589</v>
      </c>
      <c r="AC1729" s="2656">
        <v>12</v>
      </c>
      <c r="AD1729" s="2657">
        <v>21.626000000000001</v>
      </c>
      <c r="AE1729" s="2658">
        <v>3.1385000000000003E-2</v>
      </c>
      <c r="AF1729" s="2648">
        <v>0.42</v>
      </c>
      <c r="AG1729" s="2657">
        <v>0.30499999999999999</v>
      </c>
      <c r="AH1729" s="2657">
        <v>0.245</v>
      </c>
      <c r="AI1729" s="2647">
        <v>4673739425596</v>
      </c>
      <c r="AJ1729" s="2648">
        <v>60.28</v>
      </c>
      <c r="AK1729" s="2651" t="s">
        <v>2154</v>
      </c>
      <c r="AL1729" s="2651" t="s">
        <v>2986</v>
      </c>
      <c r="AM1729" s="2655">
        <v>5503.56</v>
      </c>
      <c r="AN1729" s="2652">
        <v>61.49</v>
      </c>
    </row>
    <row r="1730" spans="1:40" ht="11.1" customHeight="1">
      <c r="A1730" s="2646" t="s">
        <v>3534</v>
      </c>
      <c r="B1730" s="2646" t="s">
        <v>3534</v>
      </c>
      <c r="C1730" s="2646" t="s">
        <v>3161</v>
      </c>
      <c r="D1730" s="2646" t="s">
        <v>3533</v>
      </c>
      <c r="E1730" s="2647">
        <v>7307291008</v>
      </c>
      <c r="F1730" s="2646" t="s">
        <v>2990</v>
      </c>
      <c r="G1730" s="2646" t="s">
        <v>2477</v>
      </c>
      <c r="H1730" s="2646" t="s">
        <v>3017</v>
      </c>
      <c r="I1730" s="2646"/>
      <c r="J1730" s="2646"/>
      <c r="K1730" s="2646"/>
      <c r="L1730" s="2657">
        <v>1.2390000000000001</v>
      </c>
      <c r="M1730" s="2658">
        <v>3.1770000000000001E-3</v>
      </c>
      <c r="N1730" s="2657">
        <v>0.14699999999999999</v>
      </c>
      <c r="O1730" s="2657">
        <v>0.14699999999999999</v>
      </c>
      <c r="P1730" s="2657">
        <v>0.14699999999999999</v>
      </c>
      <c r="Q1730" s="2650"/>
      <c r="R1730" s="2650"/>
      <c r="S1730" s="2650"/>
      <c r="T1730" s="2646" t="s">
        <v>2987</v>
      </c>
      <c r="U1730" s="2647">
        <v>4673739425602</v>
      </c>
      <c r="V1730" s="2656">
        <v>1</v>
      </c>
      <c r="W1730" s="2657">
        <v>1.2390000000000001</v>
      </c>
      <c r="X1730" s="2650"/>
      <c r="Y1730" s="2650"/>
      <c r="Z1730" s="2650"/>
      <c r="AA1730" s="2650"/>
      <c r="AB1730" s="2647">
        <v>4673739425619</v>
      </c>
      <c r="AC1730" s="2656">
        <v>6</v>
      </c>
      <c r="AD1730" s="2657">
        <v>15.398</v>
      </c>
      <c r="AE1730" s="2658">
        <v>3.1385000000000003E-2</v>
      </c>
      <c r="AF1730" s="2648">
        <v>0.42</v>
      </c>
      <c r="AG1730" s="2657">
        <v>0.30499999999999999</v>
      </c>
      <c r="AH1730" s="2657">
        <v>0.245</v>
      </c>
      <c r="AI1730" s="2647">
        <v>4673739425626</v>
      </c>
      <c r="AJ1730" s="2648">
        <v>76.88</v>
      </c>
      <c r="AK1730" s="2651" t="s">
        <v>2154</v>
      </c>
      <c r="AL1730" s="2651" t="s">
        <v>2986</v>
      </c>
      <c r="AM1730" s="2655">
        <v>7019.14</v>
      </c>
      <c r="AN1730" s="2652">
        <v>78.42</v>
      </c>
    </row>
    <row r="1731" spans="1:40" ht="11.1" customHeight="1">
      <c r="A1731" s="2646" t="s">
        <v>3532</v>
      </c>
      <c r="B1731" s="2646" t="s">
        <v>3532</v>
      </c>
      <c r="C1731" s="2646" t="s">
        <v>3161</v>
      </c>
      <c r="D1731" s="2646" t="s">
        <v>2358</v>
      </c>
      <c r="E1731" s="2647">
        <v>7307298009</v>
      </c>
      <c r="F1731" s="2646" t="s">
        <v>2990</v>
      </c>
      <c r="G1731" s="2646" t="s">
        <v>2359</v>
      </c>
      <c r="H1731" s="2646" t="s">
        <v>2995</v>
      </c>
      <c r="I1731" s="2646"/>
      <c r="J1731" s="2646"/>
      <c r="K1731" s="2646"/>
      <c r="L1731" s="2657">
        <v>3.5999999999999997E-2</v>
      </c>
      <c r="M1731" s="2658">
        <v>2.5000000000000001E-5</v>
      </c>
      <c r="N1731" s="2657">
        <v>4.8000000000000001E-2</v>
      </c>
      <c r="O1731" s="2657">
        <v>2.3E-2</v>
      </c>
      <c r="P1731" s="2657">
        <v>2.3E-2</v>
      </c>
      <c r="Q1731" s="2650"/>
      <c r="R1731" s="2650"/>
      <c r="S1731" s="2650"/>
      <c r="T1731" s="2646" t="s">
        <v>2987</v>
      </c>
      <c r="U1731" s="2647">
        <v>4673739424407</v>
      </c>
      <c r="V1731" s="2656">
        <v>10</v>
      </c>
      <c r="W1731" s="2648">
        <v>0.36</v>
      </c>
      <c r="X1731" s="2650"/>
      <c r="Y1731" s="2650"/>
      <c r="Z1731" s="2650"/>
      <c r="AA1731" s="2650"/>
      <c r="AB1731" s="2647">
        <v>4673739424414</v>
      </c>
      <c r="AC1731" s="2656">
        <v>400</v>
      </c>
      <c r="AD1731" s="2657">
        <v>29.181999999999999</v>
      </c>
      <c r="AE1731" s="2658">
        <v>1.8896E-2</v>
      </c>
      <c r="AF1731" s="2648">
        <v>0.38</v>
      </c>
      <c r="AG1731" s="2657">
        <v>0.255</v>
      </c>
      <c r="AH1731" s="2657">
        <v>0.19500000000000001</v>
      </c>
      <c r="AI1731" s="2647">
        <v>4673739424421</v>
      </c>
      <c r="AJ1731" s="2648">
        <v>1.39</v>
      </c>
      <c r="AK1731" s="2651" t="s">
        <v>2154</v>
      </c>
      <c r="AL1731" s="2651" t="s">
        <v>2986</v>
      </c>
      <c r="AM1731" s="2652">
        <v>126.91</v>
      </c>
      <c r="AN1731" s="2652">
        <v>1.42</v>
      </c>
    </row>
    <row r="1732" spans="1:40" ht="11.1" customHeight="1">
      <c r="A1732" s="2646" t="s">
        <v>3531</v>
      </c>
      <c r="B1732" s="2646" t="s">
        <v>3531</v>
      </c>
      <c r="C1732" s="2646" t="s">
        <v>3161</v>
      </c>
      <c r="D1732" s="2646" t="s">
        <v>2358</v>
      </c>
      <c r="E1732" s="2647">
        <v>7307298009</v>
      </c>
      <c r="F1732" s="2646" t="s">
        <v>2990</v>
      </c>
      <c r="G1732" s="2646" t="s">
        <v>2360</v>
      </c>
      <c r="H1732" s="2646" t="s">
        <v>2995</v>
      </c>
      <c r="I1732" s="2646"/>
      <c r="J1732" s="2646"/>
      <c r="K1732" s="2646"/>
      <c r="L1732" s="2657">
        <v>4.2000000000000003E-2</v>
      </c>
      <c r="M1732" s="2658">
        <v>3.4E-5</v>
      </c>
      <c r="N1732" s="2648">
        <v>0.05</v>
      </c>
      <c r="O1732" s="2657">
        <v>2.5999999999999999E-2</v>
      </c>
      <c r="P1732" s="2657">
        <v>2.5999999999999999E-2</v>
      </c>
      <c r="Q1732" s="2650"/>
      <c r="R1732" s="2650"/>
      <c r="S1732" s="2650"/>
      <c r="T1732" s="2646" t="s">
        <v>2987</v>
      </c>
      <c r="U1732" s="2647">
        <v>4673739424438</v>
      </c>
      <c r="V1732" s="2656">
        <v>10</v>
      </c>
      <c r="W1732" s="2648">
        <v>0.42</v>
      </c>
      <c r="X1732" s="2650"/>
      <c r="Y1732" s="2650"/>
      <c r="Z1732" s="2650"/>
      <c r="AA1732" s="2650"/>
      <c r="AB1732" s="2647">
        <v>4673739424445</v>
      </c>
      <c r="AC1732" s="2656">
        <v>350</v>
      </c>
      <c r="AD1732" s="2657">
        <v>29.782</v>
      </c>
      <c r="AE1732" s="2658">
        <v>1.8896E-2</v>
      </c>
      <c r="AF1732" s="2648">
        <v>0.38</v>
      </c>
      <c r="AG1732" s="2657">
        <v>0.255</v>
      </c>
      <c r="AH1732" s="2657">
        <v>0.19500000000000001</v>
      </c>
      <c r="AI1732" s="2647">
        <v>4673739424452</v>
      </c>
      <c r="AJ1732" s="2648">
        <v>1.83</v>
      </c>
      <c r="AK1732" s="2651" t="s">
        <v>2154</v>
      </c>
      <c r="AL1732" s="2651" t="s">
        <v>2986</v>
      </c>
      <c r="AM1732" s="2652">
        <v>167.08</v>
      </c>
      <c r="AN1732" s="2652">
        <v>1.87</v>
      </c>
    </row>
    <row r="1733" spans="1:40" ht="11.1" customHeight="1">
      <c r="A1733" s="2646" t="s">
        <v>3530</v>
      </c>
      <c r="B1733" s="2646" t="s">
        <v>3530</v>
      </c>
      <c r="C1733" s="2646" t="s">
        <v>3161</v>
      </c>
      <c r="D1733" s="2646" t="s">
        <v>2358</v>
      </c>
      <c r="E1733" s="2647">
        <v>7307298009</v>
      </c>
      <c r="F1733" s="2646" t="s">
        <v>2990</v>
      </c>
      <c r="G1733" s="2646" t="s">
        <v>2361</v>
      </c>
      <c r="H1733" s="2646" t="s">
        <v>2995</v>
      </c>
      <c r="I1733" s="2646"/>
      <c r="J1733" s="2646"/>
      <c r="K1733" s="2646"/>
      <c r="L1733" s="2657">
        <v>5.6000000000000001E-2</v>
      </c>
      <c r="M1733" s="2658">
        <v>5.1E-5</v>
      </c>
      <c r="N1733" s="2657">
        <v>5.2999999999999999E-2</v>
      </c>
      <c r="O1733" s="2657">
        <v>3.1E-2</v>
      </c>
      <c r="P1733" s="2657">
        <v>3.1E-2</v>
      </c>
      <c r="Q1733" s="2650"/>
      <c r="R1733" s="2650"/>
      <c r="S1733" s="2650"/>
      <c r="T1733" s="2646" t="s">
        <v>2987</v>
      </c>
      <c r="U1733" s="2647">
        <v>4673739424469</v>
      </c>
      <c r="V1733" s="2656">
        <v>10</v>
      </c>
      <c r="W1733" s="2648">
        <v>0.56000000000000005</v>
      </c>
      <c r="X1733" s="2650"/>
      <c r="Y1733" s="2650"/>
      <c r="Z1733" s="2650"/>
      <c r="AA1733" s="2650"/>
      <c r="AB1733" s="2647">
        <v>4673739424476</v>
      </c>
      <c r="AC1733" s="2656">
        <v>250</v>
      </c>
      <c r="AD1733" s="2657">
        <v>28.382000000000001</v>
      </c>
      <c r="AE1733" s="2658">
        <v>1.8896E-2</v>
      </c>
      <c r="AF1733" s="2648">
        <v>0.38</v>
      </c>
      <c r="AG1733" s="2657">
        <v>0.255</v>
      </c>
      <c r="AH1733" s="2657">
        <v>0.19500000000000001</v>
      </c>
      <c r="AI1733" s="2647">
        <v>4673739424483</v>
      </c>
      <c r="AJ1733" s="2648">
        <v>2.19</v>
      </c>
      <c r="AK1733" s="2651" t="s">
        <v>2154</v>
      </c>
      <c r="AL1733" s="2651" t="s">
        <v>2986</v>
      </c>
      <c r="AM1733" s="2652">
        <v>199.95</v>
      </c>
      <c r="AN1733" s="2652">
        <v>2.23</v>
      </c>
    </row>
    <row r="1734" spans="1:40" ht="11.1" customHeight="1">
      <c r="A1734" s="2646" t="s">
        <v>3529</v>
      </c>
      <c r="B1734" s="2646" t="s">
        <v>3529</v>
      </c>
      <c r="C1734" s="2646" t="s">
        <v>3161</v>
      </c>
      <c r="D1734" s="2646" t="s">
        <v>2358</v>
      </c>
      <c r="E1734" s="2647">
        <v>7307298009</v>
      </c>
      <c r="F1734" s="2646" t="s">
        <v>2990</v>
      </c>
      <c r="G1734" s="2646" t="s">
        <v>2362</v>
      </c>
      <c r="H1734" s="2646" t="s">
        <v>2995</v>
      </c>
      <c r="I1734" s="2646"/>
      <c r="J1734" s="2646"/>
      <c r="K1734" s="2646"/>
      <c r="L1734" s="2657">
        <v>7.2999999999999995E-2</v>
      </c>
      <c r="M1734" s="2658">
        <v>7.8999999999999996E-5</v>
      </c>
      <c r="N1734" s="2657">
        <v>5.8000000000000003E-2</v>
      </c>
      <c r="O1734" s="2657">
        <v>3.6999999999999998E-2</v>
      </c>
      <c r="P1734" s="2657">
        <v>3.6999999999999998E-2</v>
      </c>
      <c r="Q1734" s="2650"/>
      <c r="R1734" s="2650"/>
      <c r="S1734" s="2650"/>
      <c r="T1734" s="2646" t="s">
        <v>2987</v>
      </c>
      <c r="U1734" s="2647">
        <v>4673739424490</v>
      </c>
      <c r="V1734" s="2656">
        <v>10</v>
      </c>
      <c r="W1734" s="2648">
        <v>0.73</v>
      </c>
      <c r="X1734" s="2650"/>
      <c r="Y1734" s="2650"/>
      <c r="Z1734" s="2650"/>
      <c r="AA1734" s="2650"/>
      <c r="AB1734" s="2647">
        <v>4673739424506</v>
      </c>
      <c r="AC1734" s="2656">
        <v>150</v>
      </c>
      <c r="AD1734" s="2657">
        <v>22.282</v>
      </c>
      <c r="AE1734" s="2658">
        <v>1.8896E-2</v>
      </c>
      <c r="AF1734" s="2648">
        <v>0.38</v>
      </c>
      <c r="AG1734" s="2657">
        <v>0.255</v>
      </c>
      <c r="AH1734" s="2657">
        <v>0.19500000000000001</v>
      </c>
      <c r="AI1734" s="2647">
        <v>4673739424513</v>
      </c>
      <c r="AJ1734" s="2648">
        <v>2.74</v>
      </c>
      <c r="AK1734" s="2651" t="s">
        <v>2154</v>
      </c>
      <c r="AL1734" s="2651" t="s">
        <v>2986</v>
      </c>
      <c r="AM1734" s="2652">
        <v>250.16</v>
      </c>
      <c r="AN1734" s="2652">
        <v>2.79</v>
      </c>
    </row>
    <row r="1735" spans="1:40" ht="11.1" customHeight="1">
      <c r="A1735" s="2646" t="s">
        <v>3528</v>
      </c>
      <c r="B1735" s="2646" t="s">
        <v>3528</v>
      </c>
      <c r="C1735" s="2646" t="s">
        <v>3161</v>
      </c>
      <c r="D1735" s="2646" t="s">
        <v>2358</v>
      </c>
      <c r="E1735" s="2647">
        <v>7307298009</v>
      </c>
      <c r="F1735" s="2646" t="s">
        <v>2990</v>
      </c>
      <c r="G1735" s="2646" t="s">
        <v>2363</v>
      </c>
      <c r="H1735" s="2646" t="s">
        <v>2995</v>
      </c>
      <c r="I1735" s="2646"/>
      <c r="J1735" s="2646"/>
      <c r="K1735" s="2646"/>
      <c r="L1735" s="2657">
        <v>9.4E-2</v>
      </c>
      <c r="M1735" s="2658">
        <v>1.2400000000000001E-4</v>
      </c>
      <c r="N1735" s="2657">
        <v>6.4000000000000001E-2</v>
      </c>
      <c r="O1735" s="2657">
        <v>4.3999999999999997E-2</v>
      </c>
      <c r="P1735" s="2657">
        <v>4.3999999999999997E-2</v>
      </c>
      <c r="Q1735" s="2650"/>
      <c r="R1735" s="2650"/>
      <c r="S1735" s="2650"/>
      <c r="T1735" s="2646" t="s">
        <v>2987</v>
      </c>
      <c r="U1735" s="2647">
        <v>4673739424520</v>
      </c>
      <c r="V1735" s="2656">
        <v>10</v>
      </c>
      <c r="W1735" s="2648">
        <v>0.94</v>
      </c>
      <c r="X1735" s="2650"/>
      <c r="Y1735" s="2650"/>
      <c r="Z1735" s="2650"/>
      <c r="AA1735" s="2650"/>
      <c r="AB1735" s="2647">
        <v>4673739424537</v>
      </c>
      <c r="AC1735" s="2656">
        <v>100</v>
      </c>
      <c r="AD1735" s="2657">
        <v>19.181999999999999</v>
      </c>
      <c r="AE1735" s="2658">
        <v>1.8896E-2</v>
      </c>
      <c r="AF1735" s="2648">
        <v>0.38</v>
      </c>
      <c r="AG1735" s="2657">
        <v>0.255</v>
      </c>
      <c r="AH1735" s="2657">
        <v>0.19500000000000001</v>
      </c>
      <c r="AI1735" s="2647">
        <v>4673739424544</v>
      </c>
      <c r="AJ1735" s="2656">
        <v>4</v>
      </c>
      <c r="AK1735" s="2651" t="s">
        <v>2154</v>
      </c>
      <c r="AL1735" s="2651" t="s">
        <v>2986</v>
      </c>
      <c r="AM1735" s="2663">
        <v>365.2</v>
      </c>
      <c r="AN1735" s="2652">
        <v>4.08</v>
      </c>
    </row>
    <row r="1736" spans="1:40" ht="11.1" customHeight="1">
      <c r="A1736" s="2646" t="s">
        <v>3527</v>
      </c>
      <c r="B1736" s="2646" t="s">
        <v>3527</v>
      </c>
      <c r="C1736" s="2646" t="s">
        <v>3161</v>
      </c>
      <c r="D1736" s="2646" t="s">
        <v>2358</v>
      </c>
      <c r="E1736" s="2647">
        <v>7307298009</v>
      </c>
      <c r="F1736" s="2646" t="s">
        <v>2990</v>
      </c>
      <c r="G1736" s="2646" t="s">
        <v>2364</v>
      </c>
      <c r="H1736" s="2646" t="s">
        <v>2995</v>
      </c>
      <c r="I1736" s="2646"/>
      <c r="J1736" s="2646"/>
      <c r="K1736" s="2646"/>
      <c r="L1736" s="2657">
        <v>0.14199999999999999</v>
      </c>
      <c r="M1736" s="2658">
        <v>2.13E-4</v>
      </c>
      <c r="N1736" s="2657">
        <v>7.5999999999999998E-2</v>
      </c>
      <c r="O1736" s="2657">
        <v>5.2999999999999999E-2</v>
      </c>
      <c r="P1736" s="2657">
        <v>5.2999999999999999E-2</v>
      </c>
      <c r="Q1736" s="2650"/>
      <c r="R1736" s="2650"/>
      <c r="S1736" s="2650"/>
      <c r="T1736" s="2646" t="s">
        <v>2987</v>
      </c>
      <c r="U1736" s="2647">
        <v>4673739424551</v>
      </c>
      <c r="V1736" s="2656">
        <v>5</v>
      </c>
      <c r="W1736" s="2648">
        <v>0.71</v>
      </c>
      <c r="X1736" s="2650"/>
      <c r="Y1736" s="2650"/>
      <c r="Z1736" s="2650"/>
      <c r="AA1736" s="2650"/>
      <c r="AB1736" s="2647">
        <v>4673739424568</v>
      </c>
      <c r="AC1736" s="2656">
        <v>80</v>
      </c>
      <c r="AD1736" s="2648">
        <v>23.25</v>
      </c>
      <c r="AE1736" s="2658">
        <v>3.1385000000000003E-2</v>
      </c>
      <c r="AF1736" s="2648">
        <v>0.42</v>
      </c>
      <c r="AG1736" s="2657">
        <v>0.30499999999999999</v>
      </c>
      <c r="AH1736" s="2657">
        <v>0.245</v>
      </c>
      <c r="AI1736" s="2647">
        <v>4673739424575</v>
      </c>
      <c r="AJ1736" s="2648">
        <v>6.09</v>
      </c>
      <c r="AK1736" s="2651" t="s">
        <v>2154</v>
      </c>
      <c r="AL1736" s="2651" t="s">
        <v>2986</v>
      </c>
      <c r="AM1736" s="2652">
        <v>556.02</v>
      </c>
      <c r="AN1736" s="2652">
        <v>6.21</v>
      </c>
    </row>
    <row r="1737" spans="1:40" ht="11.1" customHeight="1">
      <c r="A1737" s="2646" t="s">
        <v>3526</v>
      </c>
      <c r="B1737" s="2646" t="s">
        <v>3526</v>
      </c>
      <c r="C1737" s="2646" t="s">
        <v>3161</v>
      </c>
      <c r="D1737" s="2646" t="s">
        <v>2358</v>
      </c>
      <c r="E1737" s="2647">
        <v>7307298009</v>
      </c>
      <c r="F1737" s="2646" t="s">
        <v>2990</v>
      </c>
      <c r="G1737" s="2646" t="s">
        <v>2365</v>
      </c>
      <c r="H1737" s="2646" t="s">
        <v>2995</v>
      </c>
      <c r="I1737" s="2646"/>
      <c r="J1737" s="2646"/>
      <c r="K1737" s="2646"/>
      <c r="L1737" s="2657">
        <v>0.19900000000000001</v>
      </c>
      <c r="M1737" s="2658">
        <v>3.68E-4</v>
      </c>
      <c r="N1737" s="2657">
        <v>8.6999999999999994E-2</v>
      </c>
      <c r="O1737" s="2657">
        <v>6.5000000000000002E-2</v>
      </c>
      <c r="P1737" s="2657">
        <v>6.5000000000000002E-2</v>
      </c>
      <c r="Q1737" s="2650"/>
      <c r="R1737" s="2650"/>
      <c r="S1737" s="2650"/>
      <c r="T1737" s="2646" t="s">
        <v>2987</v>
      </c>
      <c r="U1737" s="2647">
        <v>4673739424582</v>
      </c>
      <c r="V1737" s="2656">
        <v>5</v>
      </c>
      <c r="W1737" s="2657">
        <v>0.995</v>
      </c>
      <c r="X1737" s="2650"/>
      <c r="Y1737" s="2650"/>
      <c r="Z1737" s="2650"/>
      <c r="AA1737" s="2650"/>
      <c r="AB1737" s="2647">
        <v>4673739424599</v>
      </c>
      <c r="AC1737" s="2656">
        <v>60</v>
      </c>
      <c r="AD1737" s="2648">
        <v>24.41</v>
      </c>
      <c r="AE1737" s="2658">
        <v>3.1385000000000003E-2</v>
      </c>
      <c r="AF1737" s="2648">
        <v>0.42</v>
      </c>
      <c r="AG1737" s="2657">
        <v>0.30499999999999999</v>
      </c>
      <c r="AH1737" s="2657">
        <v>0.245</v>
      </c>
      <c r="AI1737" s="2647">
        <v>4673739424605</v>
      </c>
      <c r="AJ1737" s="2648">
        <v>7.57</v>
      </c>
      <c r="AK1737" s="2651" t="s">
        <v>2154</v>
      </c>
      <c r="AL1737" s="2651" t="s">
        <v>2986</v>
      </c>
      <c r="AM1737" s="2652">
        <v>691.14</v>
      </c>
      <c r="AN1737" s="2652">
        <v>7.72</v>
      </c>
    </row>
    <row r="1738" spans="1:40" ht="11.1" customHeight="1">
      <c r="A1738" s="2646" t="s">
        <v>3525</v>
      </c>
      <c r="B1738" s="2646" t="s">
        <v>3525</v>
      </c>
      <c r="C1738" s="2646" t="s">
        <v>3161</v>
      </c>
      <c r="D1738" s="2646" t="s">
        <v>2358</v>
      </c>
      <c r="E1738" s="2647">
        <v>7307298009</v>
      </c>
      <c r="F1738" s="2646" t="s">
        <v>2990</v>
      </c>
      <c r="G1738" s="2646" t="s">
        <v>2366</v>
      </c>
      <c r="H1738" s="2646" t="s">
        <v>3017</v>
      </c>
      <c r="I1738" s="2646"/>
      <c r="J1738" s="2646"/>
      <c r="K1738" s="2646"/>
      <c r="L1738" s="2657">
        <v>0.61199999999999999</v>
      </c>
      <c r="M1738" s="2658">
        <v>1.2719999999999999E-3</v>
      </c>
      <c r="N1738" s="2657">
        <v>0.14399999999999999</v>
      </c>
      <c r="O1738" s="2657">
        <v>9.4E-2</v>
      </c>
      <c r="P1738" s="2657">
        <v>9.4E-2</v>
      </c>
      <c r="Q1738" s="2650"/>
      <c r="R1738" s="2650"/>
      <c r="S1738" s="2650"/>
      <c r="T1738" s="2646" t="s">
        <v>2987</v>
      </c>
      <c r="U1738" s="2647">
        <v>4673739424612</v>
      </c>
      <c r="V1738" s="2656">
        <v>1</v>
      </c>
      <c r="W1738" s="2657">
        <v>0.61199999999999999</v>
      </c>
      <c r="X1738" s="2650"/>
      <c r="Y1738" s="2650"/>
      <c r="Z1738" s="2650"/>
      <c r="AA1738" s="2650"/>
      <c r="AB1738" s="2647">
        <v>4673739424629</v>
      </c>
      <c r="AC1738" s="2656">
        <v>20</v>
      </c>
      <c r="AD1738" s="2648">
        <v>25.01</v>
      </c>
      <c r="AE1738" s="2658">
        <v>3.1385000000000003E-2</v>
      </c>
      <c r="AF1738" s="2648">
        <v>0.42</v>
      </c>
      <c r="AG1738" s="2657">
        <v>0.30499999999999999</v>
      </c>
      <c r="AH1738" s="2657">
        <v>0.245</v>
      </c>
      <c r="AI1738" s="2647">
        <v>4673739424636</v>
      </c>
      <c r="AJ1738" s="2648">
        <v>19.34</v>
      </c>
      <c r="AK1738" s="2651" t="s">
        <v>2154</v>
      </c>
      <c r="AL1738" s="2651" t="s">
        <v>2986</v>
      </c>
      <c r="AM1738" s="2655">
        <v>1765.74</v>
      </c>
      <c r="AN1738" s="2652">
        <v>19.73</v>
      </c>
    </row>
    <row r="1739" spans="1:40" ht="11.1" customHeight="1">
      <c r="A1739" s="2646" t="s">
        <v>3524</v>
      </c>
      <c r="B1739" s="2646" t="s">
        <v>3524</v>
      </c>
      <c r="C1739" s="2646" t="s">
        <v>3161</v>
      </c>
      <c r="D1739" s="2646" t="s">
        <v>2358</v>
      </c>
      <c r="E1739" s="2647">
        <v>7307298009</v>
      </c>
      <c r="F1739" s="2646" t="s">
        <v>2990</v>
      </c>
      <c r="G1739" s="2646" t="s">
        <v>2367</v>
      </c>
      <c r="H1739" s="2646" t="s">
        <v>3017</v>
      </c>
      <c r="I1739" s="2646"/>
      <c r="J1739" s="2646"/>
      <c r="K1739" s="2646"/>
      <c r="L1739" s="2657">
        <v>0.81899999999999995</v>
      </c>
      <c r="M1739" s="2658">
        <v>1.9840000000000001E-3</v>
      </c>
      <c r="N1739" s="2657">
        <v>0.16400000000000001</v>
      </c>
      <c r="O1739" s="2648">
        <v>0.11</v>
      </c>
      <c r="P1739" s="2648">
        <v>0.11</v>
      </c>
      <c r="Q1739" s="2650"/>
      <c r="R1739" s="2650"/>
      <c r="S1739" s="2650"/>
      <c r="T1739" s="2646" t="s">
        <v>2987</v>
      </c>
      <c r="U1739" s="2647">
        <v>4673739424643</v>
      </c>
      <c r="V1739" s="2656">
        <v>1</v>
      </c>
      <c r="W1739" s="2657">
        <v>0.81899999999999995</v>
      </c>
      <c r="X1739" s="2650"/>
      <c r="Y1739" s="2650"/>
      <c r="Z1739" s="2650"/>
      <c r="AA1739" s="2650"/>
      <c r="AB1739" s="2647">
        <v>4673739424650</v>
      </c>
      <c r="AC1739" s="2656">
        <v>12</v>
      </c>
      <c r="AD1739" s="2657">
        <v>20.186</v>
      </c>
      <c r="AE1739" s="2658">
        <v>3.1385000000000003E-2</v>
      </c>
      <c r="AF1739" s="2648">
        <v>0.42</v>
      </c>
      <c r="AG1739" s="2657">
        <v>0.30499999999999999</v>
      </c>
      <c r="AH1739" s="2657">
        <v>0.245</v>
      </c>
      <c r="AI1739" s="2647">
        <v>4673739424667</v>
      </c>
      <c r="AJ1739" s="2648">
        <v>25.34</v>
      </c>
      <c r="AK1739" s="2651" t="s">
        <v>2154</v>
      </c>
      <c r="AL1739" s="2651" t="s">
        <v>2986</v>
      </c>
      <c r="AM1739" s="2655">
        <v>2313.54</v>
      </c>
      <c r="AN1739" s="2652">
        <v>25.85</v>
      </c>
    </row>
    <row r="1740" spans="1:40" ht="11.1" customHeight="1">
      <c r="A1740" s="2646" t="s">
        <v>3523</v>
      </c>
      <c r="B1740" s="2646" t="s">
        <v>3523</v>
      </c>
      <c r="C1740" s="2646" t="s">
        <v>3161</v>
      </c>
      <c r="D1740" s="2646" t="s">
        <v>2358</v>
      </c>
      <c r="E1740" s="2647">
        <v>7307298009</v>
      </c>
      <c r="F1740" s="2646" t="s">
        <v>2990</v>
      </c>
      <c r="G1740" s="2646" t="s">
        <v>2368</v>
      </c>
      <c r="H1740" s="2646" t="s">
        <v>3017</v>
      </c>
      <c r="I1740" s="2646"/>
      <c r="J1740" s="2646"/>
      <c r="K1740" s="2646"/>
      <c r="L1740" s="2657">
        <v>1.113</v>
      </c>
      <c r="M1740" s="2658">
        <v>3.5019999999999999E-3</v>
      </c>
      <c r="N1740" s="2657">
        <v>0.19800000000000001</v>
      </c>
      <c r="O1740" s="2657">
        <v>0.13300000000000001</v>
      </c>
      <c r="P1740" s="2657">
        <v>0.13300000000000001</v>
      </c>
      <c r="Q1740" s="2650"/>
      <c r="R1740" s="2650"/>
      <c r="S1740" s="2650"/>
      <c r="T1740" s="2646" t="s">
        <v>2987</v>
      </c>
      <c r="U1740" s="2647">
        <v>4673739424674</v>
      </c>
      <c r="V1740" s="2656">
        <v>1</v>
      </c>
      <c r="W1740" s="2657">
        <v>1.113</v>
      </c>
      <c r="X1740" s="2650"/>
      <c r="Y1740" s="2650"/>
      <c r="Z1740" s="2650"/>
      <c r="AA1740" s="2650"/>
      <c r="AB1740" s="2647">
        <v>4673739424681</v>
      </c>
      <c r="AC1740" s="2656">
        <v>6</v>
      </c>
      <c r="AD1740" s="2657">
        <v>13.885999999999999</v>
      </c>
      <c r="AE1740" s="2658">
        <v>3.1385000000000003E-2</v>
      </c>
      <c r="AF1740" s="2648">
        <v>0.42</v>
      </c>
      <c r="AG1740" s="2657">
        <v>0.30499999999999999</v>
      </c>
      <c r="AH1740" s="2657">
        <v>0.245</v>
      </c>
      <c r="AI1740" s="2647">
        <v>4673739424698</v>
      </c>
      <c r="AJ1740" s="2648">
        <v>33.25</v>
      </c>
      <c r="AK1740" s="2651" t="s">
        <v>2154</v>
      </c>
      <c r="AL1740" s="2651" t="s">
        <v>2986</v>
      </c>
      <c r="AM1740" s="2655">
        <v>3035.73</v>
      </c>
      <c r="AN1740" s="2652">
        <v>33.92</v>
      </c>
    </row>
    <row r="1741" spans="1:40" ht="11.1" customHeight="1">
      <c r="A1741" s="2646" t="s">
        <v>3522</v>
      </c>
      <c r="B1741" s="2646" t="s">
        <v>3522</v>
      </c>
      <c r="C1741" s="2646" t="s">
        <v>3161</v>
      </c>
      <c r="D1741" s="2646" t="s">
        <v>2379</v>
      </c>
      <c r="E1741" s="2647">
        <v>7307298009</v>
      </c>
      <c r="F1741" s="2646" t="s">
        <v>2990</v>
      </c>
      <c r="G1741" s="2646" t="s">
        <v>2380</v>
      </c>
      <c r="H1741" s="2646" t="s">
        <v>2995</v>
      </c>
      <c r="I1741" s="2646"/>
      <c r="J1741" s="2646"/>
      <c r="K1741" s="2646"/>
      <c r="L1741" s="2657">
        <v>4.7E-2</v>
      </c>
      <c r="M1741" s="2658">
        <v>4.1E-5</v>
      </c>
      <c r="N1741" s="2657">
        <v>6.0999999999999999E-2</v>
      </c>
      <c r="O1741" s="2657">
        <v>2.5999999999999999E-2</v>
      </c>
      <c r="P1741" s="2657">
        <v>2.5999999999999999E-2</v>
      </c>
      <c r="Q1741" s="2650"/>
      <c r="R1741" s="2650"/>
      <c r="S1741" s="2650"/>
      <c r="T1741" s="2646" t="s">
        <v>2987</v>
      </c>
      <c r="U1741" s="2647">
        <v>4673739426296</v>
      </c>
      <c r="V1741" s="2656">
        <v>10</v>
      </c>
      <c r="W1741" s="2648">
        <v>0.47</v>
      </c>
      <c r="X1741" s="2650"/>
      <c r="Y1741" s="2650"/>
      <c r="Z1741" s="2650"/>
      <c r="AA1741" s="2650"/>
      <c r="AB1741" s="2647">
        <v>4673739426302</v>
      </c>
      <c r="AC1741" s="2656">
        <v>350</v>
      </c>
      <c r="AD1741" s="2657">
        <v>33.281999999999996</v>
      </c>
      <c r="AE1741" s="2658">
        <v>1.8896E-2</v>
      </c>
      <c r="AF1741" s="2648">
        <v>0.38</v>
      </c>
      <c r="AG1741" s="2657">
        <v>0.255</v>
      </c>
      <c r="AH1741" s="2657">
        <v>0.19500000000000001</v>
      </c>
      <c r="AI1741" s="2647">
        <v>4673739426319</v>
      </c>
      <c r="AJ1741" s="2648">
        <v>2.66</v>
      </c>
      <c r="AK1741" s="2651" t="s">
        <v>2154</v>
      </c>
      <c r="AL1741" s="2651" t="s">
        <v>2986</v>
      </c>
      <c r="AM1741" s="2652">
        <v>242.86</v>
      </c>
      <c r="AN1741" s="2652">
        <v>2.71</v>
      </c>
    </row>
    <row r="1742" spans="1:40" ht="11.1" customHeight="1">
      <c r="A1742" s="2646" t="s">
        <v>3521</v>
      </c>
      <c r="B1742" s="2646" t="s">
        <v>3521</v>
      </c>
      <c r="C1742" s="2646" t="s">
        <v>3161</v>
      </c>
      <c r="D1742" s="2646" t="s">
        <v>2379</v>
      </c>
      <c r="E1742" s="2647">
        <v>7307298009</v>
      </c>
      <c r="F1742" s="2646" t="s">
        <v>2990</v>
      </c>
      <c r="G1742" s="2646" t="s">
        <v>2381</v>
      </c>
      <c r="H1742" s="2646" t="s">
        <v>2995</v>
      </c>
      <c r="I1742" s="2646"/>
      <c r="J1742" s="2646"/>
      <c r="K1742" s="2646"/>
      <c r="L1742" s="2657">
        <v>5.6000000000000001E-2</v>
      </c>
      <c r="M1742" s="2658">
        <v>5.8999999999999998E-5</v>
      </c>
      <c r="N1742" s="2657">
        <v>6.0999999999999999E-2</v>
      </c>
      <c r="O1742" s="2657">
        <v>3.1E-2</v>
      </c>
      <c r="P1742" s="2657">
        <v>3.1E-2</v>
      </c>
      <c r="Q1742" s="2650"/>
      <c r="R1742" s="2650"/>
      <c r="S1742" s="2650"/>
      <c r="T1742" s="2646" t="s">
        <v>2987</v>
      </c>
      <c r="U1742" s="2647">
        <v>4673739426326</v>
      </c>
      <c r="V1742" s="2656">
        <v>10</v>
      </c>
      <c r="W1742" s="2648">
        <v>0.56000000000000005</v>
      </c>
      <c r="X1742" s="2650"/>
      <c r="Y1742" s="2650"/>
      <c r="Z1742" s="2650"/>
      <c r="AA1742" s="2650"/>
      <c r="AB1742" s="2647">
        <v>4673739426333</v>
      </c>
      <c r="AC1742" s="2656">
        <v>250</v>
      </c>
      <c r="AD1742" s="2657">
        <v>28.382000000000001</v>
      </c>
      <c r="AE1742" s="2658">
        <v>1.8896E-2</v>
      </c>
      <c r="AF1742" s="2648">
        <v>0.38</v>
      </c>
      <c r="AG1742" s="2657">
        <v>0.255</v>
      </c>
      <c r="AH1742" s="2657">
        <v>0.19500000000000001</v>
      </c>
      <c r="AI1742" s="2647">
        <v>4673739426340</v>
      </c>
      <c r="AJ1742" s="2648">
        <v>3.08</v>
      </c>
      <c r="AK1742" s="2651" t="s">
        <v>2154</v>
      </c>
      <c r="AL1742" s="2651" t="s">
        <v>2986</v>
      </c>
      <c r="AM1742" s="2663">
        <v>281.2</v>
      </c>
      <c r="AN1742" s="2652">
        <v>3.14</v>
      </c>
    </row>
    <row r="1743" spans="1:40" ht="11.1" customHeight="1">
      <c r="A1743" s="2646" t="s">
        <v>3520</v>
      </c>
      <c r="B1743" s="2646" t="s">
        <v>3520</v>
      </c>
      <c r="C1743" s="2646" t="s">
        <v>3161</v>
      </c>
      <c r="D1743" s="2646" t="s">
        <v>2379</v>
      </c>
      <c r="E1743" s="2647">
        <v>7307298009</v>
      </c>
      <c r="F1743" s="2646" t="s">
        <v>2990</v>
      </c>
      <c r="G1743" s="2646" t="s">
        <v>2382</v>
      </c>
      <c r="H1743" s="2646" t="s">
        <v>2995</v>
      </c>
      <c r="I1743" s="2646"/>
      <c r="J1743" s="2646"/>
      <c r="K1743" s="2646"/>
      <c r="L1743" s="2657">
        <v>5.8999999999999997E-2</v>
      </c>
      <c r="M1743" s="2658">
        <v>6.2000000000000003E-5</v>
      </c>
      <c r="N1743" s="2657">
        <v>6.5000000000000002E-2</v>
      </c>
      <c r="O1743" s="2657">
        <v>3.1E-2</v>
      </c>
      <c r="P1743" s="2657">
        <v>3.1E-2</v>
      </c>
      <c r="Q1743" s="2650"/>
      <c r="R1743" s="2650"/>
      <c r="S1743" s="2650"/>
      <c r="T1743" s="2646" t="s">
        <v>2987</v>
      </c>
      <c r="U1743" s="2647">
        <v>4673739426357</v>
      </c>
      <c r="V1743" s="2656">
        <v>10</v>
      </c>
      <c r="W1743" s="2648">
        <v>0.59</v>
      </c>
      <c r="X1743" s="2650"/>
      <c r="Y1743" s="2650"/>
      <c r="Z1743" s="2650"/>
      <c r="AA1743" s="2650"/>
      <c r="AB1743" s="2647">
        <v>4673739426364</v>
      </c>
      <c r="AC1743" s="2656">
        <v>250</v>
      </c>
      <c r="AD1743" s="2657">
        <v>29.882000000000001</v>
      </c>
      <c r="AE1743" s="2658">
        <v>1.8896E-2</v>
      </c>
      <c r="AF1743" s="2648">
        <v>0.38</v>
      </c>
      <c r="AG1743" s="2657">
        <v>0.255</v>
      </c>
      <c r="AH1743" s="2657">
        <v>0.19500000000000001</v>
      </c>
      <c r="AI1743" s="2647">
        <v>4673739426371</v>
      </c>
      <c r="AJ1743" s="2648">
        <v>3.15</v>
      </c>
      <c r="AK1743" s="2651" t="s">
        <v>2154</v>
      </c>
      <c r="AL1743" s="2651" t="s">
        <v>2986</v>
      </c>
      <c r="AM1743" s="2663">
        <v>287.60000000000002</v>
      </c>
      <c r="AN1743" s="2652">
        <v>3.21</v>
      </c>
    </row>
    <row r="1744" spans="1:40" ht="11.1" customHeight="1">
      <c r="A1744" s="2646" t="s">
        <v>3519</v>
      </c>
      <c r="B1744" s="2646" t="s">
        <v>3519</v>
      </c>
      <c r="C1744" s="2646" t="s">
        <v>3161</v>
      </c>
      <c r="D1744" s="2646" t="s">
        <v>2379</v>
      </c>
      <c r="E1744" s="2647">
        <v>7307298009</v>
      </c>
      <c r="F1744" s="2646" t="s">
        <v>2990</v>
      </c>
      <c r="G1744" s="2646" t="s">
        <v>2383</v>
      </c>
      <c r="H1744" s="2646" t="s">
        <v>2995</v>
      </c>
      <c r="I1744" s="2646"/>
      <c r="J1744" s="2646"/>
      <c r="K1744" s="2646"/>
      <c r="L1744" s="2657">
        <v>6.2E-2</v>
      </c>
      <c r="M1744" s="2662">
        <v>9.0000000000000006E-5</v>
      </c>
      <c r="N1744" s="2657">
        <v>6.6000000000000003E-2</v>
      </c>
      <c r="O1744" s="2657">
        <v>3.6999999999999998E-2</v>
      </c>
      <c r="P1744" s="2657">
        <v>3.6999999999999998E-2</v>
      </c>
      <c r="Q1744" s="2650"/>
      <c r="R1744" s="2650"/>
      <c r="S1744" s="2650"/>
      <c r="T1744" s="2646" t="s">
        <v>2987</v>
      </c>
      <c r="U1744" s="2647">
        <v>4673739426388</v>
      </c>
      <c r="V1744" s="2656">
        <v>10</v>
      </c>
      <c r="W1744" s="2648">
        <v>0.62</v>
      </c>
      <c r="X1744" s="2650"/>
      <c r="Y1744" s="2650"/>
      <c r="Z1744" s="2650"/>
      <c r="AA1744" s="2650"/>
      <c r="AB1744" s="2647">
        <v>4673739426395</v>
      </c>
      <c r="AC1744" s="2656">
        <v>150</v>
      </c>
      <c r="AD1744" s="2657">
        <v>18.981999999999999</v>
      </c>
      <c r="AE1744" s="2658">
        <v>1.8896E-2</v>
      </c>
      <c r="AF1744" s="2648">
        <v>0.38</v>
      </c>
      <c r="AG1744" s="2657">
        <v>0.255</v>
      </c>
      <c r="AH1744" s="2657">
        <v>0.19500000000000001</v>
      </c>
      <c r="AI1744" s="2647">
        <v>4673739426401</v>
      </c>
      <c r="AJ1744" s="2648">
        <v>3.51</v>
      </c>
      <c r="AK1744" s="2651" t="s">
        <v>2154</v>
      </c>
      <c r="AL1744" s="2651" t="s">
        <v>2986</v>
      </c>
      <c r="AM1744" s="2652">
        <v>320.45999999999998</v>
      </c>
      <c r="AN1744" s="2652">
        <v>3.58</v>
      </c>
    </row>
    <row r="1745" spans="1:40" ht="11.1" customHeight="1">
      <c r="A1745" s="2646" t="s">
        <v>3518</v>
      </c>
      <c r="B1745" s="2646" t="s">
        <v>3518</v>
      </c>
      <c r="C1745" s="2646" t="s">
        <v>3161</v>
      </c>
      <c r="D1745" s="2646" t="s">
        <v>2379</v>
      </c>
      <c r="E1745" s="2647">
        <v>7307298009</v>
      </c>
      <c r="F1745" s="2646" t="s">
        <v>2990</v>
      </c>
      <c r="G1745" s="2646" t="s">
        <v>2384</v>
      </c>
      <c r="H1745" s="2646" t="s">
        <v>2995</v>
      </c>
      <c r="I1745" s="2646"/>
      <c r="J1745" s="2646"/>
      <c r="K1745" s="2646"/>
      <c r="L1745" s="2657">
        <v>6.8000000000000005E-2</v>
      </c>
      <c r="M1745" s="2658">
        <v>8.7999999999999998E-5</v>
      </c>
      <c r="N1745" s="2657">
        <v>6.4000000000000001E-2</v>
      </c>
      <c r="O1745" s="2657">
        <v>3.6999999999999998E-2</v>
      </c>
      <c r="P1745" s="2657">
        <v>3.6999999999999998E-2</v>
      </c>
      <c r="Q1745" s="2650"/>
      <c r="R1745" s="2650"/>
      <c r="S1745" s="2650"/>
      <c r="T1745" s="2646" t="s">
        <v>2987</v>
      </c>
      <c r="U1745" s="2647">
        <v>4673739426418</v>
      </c>
      <c r="V1745" s="2656">
        <v>10</v>
      </c>
      <c r="W1745" s="2648">
        <v>0.68</v>
      </c>
      <c r="X1745" s="2650"/>
      <c r="Y1745" s="2650"/>
      <c r="Z1745" s="2650"/>
      <c r="AA1745" s="2650"/>
      <c r="AB1745" s="2647">
        <v>4673739426425</v>
      </c>
      <c r="AC1745" s="2656">
        <v>150</v>
      </c>
      <c r="AD1745" s="2657">
        <v>20.782</v>
      </c>
      <c r="AE1745" s="2658">
        <v>1.8896E-2</v>
      </c>
      <c r="AF1745" s="2648">
        <v>0.38</v>
      </c>
      <c r="AG1745" s="2657">
        <v>0.255</v>
      </c>
      <c r="AH1745" s="2657">
        <v>0.19500000000000001</v>
      </c>
      <c r="AI1745" s="2647">
        <v>4673739426432</v>
      </c>
      <c r="AJ1745" s="2648">
        <v>4.24</v>
      </c>
      <c r="AK1745" s="2651" t="s">
        <v>2154</v>
      </c>
      <c r="AL1745" s="2651" t="s">
        <v>2986</v>
      </c>
      <c r="AM1745" s="2652">
        <v>387.11</v>
      </c>
      <c r="AN1745" s="2652">
        <v>4.32</v>
      </c>
    </row>
    <row r="1746" spans="1:40" ht="11.1" customHeight="1">
      <c r="A1746" s="2646" t="s">
        <v>3517</v>
      </c>
      <c r="B1746" s="2646" t="s">
        <v>3517</v>
      </c>
      <c r="C1746" s="2646" t="s">
        <v>3161</v>
      </c>
      <c r="D1746" s="2646" t="s">
        <v>2379</v>
      </c>
      <c r="E1746" s="2647">
        <v>7307298009</v>
      </c>
      <c r="F1746" s="2646" t="s">
        <v>2990</v>
      </c>
      <c r="G1746" s="2646" t="s">
        <v>2385</v>
      </c>
      <c r="H1746" s="2646" t="s">
        <v>2995</v>
      </c>
      <c r="I1746" s="2646"/>
      <c r="J1746" s="2646"/>
      <c r="K1746" s="2646"/>
      <c r="L1746" s="2657">
        <v>7.8E-2</v>
      </c>
      <c r="M1746" s="2658">
        <v>9.3999999999999994E-5</v>
      </c>
      <c r="N1746" s="2657">
        <v>6.9000000000000006E-2</v>
      </c>
      <c r="O1746" s="2657">
        <v>3.6999999999999998E-2</v>
      </c>
      <c r="P1746" s="2657">
        <v>3.6999999999999998E-2</v>
      </c>
      <c r="Q1746" s="2650"/>
      <c r="R1746" s="2650"/>
      <c r="S1746" s="2650"/>
      <c r="T1746" s="2646" t="s">
        <v>2987</v>
      </c>
      <c r="U1746" s="2647">
        <v>4673739426449</v>
      </c>
      <c r="V1746" s="2656">
        <v>10</v>
      </c>
      <c r="W1746" s="2648">
        <v>0.78</v>
      </c>
      <c r="X1746" s="2650"/>
      <c r="Y1746" s="2650"/>
      <c r="Z1746" s="2650"/>
      <c r="AA1746" s="2650"/>
      <c r="AB1746" s="2647">
        <v>4673739426456</v>
      </c>
      <c r="AC1746" s="2656">
        <v>150</v>
      </c>
      <c r="AD1746" s="2657">
        <v>23.782</v>
      </c>
      <c r="AE1746" s="2658">
        <v>1.8896E-2</v>
      </c>
      <c r="AF1746" s="2648">
        <v>0.38</v>
      </c>
      <c r="AG1746" s="2657">
        <v>0.255</v>
      </c>
      <c r="AH1746" s="2657">
        <v>0.19500000000000001</v>
      </c>
      <c r="AI1746" s="2647">
        <v>4673739426463</v>
      </c>
      <c r="AJ1746" s="2648">
        <v>3.97</v>
      </c>
      <c r="AK1746" s="2651" t="s">
        <v>2154</v>
      </c>
      <c r="AL1746" s="2651" t="s">
        <v>2986</v>
      </c>
      <c r="AM1746" s="2652">
        <v>362.46</v>
      </c>
      <c r="AN1746" s="2652">
        <v>4.05</v>
      </c>
    </row>
    <row r="1747" spans="1:40" ht="11.1" customHeight="1">
      <c r="A1747" s="2646" t="s">
        <v>3516</v>
      </c>
      <c r="B1747" s="2646" t="s">
        <v>3516</v>
      </c>
      <c r="C1747" s="2646" t="s">
        <v>3161</v>
      </c>
      <c r="D1747" s="2646" t="s">
        <v>2379</v>
      </c>
      <c r="E1747" s="2647">
        <v>7307298009</v>
      </c>
      <c r="F1747" s="2646" t="s">
        <v>2990</v>
      </c>
      <c r="G1747" s="2646" t="s">
        <v>2386</v>
      </c>
      <c r="H1747" s="2646" t="s">
        <v>2995</v>
      </c>
      <c r="I1747" s="2646"/>
      <c r="J1747" s="2646"/>
      <c r="K1747" s="2646"/>
      <c r="L1747" s="2657">
        <v>8.3000000000000004E-2</v>
      </c>
      <c r="M1747" s="2658">
        <v>1.37E-4</v>
      </c>
      <c r="N1747" s="2657">
        <v>7.0999999999999994E-2</v>
      </c>
      <c r="O1747" s="2657">
        <v>4.3999999999999997E-2</v>
      </c>
      <c r="P1747" s="2657">
        <v>4.3999999999999997E-2</v>
      </c>
      <c r="Q1747" s="2650"/>
      <c r="R1747" s="2650"/>
      <c r="S1747" s="2650"/>
      <c r="T1747" s="2646" t="s">
        <v>2987</v>
      </c>
      <c r="U1747" s="2647">
        <v>4673739426470</v>
      </c>
      <c r="V1747" s="2656">
        <v>10</v>
      </c>
      <c r="W1747" s="2648">
        <v>0.83</v>
      </c>
      <c r="X1747" s="2650"/>
      <c r="Y1747" s="2650"/>
      <c r="Z1747" s="2650"/>
      <c r="AA1747" s="2650"/>
      <c r="AB1747" s="2647">
        <v>4673739426487</v>
      </c>
      <c r="AC1747" s="2656">
        <v>100</v>
      </c>
      <c r="AD1747" s="2657">
        <v>16.981999999999999</v>
      </c>
      <c r="AE1747" s="2658">
        <v>1.8896E-2</v>
      </c>
      <c r="AF1747" s="2648">
        <v>0.38</v>
      </c>
      <c r="AG1747" s="2657">
        <v>0.255</v>
      </c>
      <c r="AH1747" s="2657">
        <v>0.19500000000000001</v>
      </c>
      <c r="AI1747" s="2647">
        <v>4673739426494</v>
      </c>
      <c r="AJ1747" s="2648">
        <v>4.22</v>
      </c>
      <c r="AK1747" s="2651" t="s">
        <v>2154</v>
      </c>
      <c r="AL1747" s="2651" t="s">
        <v>2986</v>
      </c>
      <c r="AM1747" s="2652">
        <v>385.29</v>
      </c>
      <c r="AN1747" s="2652">
        <v>4.3</v>
      </c>
    </row>
    <row r="1748" spans="1:40" ht="11.1" customHeight="1">
      <c r="A1748" s="2646" t="s">
        <v>3515</v>
      </c>
      <c r="B1748" s="2646" t="s">
        <v>3515</v>
      </c>
      <c r="C1748" s="2646" t="s">
        <v>3161</v>
      </c>
      <c r="D1748" s="2646" t="s">
        <v>2379</v>
      </c>
      <c r="E1748" s="2647">
        <v>7307298009</v>
      </c>
      <c r="F1748" s="2646" t="s">
        <v>2990</v>
      </c>
      <c r="G1748" s="2646" t="s">
        <v>2387</v>
      </c>
      <c r="H1748" s="2646" t="s">
        <v>2995</v>
      </c>
      <c r="I1748" s="2646"/>
      <c r="J1748" s="2646"/>
      <c r="K1748" s="2646"/>
      <c r="L1748" s="2657">
        <v>8.3000000000000004E-2</v>
      </c>
      <c r="M1748" s="2658">
        <v>1.36E-4</v>
      </c>
      <c r="N1748" s="2648">
        <v>7.0000000000000007E-2</v>
      </c>
      <c r="O1748" s="2657">
        <v>4.3999999999999997E-2</v>
      </c>
      <c r="P1748" s="2657">
        <v>4.3999999999999997E-2</v>
      </c>
      <c r="Q1748" s="2650"/>
      <c r="R1748" s="2650"/>
      <c r="S1748" s="2650"/>
      <c r="T1748" s="2646" t="s">
        <v>2987</v>
      </c>
      <c r="U1748" s="2647">
        <v>4673739426500</v>
      </c>
      <c r="V1748" s="2656">
        <v>10</v>
      </c>
      <c r="W1748" s="2648">
        <v>0.83</v>
      </c>
      <c r="X1748" s="2650"/>
      <c r="Y1748" s="2650"/>
      <c r="Z1748" s="2650"/>
      <c r="AA1748" s="2650"/>
      <c r="AB1748" s="2647">
        <v>4673739426517</v>
      </c>
      <c r="AC1748" s="2656">
        <v>100</v>
      </c>
      <c r="AD1748" s="2657">
        <v>16.981999999999999</v>
      </c>
      <c r="AE1748" s="2658">
        <v>1.8896E-2</v>
      </c>
      <c r="AF1748" s="2648">
        <v>0.38</v>
      </c>
      <c r="AG1748" s="2657">
        <v>0.255</v>
      </c>
      <c r="AH1748" s="2657">
        <v>0.19500000000000001</v>
      </c>
      <c r="AI1748" s="2647">
        <v>4673739426524</v>
      </c>
      <c r="AJ1748" s="2648">
        <v>4.54</v>
      </c>
      <c r="AK1748" s="2651" t="s">
        <v>2154</v>
      </c>
      <c r="AL1748" s="2651" t="s">
        <v>2986</v>
      </c>
      <c r="AM1748" s="2663">
        <v>414.5</v>
      </c>
      <c r="AN1748" s="2652">
        <v>4.63</v>
      </c>
    </row>
    <row r="1749" spans="1:40" ht="11.1" customHeight="1">
      <c r="A1749" s="2646" t="s">
        <v>3514</v>
      </c>
      <c r="B1749" s="2646" t="s">
        <v>3514</v>
      </c>
      <c r="C1749" s="2646" t="s">
        <v>3161</v>
      </c>
      <c r="D1749" s="2646" t="s">
        <v>2379</v>
      </c>
      <c r="E1749" s="2647">
        <v>7307298009</v>
      </c>
      <c r="F1749" s="2646" t="s">
        <v>2990</v>
      </c>
      <c r="G1749" s="2646" t="s">
        <v>2388</v>
      </c>
      <c r="H1749" s="2646" t="s">
        <v>2995</v>
      </c>
      <c r="I1749" s="2646"/>
      <c r="J1749" s="2646"/>
      <c r="K1749" s="2646"/>
      <c r="L1749" s="2657">
        <v>8.7999999999999995E-2</v>
      </c>
      <c r="M1749" s="2658">
        <v>1.3200000000000001E-4</v>
      </c>
      <c r="N1749" s="2657">
        <v>6.8000000000000005E-2</v>
      </c>
      <c r="O1749" s="2657">
        <v>4.3999999999999997E-2</v>
      </c>
      <c r="P1749" s="2657">
        <v>4.3999999999999997E-2</v>
      </c>
      <c r="Q1749" s="2650"/>
      <c r="R1749" s="2650"/>
      <c r="S1749" s="2650"/>
      <c r="T1749" s="2646" t="s">
        <v>2987</v>
      </c>
      <c r="U1749" s="2647">
        <v>4673739426531</v>
      </c>
      <c r="V1749" s="2656">
        <v>10</v>
      </c>
      <c r="W1749" s="2648">
        <v>0.88</v>
      </c>
      <c r="X1749" s="2650"/>
      <c r="Y1749" s="2650"/>
      <c r="Z1749" s="2650"/>
      <c r="AA1749" s="2650"/>
      <c r="AB1749" s="2647">
        <v>4673739426548</v>
      </c>
      <c r="AC1749" s="2656">
        <v>100</v>
      </c>
      <c r="AD1749" s="2657">
        <v>17.981999999999999</v>
      </c>
      <c r="AE1749" s="2658">
        <v>1.8896E-2</v>
      </c>
      <c r="AF1749" s="2648">
        <v>0.38</v>
      </c>
      <c r="AG1749" s="2657">
        <v>0.255</v>
      </c>
      <c r="AH1749" s="2657">
        <v>0.19500000000000001</v>
      </c>
      <c r="AI1749" s="2647">
        <v>4673739426555</v>
      </c>
      <c r="AJ1749" s="2648">
        <v>5.36</v>
      </c>
      <c r="AK1749" s="2651" t="s">
        <v>2154</v>
      </c>
      <c r="AL1749" s="2651" t="s">
        <v>2986</v>
      </c>
      <c r="AM1749" s="2652">
        <v>489.37</v>
      </c>
      <c r="AN1749" s="2652">
        <v>5.47</v>
      </c>
    </row>
    <row r="1750" spans="1:40" ht="11.1" customHeight="1">
      <c r="A1750" s="2646" t="s">
        <v>3513</v>
      </c>
      <c r="B1750" s="2646" t="s">
        <v>3513</v>
      </c>
      <c r="C1750" s="2646" t="s">
        <v>3161</v>
      </c>
      <c r="D1750" s="2646" t="s">
        <v>2379</v>
      </c>
      <c r="E1750" s="2647">
        <v>7307298009</v>
      </c>
      <c r="F1750" s="2646" t="s">
        <v>2990</v>
      </c>
      <c r="G1750" s="2646" t="s">
        <v>2389</v>
      </c>
      <c r="H1750" s="2646" t="s">
        <v>2995</v>
      </c>
      <c r="I1750" s="2646"/>
      <c r="J1750" s="2646"/>
      <c r="K1750" s="2646"/>
      <c r="L1750" s="2657">
        <v>9.4E-2</v>
      </c>
      <c r="M1750" s="2658">
        <v>1.36E-4</v>
      </c>
      <c r="N1750" s="2648">
        <v>7.0000000000000007E-2</v>
      </c>
      <c r="O1750" s="2657">
        <v>4.3999999999999997E-2</v>
      </c>
      <c r="P1750" s="2657">
        <v>4.3999999999999997E-2</v>
      </c>
      <c r="Q1750" s="2650"/>
      <c r="R1750" s="2650"/>
      <c r="S1750" s="2650"/>
      <c r="T1750" s="2646" t="s">
        <v>2987</v>
      </c>
      <c r="U1750" s="2647">
        <v>4673739426562</v>
      </c>
      <c r="V1750" s="2656">
        <v>10</v>
      </c>
      <c r="W1750" s="2648">
        <v>0.94</v>
      </c>
      <c r="X1750" s="2650"/>
      <c r="Y1750" s="2650"/>
      <c r="Z1750" s="2650"/>
      <c r="AA1750" s="2650"/>
      <c r="AB1750" s="2647">
        <v>4673739426579</v>
      </c>
      <c r="AC1750" s="2656">
        <v>80</v>
      </c>
      <c r="AD1750" s="2657">
        <v>15.422000000000001</v>
      </c>
      <c r="AE1750" s="2658">
        <v>1.8896E-2</v>
      </c>
      <c r="AF1750" s="2648">
        <v>0.38</v>
      </c>
      <c r="AG1750" s="2657">
        <v>0.255</v>
      </c>
      <c r="AH1750" s="2657">
        <v>0.19500000000000001</v>
      </c>
      <c r="AI1750" s="2647">
        <v>4673739426586</v>
      </c>
      <c r="AJ1750" s="2648">
        <v>5.13</v>
      </c>
      <c r="AK1750" s="2651" t="s">
        <v>2154</v>
      </c>
      <c r="AL1750" s="2651" t="s">
        <v>2986</v>
      </c>
      <c r="AM1750" s="2652">
        <v>468.37</v>
      </c>
      <c r="AN1750" s="2652">
        <v>5.23</v>
      </c>
    </row>
    <row r="1751" spans="1:40" ht="11.1" customHeight="1">
      <c r="A1751" s="2646" t="s">
        <v>3512</v>
      </c>
      <c r="B1751" s="2646" t="s">
        <v>3512</v>
      </c>
      <c r="C1751" s="2646" t="s">
        <v>3161</v>
      </c>
      <c r="D1751" s="2646" t="s">
        <v>2379</v>
      </c>
      <c r="E1751" s="2647">
        <v>7307298009</v>
      </c>
      <c r="F1751" s="2646" t="s">
        <v>2990</v>
      </c>
      <c r="G1751" s="2646" t="s">
        <v>2390</v>
      </c>
      <c r="H1751" s="2646" t="s">
        <v>2995</v>
      </c>
      <c r="I1751" s="2646"/>
      <c r="J1751" s="2646"/>
      <c r="K1751" s="2646"/>
      <c r="L1751" s="2657">
        <v>0.107</v>
      </c>
      <c r="M1751" s="2658">
        <v>2.2499999999999999E-4</v>
      </c>
      <c r="N1751" s="2648">
        <v>0.08</v>
      </c>
      <c r="O1751" s="2657">
        <v>5.2999999999999999E-2</v>
      </c>
      <c r="P1751" s="2657">
        <v>5.2999999999999999E-2</v>
      </c>
      <c r="Q1751" s="2650"/>
      <c r="R1751" s="2650"/>
      <c r="S1751" s="2650"/>
      <c r="T1751" s="2646" t="s">
        <v>2987</v>
      </c>
      <c r="U1751" s="2647">
        <v>4673739426593</v>
      </c>
      <c r="V1751" s="2656">
        <v>5</v>
      </c>
      <c r="W1751" s="2657">
        <v>0.53500000000000003</v>
      </c>
      <c r="X1751" s="2650"/>
      <c r="Y1751" s="2650"/>
      <c r="Z1751" s="2650"/>
      <c r="AA1751" s="2650"/>
      <c r="AB1751" s="2647">
        <v>4673739426609</v>
      </c>
      <c r="AC1751" s="2656">
        <v>100</v>
      </c>
      <c r="AD1751" s="2648">
        <v>21.93</v>
      </c>
      <c r="AE1751" s="2658">
        <v>3.1385000000000003E-2</v>
      </c>
      <c r="AF1751" s="2648">
        <v>0.42</v>
      </c>
      <c r="AG1751" s="2657">
        <v>0.30499999999999999</v>
      </c>
      <c r="AH1751" s="2657">
        <v>0.245</v>
      </c>
      <c r="AI1751" s="2647">
        <v>4673739426616</v>
      </c>
      <c r="AJ1751" s="2648">
        <v>6.36</v>
      </c>
      <c r="AK1751" s="2651" t="s">
        <v>2154</v>
      </c>
      <c r="AL1751" s="2651" t="s">
        <v>2986</v>
      </c>
      <c r="AM1751" s="2652">
        <v>580.66999999999996</v>
      </c>
      <c r="AN1751" s="2652">
        <v>6.49</v>
      </c>
    </row>
    <row r="1752" spans="1:40" ht="11.1" customHeight="1">
      <c r="A1752" s="2646" t="s">
        <v>3511</v>
      </c>
      <c r="B1752" s="2646" t="s">
        <v>3511</v>
      </c>
      <c r="C1752" s="2646" t="s">
        <v>3161</v>
      </c>
      <c r="D1752" s="2646" t="s">
        <v>2379</v>
      </c>
      <c r="E1752" s="2647">
        <v>7307298009</v>
      </c>
      <c r="F1752" s="2646" t="s">
        <v>2990</v>
      </c>
      <c r="G1752" s="2646" t="s">
        <v>2391</v>
      </c>
      <c r="H1752" s="2646" t="s">
        <v>2995</v>
      </c>
      <c r="I1752" s="2646"/>
      <c r="J1752" s="2646"/>
      <c r="K1752" s="2646"/>
      <c r="L1752" s="2657">
        <v>0.113</v>
      </c>
      <c r="M1752" s="2658">
        <v>2.1900000000000001E-4</v>
      </c>
      <c r="N1752" s="2657">
        <v>7.8E-2</v>
      </c>
      <c r="O1752" s="2657">
        <v>5.2999999999999999E-2</v>
      </c>
      <c r="P1752" s="2657">
        <v>5.2999999999999999E-2</v>
      </c>
      <c r="Q1752" s="2650"/>
      <c r="R1752" s="2650"/>
      <c r="S1752" s="2650"/>
      <c r="T1752" s="2646" t="s">
        <v>2987</v>
      </c>
      <c r="U1752" s="2647">
        <v>4673739426623</v>
      </c>
      <c r="V1752" s="2656">
        <v>5</v>
      </c>
      <c r="W1752" s="2657">
        <v>0.56499999999999995</v>
      </c>
      <c r="X1752" s="2650"/>
      <c r="Y1752" s="2650"/>
      <c r="Z1752" s="2650"/>
      <c r="AA1752" s="2650"/>
      <c r="AB1752" s="2647">
        <v>4673739426630</v>
      </c>
      <c r="AC1752" s="2656">
        <v>100</v>
      </c>
      <c r="AD1752" s="2648">
        <v>23.13</v>
      </c>
      <c r="AE1752" s="2658">
        <v>3.1385000000000003E-2</v>
      </c>
      <c r="AF1752" s="2648">
        <v>0.42</v>
      </c>
      <c r="AG1752" s="2657">
        <v>0.30499999999999999</v>
      </c>
      <c r="AH1752" s="2657">
        <v>0.245</v>
      </c>
      <c r="AI1752" s="2647">
        <v>4673739426647</v>
      </c>
      <c r="AJ1752" s="2648">
        <v>6.96</v>
      </c>
      <c r="AK1752" s="2651" t="s">
        <v>2154</v>
      </c>
      <c r="AL1752" s="2651" t="s">
        <v>2986</v>
      </c>
      <c r="AM1752" s="2652">
        <v>635.45000000000005</v>
      </c>
      <c r="AN1752" s="2652">
        <v>7.1</v>
      </c>
    </row>
    <row r="1753" spans="1:40" ht="11.1" customHeight="1">
      <c r="A1753" s="2646" t="s">
        <v>3510</v>
      </c>
      <c r="B1753" s="2646" t="s">
        <v>3510</v>
      </c>
      <c r="C1753" s="2646" t="s">
        <v>3161</v>
      </c>
      <c r="D1753" s="2646" t="s">
        <v>2379</v>
      </c>
      <c r="E1753" s="2647">
        <v>7307298009</v>
      </c>
      <c r="F1753" s="2646" t="s">
        <v>2990</v>
      </c>
      <c r="G1753" s="2646" t="s">
        <v>2392</v>
      </c>
      <c r="H1753" s="2646" t="s">
        <v>2995</v>
      </c>
      <c r="I1753" s="2646"/>
      <c r="J1753" s="2646"/>
      <c r="K1753" s="2646"/>
      <c r="L1753" s="2657">
        <v>0.11700000000000001</v>
      </c>
      <c r="M1753" s="2658">
        <v>2.1599999999999999E-4</v>
      </c>
      <c r="N1753" s="2657">
        <v>7.6999999999999999E-2</v>
      </c>
      <c r="O1753" s="2657">
        <v>5.2999999999999999E-2</v>
      </c>
      <c r="P1753" s="2657">
        <v>5.2999999999999999E-2</v>
      </c>
      <c r="Q1753" s="2650"/>
      <c r="R1753" s="2650"/>
      <c r="S1753" s="2650"/>
      <c r="T1753" s="2646" t="s">
        <v>2987</v>
      </c>
      <c r="U1753" s="2647">
        <v>4673739426654</v>
      </c>
      <c r="V1753" s="2656">
        <v>5</v>
      </c>
      <c r="W1753" s="2657">
        <v>0.58499999999999996</v>
      </c>
      <c r="X1753" s="2650"/>
      <c r="Y1753" s="2650"/>
      <c r="Z1753" s="2650"/>
      <c r="AA1753" s="2650"/>
      <c r="AB1753" s="2647">
        <v>4673739426661</v>
      </c>
      <c r="AC1753" s="2656">
        <v>100</v>
      </c>
      <c r="AD1753" s="2648">
        <v>23.93</v>
      </c>
      <c r="AE1753" s="2658">
        <v>3.1385000000000003E-2</v>
      </c>
      <c r="AF1753" s="2648">
        <v>0.42</v>
      </c>
      <c r="AG1753" s="2657">
        <v>0.30499999999999999</v>
      </c>
      <c r="AH1753" s="2657">
        <v>0.245</v>
      </c>
      <c r="AI1753" s="2647">
        <v>4673739426678</v>
      </c>
      <c r="AJ1753" s="2648">
        <v>7.56</v>
      </c>
      <c r="AK1753" s="2651" t="s">
        <v>2154</v>
      </c>
      <c r="AL1753" s="2651" t="s">
        <v>2986</v>
      </c>
      <c r="AM1753" s="2652">
        <v>690.23</v>
      </c>
      <c r="AN1753" s="2652">
        <v>7.71</v>
      </c>
    </row>
    <row r="1754" spans="1:40" ht="11.1" customHeight="1">
      <c r="A1754" s="2646" t="s">
        <v>3509</v>
      </c>
      <c r="B1754" s="2646" t="s">
        <v>3509</v>
      </c>
      <c r="C1754" s="2646" t="s">
        <v>3161</v>
      </c>
      <c r="D1754" s="2646" t="s">
        <v>2379</v>
      </c>
      <c r="E1754" s="2647">
        <v>7307298009</v>
      </c>
      <c r="F1754" s="2646" t="s">
        <v>2990</v>
      </c>
      <c r="G1754" s="2646" t="s">
        <v>2393</v>
      </c>
      <c r="H1754" s="2646" t="s">
        <v>2995</v>
      </c>
      <c r="I1754" s="2646"/>
      <c r="J1754" s="2646"/>
      <c r="K1754" s="2646"/>
      <c r="L1754" s="2657">
        <v>0.124</v>
      </c>
      <c r="M1754" s="2658">
        <v>2.1900000000000001E-4</v>
      </c>
      <c r="N1754" s="2657">
        <v>7.8E-2</v>
      </c>
      <c r="O1754" s="2657">
        <v>5.2999999999999999E-2</v>
      </c>
      <c r="P1754" s="2657">
        <v>5.2999999999999999E-2</v>
      </c>
      <c r="Q1754" s="2650"/>
      <c r="R1754" s="2650"/>
      <c r="S1754" s="2650"/>
      <c r="T1754" s="2646" t="s">
        <v>2987</v>
      </c>
      <c r="U1754" s="2647">
        <v>4673739426685</v>
      </c>
      <c r="V1754" s="2656">
        <v>5</v>
      </c>
      <c r="W1754" s="2648">
        <v>0.62</v>
      </c>
      <c r="X1754" s="2650"/>
      <c r="Y1754" s="2650"/>
      <c r="Z1754" s="2650"/>
      <c r="AA1754" s="2650"/>
      <c r="AB1754" s="2647">
        <v>4673739426692</v>
      </c>
      <c r="AC1754" s="2656">
        <v>100</v>
      </c>
      <c r="AD1754" s="2648">
        <v>25.33</v>
      </c>
      <c r="AE1754" s="2658">
        <v>3.1385000000000003E-2</v>
      </c>
      <c r="AF1754" s="2648">
        <v>0.42</v>
      </c>
      <c r="AG1754" s="2657">
        <v>0.30499999999999999</v>
      </c>
      <c r="AH1754" s="2657">
        <v>0.245</v>
      </c>
      <c r="AI1754" s="2647">
        <v>4673739426708</v>
      </c>
      <c r="AJ1754" s="2648">
        <v>8.16</v>
      </c>
      <c r="AK1754" s="2651" t="s">
        <v>2154</v>
      </c>
      <c r="AL1754" s="2651" t="s">
        <v>2986</v>
      </c>
      <c r="AM1754" s="2652">
        <v>745.01</v>
      </c>
      <c r="AN1754" s="2652">
        <v>8.32</v>
      </c>
    </row>
    <row r="1755" spans="1:40" ht="11.1" customHeight="1">
      <c r="A1755" s="2646" t="s">
        <v>3508</v>
      </c>
      <c r="B1755" s="2646" t="s">
        <v>3508</v>
      </c>
      <c r="C1755" s="2646" t="s">
        <v>3161</v>
      </c>
      <c r="D1755" s="2646" t="s">
        <v>2379</v>
      </c>
      <c r="E1755" s="2647">
        <v>7307298009</v>
      </c>
      <c r="F1755" s="2646" t="s">
        <v>2990</v>
      </c>
      <c r="G1755" s="2646" t="s">
        <v>2394</v>
      </c>
      <c r="H1755" s="2646" t="s">
        <v>2995</v>
      </c>
      <c r="I1755" s="2646"/>
      <c r="J1755" s="2646"/>
      <c r="K1755" s="2646"/>
      <c r="L1755" s="2657">
        <v>0.13200000000000001</v>
      </c>
      <c r="M1755" s="2658">
        <v>2.22E-4</v>
      </c>
      <c r="N1755" s="2657">
        <v>7.9000000000000001E-2</v>
      </c>
      <c r="O1755" s="2657">
        <v>5.2999999999999999E-2</v>
      </c>
      <c r="P1755" s="2657">
        <v>5.2999999999999999E-2</v>
      </c>
      <c r="Q1755" s="2650"/>
      <c r="R1755" s="2650"/>
      <c r="S1755" s="2650"/>
      <c r="T1755" s="2646" t="s">
        <v>2987</v>
      </c>
      <c r="U1755" s="2647">
        <v>4673739426715</v>
      </c>
      <c r="V1755" s="2656">
        <v>5</v>
      </c>
      <c r="W1755" s="2648">
        <v>0.66</v>
      </c>
      <c r="X1755" s="2650"/>
      <c r="Y1755" s="2650"/>
      <c r="Z1755" s="2650"/>
      <c r="AA1755" s="2650"/>
      <c r="AB1755" s="2647">
        <v>4673739426722</v>
      </c>
      <c r="AC1755" s="2656">
        <v>80</v>
      </c>
      <c r="AD1755" s="2648">
        <v>21.65</v>
      </c>
      <c r="AE1755" s="2658">
        <v>3.1385000000000003E-2</v>
      </c>
      <c r="AF1755" s="2648">
        <v>0.42</v>
      </c>
      <c r="AG1755" s="2657">
        <v>0.30499999999999999</v>
      </c>
      <c r="AH1755" s="2657">
        <v>0.245</v>
      </c>
      <c r="AI1755" s="2647">
        <v>4673739426739</v>
      </c>
      <c r="AJ1755" s="2648">
        <v>7.38</v>
      </c>
      <c r="AK1755" s="2651" t="s">
        <v>2154</v>
      </c>
      <c r="AL1755" s="2651" t="s">
        <v>2986</v>
      </c>
      <c r="AM1755" s="2652">
        <v>673.79</v>
      </c>
      <c r="AN1755" s="2652">
        <v>7.53</v>
      </c>
    </row>
    <row r="1756" spans="1:40" ht="11.1" customHeight="1">
      <c r="A1756" s="2646" t="s">
        <v>3507</v>
      </c>
      <c r="B1756" s="2646" t="s">
        <v>3507</v>
      </c>
      <c r="C1756" s="2646" t="s">
        <v>3161</v>
      </c>
      <c r="D1756" s="2646" t="s">
        <v>2379</v>
      </c>
      <c r="E1756" s="2647">
        <v>7307298009</v>
      </c>
      <c r="F1756" s="2646" t="s">
        <v>2990</v>
      </c>
      <c r="G1756" s="2646" t="s">
        <v>2395</v>
      </c>
      <c r="H1756" s="2646" t="s">
        <v>2995</v>
      </c>
      <c r="I1756" s="2646"/>
      <c r="J1756" s="2646"/>
      <c r="K1756" s="2646"/>
      <c r="L1756" s="2657">
        <v>0.154</v>
      </c>
      <c r="M1756" s="2658">
        <v>3.7599999999999998E-4</v>
      </c>
      <c r="N1756" s="2657">
        <v>8.8999999999999996E-2</v>
      </c>
      <c r="O1756" s="2657">
        <v>6.5000000000000002E-2</v>
      </c>
      <c r="P1756" s="2657">
        <v>6.5000000000000002E-2</v>
      </c>
      <c r="Q1756" s="2650"/>
      <c r="R1756" s="2650"/>
      <c r="S1756" s="2650"/>
      <c r="T1756" s="2646" t="s">
        <v>2987</v>
      </c>
      <c r="U1756" s="2647">
        <v>4673739426746</v>
      </c>
      <c r="V1756" s="2656">
        <v>5</v>
      </c>
      <c r="W1756" s="2648">
        <v>0.77</v>
      </c>
      <c r="X1756" s="2650"/>
      <c r="Y1756" s="2650"/>
      <c r="Z1756" s="2650"/>
      <c r="AA1756" s="2650"/>
      <c r="AB1756" s="2647">
        <v>4673739426753</v>
      </c>
      <c r="AC1756" s="2656">
        <v>70</v>
      </c>
      <c r="AD1756" s="2648">
        <v>22.09</v>
      </c>
      <c r="AE1756" s="2658">
        <v>3.1385000000000003E-2</v>
      </c>
      <c r="AF1756" s="2648">
        <v>0.42</v>
      </c>
      <c r="AG1756" s="2657">
        <v>0.30499999999999999</v>
      </c>
      <c r="AH1756" s="2657">
        <v>0.245</v>
      </c>
      <c r="AI1756" s="2647">
        <v>4673739426760</v>
      </c>
      <c r="AJ1756" s="2648">
        <v>9.16</v>
      </c>
      <c r="AK1756" s="2651" t="s">
        <v>2154</v>
      </c>
      <c r="AL1756" s="2651" t="s">
        <v>2986</v>
      </c>
      <c r="AM1756" s="2652">
        <v>836.31</v>
      </c>
      <c r="AN1756" s="2652">
        <v>9.34</v>
      </c>
    </row>
    <row r="1757" spans="1:40" ht="11.1" customHeight="1">
      <c r="A1757" s="2646" t="s">
        <v>3506</v>
      </c>
      <c r="B1757" s="2646" t="s">
        <v>3506</v>
      </c>
      <c r="C1757" s="2646" t="s">
        <v>3161</v>
      </c>
      <c r="D1757" s="2646" t="s">
        <v>2379</v>
      </c>
      <c r="E1757" s="2647">
        <v>7307298009</v>
      </c>
      <c r="F1757" s="2646" t="s">
        <v>2990</v>
      </c>
      <c r="G1757" s="2646" t="s">
        <v>2396</v>
      </c>
      <c r="H1757" s="2646" t="s">
        <v>2995</v>
      </c>
      <c r="I1757" s="2646"/>
      <c r="J1757" s="2646"/>
      <c r="K1757" s="2646"/>
      <c r="L1757" s="2657">
        <v>0.157</v>
      </c>
      <c r="M1757" s="2658">
        <v>3.7599999999999998E-4</v>
      </c>
      <c r="N1757" s="2657">
        <v>8.8999999999999996E-2</v>
      </c>
      <c r="O1757" s="2657">
        <v>6.5000000000000002E-2</v>
      </c>
      <c r="P1757" s="2657">
        <v>6.5000000000000002E-2</v>
      </c>
      <c r="Q1757" s="2650"/>
      <c r="R1757" s="2650"/>
      <c r="S1757" s="2650"/>
      <c r="T1757" s="2646" t="s">
        <v>2987</v>
      </c>
      <c r="U1757" s="2647">
        <v>4673739426777</v>
      </c>
      <c r="V1757" s="2656">
        <v>5</v>
      </c>
      <c r="W1757" s="2657">
        <v>0.78500000000000003</v>
      </c>
      <c r="X1757" s="2650"/>
      <c r="Y1757" s="2650"/>
      <c r="Z1757" s="2650"/>
      <c r="AA1757" s="2650"/>
      <c r="AB1757" s="2647">
        <v>4673739426784</v>
      </c>
      <c r="AC1757" s="2656">
        <v>70</v>
      </c>
      <c r="AD1757" s="2648">
        <v>22.51</v>
      </c>
      <c r="AE1757" s="2658">
        <v>3.1385000000000003E-2</v>
      </c>
      <c r="AF1757" s="2648">
        <v>0.42</v>
      </c>
      <c r="AG1757" s="2657">
        <v>0.30499999999999999</v>
      </c>
      <c r="AH1757" s="2657">
        <v>0.245</v>
      </c>
      <c r="AI1757" s="2647">
        <v>4673739426791</v>
      </c>
      <c r="AJ1757" s="2648">
        <v>9.76</v>
      </c>
      <c r="AK1757" s="2651" t="s">
        <v>2154</v>
      </c>
      <c r="AL1757" s="2651" t="s">
        <v>2986</v>
      </c>
      <c r="AM1757" s="2652">
        <v>891.09</v>
      </c>
      <c r="AN1757" s="2652">
        <v>9.9600000000000009</v>
      </c>
    </row>
    <row r="1758" spans="1:40" ht="11.1" customHeight="1">
      <c r="A1758" s="2646" t="s">
        <v>3505</v>
      </c>
      <c r="B1758" s="2646" t="s">
        <v>3505</v>
      </c>
      <c r="C1758" s="2646" t="s">
        <v>3161</v>
      </c>
      <c r="D1758" s="2646" t="s">
        <v>2379</v>
      </c>
      <c r="E1758" s="2647">
        <v>7307298009</v>
      </c>
      <c r="F1758" s="2646" t="s">
        <v>2990</v>
      </c>
      <c r="G1758" s="2646" t="s">
        <v>2397</v>
      </c>
      <c r="H1758" s="2646" t="s">
        <v>2995</v>
      </c>
      <c r="I1758" s="2646"/>
      <c r="J1758" s="2646"/>
      <c r="K1758" s="2646"/>
      <c r="L1758" s="2657">
        <v>0.159</v>
      </c>
      <c r="M1758" s="2658">
        <v>3.7199999999999999E-4</v>
      </c>
      <c r="N1758" s="2657">
        <v>8.7999999999999995E-2</v>
      </c>
      <c r="O1758" s="2657">
        <v>6.5000000000000002E-2</v>
      </c>
      <c r="P1758" s="2657">
        <v>6.5000000000000002E-2</v>
      </c>
      <c r="Q1758" s="2650"/>
      <c r="R1758" s="2650"/>
      <c r="S1758" s="2650"/>
      <c r="T1758" s="2646" t="s">
        <v>2987</v>
      </c>
      <c r="U1758" s="2647">
        <v>4673739426807</v>
      </c>
      <c r="V1758" s="2656">
        <v>5</v>
      </c>
      <c r="W1758" s="2657">
        <v>0.79500000000000004</v>
      </c>
      <c r="X1758" s="2650"/>
      <c r="Y1758" s="2650"/>
      <c r="Z1758" s="2650"/>
      <c r="AA1758" s="2650"/>
      <c r="AB1758" s="2647">
        <v>4673739426814</v>
      </c>
      <c r="AC1758" s="2656">
        <v>70</v>
      </c>
      <c r="AD1758" s="2648">
        <v>22.79</v>
      </c>
      <c r="AE1758" s="2658">
        <v>3.1385000000000003E-2</v>
      </c>
      <c r="AF1758" s="2648">
        <v>0.42</v>
      </c>
      <c r="AG1758" s="2657">
        <v>0.30499999999999999</v>
      </c>
      <c r="AH1758" s="2657">
        <v>0.245</v>
      </c>
      <c r="AI1758" s="2647">
        <v>4673739426821</v>
      </c>
      <c r="AJ1758" s="2648">
        <v>10.36</v>
      </c>
      <c r="AK1758" s="2651" t="s">
        <v>2154</v>
      </c>
      <c r="AL1758" s="2651" t="s">
        <v>2986</v>
      </c>
      <c r="AM1758" s="2652">
        <v>945.87</v>
      </c>
      <c r="AN1758" s="2652">
        <v>10.57</v>
      </c>
    </row>
    <row r="1759" spans="1:40" ht="11.1" customHeight="1">
      <c r="A1759" s="2646" t="s">
        <v>3504</v>
      </c>
      <c r="B1759" s="2646" t="s">
        <v>3504</v>
      </c>
      <c r="C1759" s="2646" t="s">
        <v>3161</v>
      </c>
      <c r="D1759" s="2646" t="s">
        <v>2379</v>
      </c>
      <c r="E1759" s="2647">
        <v>7307298009</v>
      </c>
      <c r="F1759" s="2646" t="s">
        <v>2990</v>
      </c>
      <c r="G1759" s="2646" t="s">
        <v>2398</v>
      </c>
      <c r="H1759" s="2646" t="s">
        <v>2995</v>
      </c>
      <c r="I1759" s="2646"/>
      <c r="J1759" s="2646"/>
      <c r="K1759" s="2646"/>
      <c r="L1759" s="2657">
        <v>0.16800000000000001</v>
      </c>
      <c r="M1759" s="2658">
        <v>3.7599999999999998E-4</v>
      </c>
      <c r="N1759" s="2657">
        <v>8.8999999999999996E-2</v>
      </c>
      <c r="O1759" s="2657">
        <v>6.5000000000000002E-2</v>
      </c>
      <c r="P1759" s="2657">
        <v>6.5000000000000002E-2</v>
      </c>
      <c r="Q1759" s="2650"/>
      <c r="R1759" s="2650"/>
      <c r="S1759" s="2650"/>
      <c r="T1759" s="2646" t="s">
        <v>2987</v>
      </c>
      <c r="U1759" s="2647">
        <v>4673739426838</v>
      </c>
      <c r="V1759" s="2656">
        <v>5</v>
      </c>
      <c r="W1759" s="2648">
        <v>0.84</v>
      </c>
      <c r="X1759" s="2650"/>
      <c r="Y1759" s="2650"/>
      <c r="Z1759" s="2650"/>
      <c r="AA1759" s="2650"/>
      <c r="AB1759" s="2647">
        <v>4673739426845</v>
      </c>
      <c r="AC1759" s="2656">
        <v>50</v>
      </c>
      <c r="AD1759" s="2648">
        <v>17.329999999999998</v>
      </c>
      <c r="AE1759" s="2658">
        <v>3.1385000000000003E-2</v>
      </c>
      <c r="AF1759" s="2648">
        <v>0.42</v>
      </c>
      <c r="AG1759" s="2657">
        <v>0.30499999999999999</v>
      </c>
      <c r="AH1759" s="2657">
        <v>0.245</v>
      </c>
      <c r="AI1759" s="2647">
        <v>4673739426852</v>
      </c>
      <c r="AJ1759" s="2648">
        <v>10.96</v>
      </c>
      <c r="AK1759" s="2651" t="s">
        <v>2154</v>
      </c>
      <c r="AL1759" s="2651" t="s">
        <v>2986</v>
      </c>
      <c r="AM1759" s="2655">
        <v>1000.65</v>
      </c>
      <c r="AN1759" s="2652">
        <v>11.18</v>
      </c>
    </row>
    <row r="1760" spans="1:40" ht="11.1" customHeight="1">
      <c r="A1760" s="2646" t="s">
        <v>3503</v>
      </c>
      <c r="B1760" s="2646" t="s">
        <v>3503</v>
      </c>
      <c r="C1760" s="2646" t="s">
        <v>3161</v>
      </c>
      <c r="D1760" s="2646" t="s">
        <v>2379</v>
      </c>
      <c r="E1760" s="2647">
        <v>7307298009</v>
      </c>
      <c r="F1760" s="2646" t="s">
        <v>2990</v>
      </c>
      <c r="G1760" s="2646" t="s">
        <v>2399</v>
      </c>
      <c r="H1760" s="2646" t="s">
        <v>2995</v>
      </c>
      <c r="I1760" s="2646"/>
      <c r="J1760" s="2646"/>
      <c r="K1760" s="2646"/>
      <c r="L1760" s="2657">
        <v>0.17499999999999999</v>
      </c>
      <c r="M1760" s="2658">
        <v>3.7599999999999998E-4</v>
      </c>
      <c r="N1760" s="2657">
        <v>8.8999999999999996E-2</v>
      </c>
      <c r="O1760" s="2657">
        <v>6.5000000000000002E-2</v>
      </c>
      <c r="P1760" s="2657">
        <v>6.5000000000000002E-2</v>
      </c>
      <c r="Q1760" s="2650"/>
      <c r="R1760" s="2650"/>
      <c r="S1760" s="2650"/>
      <c r="T1760" s="2646" t="s">
        <v>2987</v>
      </c>
      <c r="U1760" s="2647">
        <v>4673739426869</v>
      </c>
      <c r="V1760" s="2656">
        <v>5</v>
      </c>
      <c r="W1760" s="2657">
        <v>0.875</v>
      </c>
      <c r="X1760" s="2650"/>
      <c r="Y1760" s="2650"/>
      <c r="Z1760" s="2650"/>
      <c r="AA1760" s="2650"/>
      <c r="AB1760" s="2647">
        <v>4673739426876</v>
      </c>
      <c r="AC1760" s="2656">
        <v>50</v>
      </c>
      <c r="AD1760" s="2648">
        <v>18.03</v>
      </c>
      <c r="AE1760" s="2658">
        <v>3.1385000000000003E-2</v>
      </c>
      <c r="AF1760" s="2648">
        <v>0.42</v>
      </c>
      <c r="AG1760" s="2657">
        <v>0.30499999999999999</v>
      </c>
      <c r="AH1760" s="2657">
        <v>0.245</v>
      </c>
      <c r="AI1760" s="2647">
        <v>4673739426883</v>
      </c>
      <c r="AJ1760" s="2648">
        <v>11.56</v>
      </c>
      <c r="AK1760" s="2651" t="s">
        <v>2154</v>
      </c>
      <c r="AL1760" s="2651" t="s">
        <v>2986</v>
      </c>
      <c r="AM1760" s="2655">
        <v>1055.43</v>
      </c>
      <c r="AN1760" s="2652">
        <v>11.79</v>
      </c>
    </row>
    <row r="1761" spans="1:40" ht="11.1" customHeight="1">
      <c r="A1761" s="2646" t="s">
        <v>3502</v>
      </c>
      <c r="B1761" s="2646" t="s">
        <v>3502</v>
      </c>
      <c r="C1761" s="2646" t="s">
        <v>3161</v>
      </c>
      <c r="D1761" s="2646" t="s">
        <v>2379</v>
      </c>
      <c r="E1761" s="2647">
        <v>7307298009</v>
      </c>
      <c r="F1761" s="2646" t="s">
        <v>2990</v>
      </c>
      <c r="G1761" s="2646" t="s">
        <v>2400</v>
      </c>
      <c r="H1761" s="2646" t="s">
        <v>2995</v>
      </c>
      <c r="I1761" s="2646"/>
      <c r="J1761" s="2646"/>
      <c r="K1761" s="2646"/>
      <c r="L1761" s="2657">
        <v>0.188</v>
      </c>
      <c r="M1761" s="2658">
        <v>3.9300000000000001E-4</v>
      </c>
      <c r="N1761" s="2657">
        <v>9.2999999999999999E-2</v>
      </c>
      <c r="O1761" s="2657">
        <v>6.5000000000000002E-2</v>
      </c>
      <c r="P1761" s="2657">
        <v>6.5000000000000002E-2</v>
      </c>
      <c r="Q1761" s="2650"/>
      <c r="R1761" s="2650"/>
      <c r="S1761" s="2650"/>
      <c r="T1761" s="2646" t="s">
        <v>2987</v>
      </c>
      <c r="U1761" s="2647">
        <v>4673739426890</v>
      </c>
      <c r="V1761" s="2656">
        <v>5</v>
      </c>
      <c r="W1761" s="2648">
        <v>0.94</v>
      </c>
      <c r="X1761" s="2650"/>
      <c r="Y1761" s="2650"/>
      <c r="Z1761" s="2650"/>
      <c r="AA1761" s="2650"/>
      <c r="AB1761" s="2647">
        <v>4673739426906</v>
      </c>
      <c r="AC1761" s="2656">
        <v>50</v>
      </c>
      <c r="AD1761" s="2648">
        <v>19.329999999999998</v>
      </c>
      <c r="AE1761" s="2658">
        <v>3.1385000000000003E-2</v>
      </c>
      <c r="AF1761" s="2648">
        <v>0.42</v>
      </c>
      <c r="AG1761" s="2657">
        <v>0.30499999999999999</v>
      </c>
      <c r="AH1761" s="2657">
        <v>0.245</v>
      </c>
      <c r="AI1761" s="2647">
        <v>4673739426913</v>
      </c>
      <c r="AJ1761" s="2648">
        <v>11.64</v>
      </c>
      <c r="AK1761" s="2651" t="s">
        <v>2154</v>
      </c>
      <c r="AL1761" s="2651" t="s">
        <v>2986</v>
      </c>
      <c r="AM1761" s="2655">
        <v>1062.73</v>
      </c>
      <c r="AN1761" s="2652">
        <v>11.87</v>
      </c>
    </row>
    <row r="1762" spans="1:40" ht="11.1" customHeight="1">
      <c r="A1762" s="2646" t="s">
        <v>3501</v>
      </c>
      <c r="B1762" s="2646" t="s">
        <v>3501</v>
      </c>
      <c r="C1762" s="2646" t="s">
        <v>3161</v>
      </c>
      <c r="D1762" s="2646" t="s">
        <v>2379</v>
      </c>
      <c r="E1762" s="2647">
        <v>7307298009</v>
      </c>
      <c r="F1762" s="2646" t="s">
        <v>2990</v>
      </c>
      <c r="G1762" s="2646" t="s">
        <v>2401</v>
      </c>
      <c r="H1762" s="2646" t="s">
        <v>3017</v>
      </c>
      <c r="I1762" s="2646"/>
      <c r="J1762" s="2646"/>
      <c r="K1762" s="2646"/>
      <c r="L1762" s="2657">
        <v>0.45700000000000002</v>
      </c>
      <c r="M1762" s="2658">
        <v>1.1839999999999999E-3</v>
      </c>
      <c r="N1762" s="2657">
        <v>0.13400000000000001</v>
      </c>
      <c r="O1762" s="2657">
        <v>9.4E-2</v>
      </c>
      <c r="P1762" s="2657">
        <v>9.4E-2</v>
      </c>
      <c r="Q1762" s="2650"/>
      <c r="R1762" s="2650"/>
      <c r="S1762" s="2650"/>
      <c r="T1762" s="2646" t="s">
        <v>2987</v>
      </c>
      <c r="U1762" s="2647">
        <v>4673739426920</v>
      </c>
      <c r="V1762" s="2656">
        <v>1</v>
      </c>
      <c r="W1762" s="2657">
        <v>0.45700000000000002</v>
      </c>
      <c r="X1762" s="2650"/>
      <c r="Y1762" s="2650"/>
      <c r="Z1762" s="2650"/>
      <c r="AA1762" s="2650"/>
      <c r="AB1762" s="2647">
        <v>4673739426937</v>
      </c>
      <c r="AC1762" s="2656">
        <v>20</v>
      </c>
      <c r="AD1762" s="2648">
        <v>18.809999999999999</v>
      </c>
      <c r="AE1762" s="2658">
        <v>3.1385000000000003E-2</v>
      </c>
      <c r="AF1762" s="2648">
        <v>0.42</v>
      </c>
      <c r="AG1762" s="2657">
        <v>0.30499999999999999</v>
      </c>
      <c r="AH1762" s="2657">
        <v>0.245</v>
      </c>
      <c r="AI1762" s="2647">
        <v>4673739426944</v>
      </c>
      <c r="AJ1762" s="2648">
        <v>24.46</v>
      </c>
      <c r="AK1762" s="2651" t="s">
        <v>2154</v>
      </c>
      <c r="AL1762" s="2651" t="s">
        <v>2986</v>
      </c>
      <c r="AM1762" s="2664">
        <v>2233.1999999999998</v>
      </c>
      <c r="AN1762" s="2652">
        <v>24.95</v>
      </c>
    </row>
    <row r="1763" spans="1:40" ht="11.1" customHeight="1">
      <c r="A1763" s="2646" t="s">
        <v>3500</v>
      </c>
      <c r="B1763" s="2646" t="s">
        <v>3500</v>
      </c>
      <c r="C1763" s="2646" t="s">
        <v>3161</v>
      </c>
      <c r="D1763" s="2646" t="s">
        <v>2379</v>
      </c>
      <c r="E1763" s="2647">
        <v>7307298009</v>
      </c>
      <c r="F1763" s="2646" t="s">
        <v>2990</v>
      </c>
      <c r="G1763" s="2646" t="s">
        <v>2402</v>
      </c>
      <c r="H1763" s="2646" t="s">
        <v>3017</v>
      </c>
      <c r="I1763" s="2646"/>
      <c r="J1763" s="2646"/>
      <c r="K1763" s="2646"/>
      <c r="L1763" s="2657">
        <v>0.60799999999999998</v>
      </c>
      <c r="M1763" s="2658">
        <v>1.7669999999999999E-3</v>
      </c>
      <c r="N1763" s="2657">
        <v>0.14599999999999999</v>
      </c>
      <c r="O1763" s="2648">
        <v>0.11</v>
      </c>
      <c r="P1763" s="2648">
        <v>0.11</v>
      </c>
      <c r="Q1763" s="2650"/>
      <c r="R1763" s="2650"/>
      <c r="S1763" s="2650"/>
      <c r="T1763" s="2646" t="s">
        <v>2987</v>
      </c>
      <c r="U1763" s="2647">
        <v>4673739426951</v>
      </c>
      <c r="V1763" s="2656">
        <v>1</v>
      </c>
      <c r="W1763" s="2657">
        <v>0.60799999999999998</v>
      </c>
      <c r="X1763" s="2650"/>
      <c r="Y1763" s="2650"/>
      <c r="Z1763" s="2650"/>
      <c r="AA1763" s="2650"/>
      <c r="AB1763" s="2647">
        <v>4673739426968</v>
      </c>
      <c r="AC1763" s="2656">
        <v>20</v>
      </c>
      <c r="AD1763" s="2648">
        <v>24.85</v>
      </c>
      <c r="AE1763" s="2658">
        <v>3.1385000000000003E-2</v>
      </c>
      <c r="AF1763" s="2648">
        <v>0.42</v>
      </c>
      <c r="AG1763" s="2657">
        <v>0.30499999999999999</v>
      </c>
      <c r="AH1763" s="2657">
        <v>0.245</v>
      </c>
      <c r="AI1763" s="2647">
        <v>4673739426975</v>
      </c>
      <c r="AJ1763" s="2648">
        <v>31.13</v>
      </c>
      <c r="AK1763" s="2651" t="s">
        <v>2154</v>
      </c>
      <c r="AL1763" s="2651" t="s">
        <v>2986</v>
      </c>
      <c r="AM1763" s="2655">
        <v>2842.17</v>
      </c>
      <c r="AN1763" s="2652">
        <v>31.75</v>
      </c>
    </row>
    <row r="1764" spans="1:40" ht="11.1" customHeight="1">
      <c r="A1764" s="2646" t="s">
        <v>3499</v>
      </c>
      <c r="B1764" s="2646" t="s">
        <v>3499</v>
      </c>
      <c r="C1764" s="2646" t="s">
        <v>3161</v>
      </c>
      <c r="D1764" s="2646" t="s">
        <v>2379</v>
      </c>
      <c r="E1764" s="2647">
        <v>7307298009</v>
      </c>
      <c r="F1764" s="2646" t="s">
        <v>2990</v>
      </c>
      <c r="G1764" s="2646" t="s">
        <v>2403</v>
      </c>
      <c r="H1764" s="2646" t="s">
        <v>3017</v>
      </c>
      <c r="I1764" s="2646"/>
      <c r="J1764" s="2646"/>
      <c r="K1764" s="2646"/>
      <c r="L1764" s="2648">
        <v>0.74</v>
      </c>
      <c r="M1764" s="2658">
        <v>2.0449999999999999E-3</v>
      </c>
      <c r="N1764" s="2657">
        <v>0.16900000000000001</v>
      </c>
      <c r="O1764" s="2648">
        <v>0.11</v>
      </c>
      <c r="P1764" s="2648">
        <v>0.11</v>
      </c>
      <c r="Q1764" s="2650"/>
      <c r="R1764" s="2650"/>
      <c r="S1764" s="2650"/>
      <c r="T1764" s="2646" t="s">
        <v>2987</v>
      </c>
      <c r="U1764" s="2647">
        <v>4673739426982</v>
      </c>
      <c r="V1764" s="2656">
        <v>1</v>
      </c>
      <c r="W1764" s="2648">
        <v>0.74</v>
      </c>
      <c r="X1764" s="2650"/>
      <c r="Y1764" s="2650"/>
      <c r="Z1764" s="2650"/>
      <c r="AA1764" s="2650"/>
      <c r="AB1764" s="2647">
        <v>4673739426999</v>
      </c>
      <c r="AC1764" s="2656">
        <v>12</v>
      </c>
      <c r="AD1764" s="2648">
        <v>18.29</v>
      </c>
      <c r="AE1764" s="2658">
        <v>3.1385000000000003E-2</v>
      </c>
      <c r="AF1764" s="2648">
        <v>0.42</v>
      </c>
      <c r="AG1764" s="2657">
        <v>0.30499999999999999</v>
      </c>
      <c r="AH1764" s="2657">
        <v>0.245</v>
      </c>
      <c r="AI1764" s="2647">
        <v>4673739427002</v>
      </c>
      <c r="AJ1764" s="2648">
        <v>34.78</v>
      </c>
      <c r="AK1764" s="2651" t="s">
        <v>2154</v>
      </c>
      <c r="AL1764" s="2651" t="s">
        <v>2986</v>
      </c>
      <c r="AM1764" s="2655">
        <v>3175.41</v>
      </c>
      <c r="AN1764" s="2652">
        <v>35.479999999999997</v>
      </c>
    </row>
    <row r="1765" spans="1:40" ht="11.1" customHeight="1">
      <c r="A1765" s="2646" t="s">
        <v>3498</v>
      </c>
      <c r="B1765" s="2646" t="s">
        <v>3498</v>
      </c>
      <c r="C1765" s="2646" t="s">
        <v>3161</v>
      </c>
      <c r="D1765" s="2646" t="s">
        <v>2379</v>
      </c>
      <c r="E1765" s="2647">
        <v>7307298009</v>
      </c>
      <c r="F1765" s="2646" t="s">
        <v>2990</v>
      </c>
      <c r="G1765" s="2646" t="s">
        <v>2404</v>
      </c>
      <c r="H1765" s="2646" t="s">
        <v>3017</v>
      </c>
      <c r="I1765" s="2646"/>
      <c r="J1765" s="2646"/>
      <c r="K1765" s="2646"/>
      <c r="L1765" s="2657">
        <v>0.83799999999999997</v>
      </c>
      <c r="M1765" s="2658">
        <v>3.0430000000000001E-3</v>
      </c>
      <c r="N1765" s="2657">
        <v>0.17199999999999999</v>
      </c>
      <c r="O1765" s="2657">
        <v>0.13300000000000001</v>
      </c>
      <c r="P1765" s="2657">
        <v>0.13300000000000001</v>
      </c>
      <c r="Q1765" s="2650"/>
      <c r="R1765" s="2650"/>
      <c r="S1765" s="2650"/>
      <c r="T1765" s="2646" t="s">
        <v>2987</v>
      </c>
      <c r="U1765" s="2647">
        <v>4673739427019</v>
      </c>
      <c r="V1765" s="2656">
        <v>1</v>
      </c>
      <c r="W1765" s="2657">
        <v>0.83799999999999997</v>
      </c>
      <c r="X1765" s="2650"/>
      <c r="Y1765" s="2650"/>
      <c r="Z1765" s="2650"/>
      <c r="AA1765" s="2650"/>
      <c r="AB1765" s="2647">
        <v>4673739427026</v>
      </c>
      <c r="AC1765" s="2656">
        <v>10</v>
      </c>
      <c r="AD1765" s="2648">
        <v>17.29</v>
      </c>
      <c r="AE1765" s="2658">
        <v>3.1385000000000003E-2</v>
      </c>
      <c r="AF1765" s="2648">
        <v>0.42</v>
      </c>
      <c r="AG1765" s="2657">
        <v>0.30499999999999999</v>
      </c>
      <c r="AH1765" s="2657">
        <v>0.245</v>
      </c>
      <c r="AI1765" s="2647">
        <v>4673739427033</v>
      </c>
      <c r="AJ1765" s="2648">
        <v>38.020000000000003</v>
      </c>
      <c r="AK1765" s="2651" t="s">
        <v>2154</v>
      </c>
      <c r="AL1765" s="2651" t="s">
        <v>2986</v>
      </c>
      <c r="AM1765" s="2655">
        <v>3471.23</v>
      </c>
      <c r="AN1765" s="2652">
        <v>38.78</v>
      </c>
    </row>
    <row r="1766" spans="1:40" ht="11.1" customHeight="1">
      <c r="A1766" s="2646" t="s">
        <v>3497</v>
      </c>
      <c r="B1766" s="2646" t="s">
        <v>3497</v>
      </c>
      <c r="C1766" s="2646" t="s">
        <v>3161</v>
      </c>
      <c r="D1766" s="2646" t="s">
        <v>2379</v>
      </c>
      <c r="E1766" s="2647">
        <v>7307298009</v>
      </c>
      <c r="F1766" s="2646" t="s">
        <v>2990</v>
      </c>
      <c r="G1766" s="2646" t="s">
        <v>2405</v>
      </c>
      <c r="H1766" s="2646" t="s">
        <v>3017</v>
      </c>
      <c r="I1766" s="2646"/>
      <c r="J1766" s="2646"/>
      <c r="K1766" s="2646"/>
      <c r="L1766" s="2657">
        <v>0.98299999999999998</v>
      </c>
      <c r="M1766" s="2658">
        <v>3.3790000000000001E-3</v>
      </c>
      <c r="N1766" s="2657">
        <v>0.191</v>
      </c>
      <c r="O1766" s="2657">
        <v>0.13300000000000001</v>
      </c>
      <c r="P1766" s="2657">
        <v>0.13300000000000001</v>
      </c>
      <c r="Q1766" s="2650"/>
      <c r="R1766" s="2650"/>
      <c r="S1766" s="2650"/>
      <c r="T1766" s="2646" t="s">
        <v>2987</v>
      </c>
      <c r="U1766" s="2647">
        <v>4673739427040</v>
      </c>
      <c r="V1766" s="2656">
        <v>1</v>
      </c>
      <c r="W1766" s="2657">
        <v>0.98299999999999998</v>
      </c>
      <c r="X1766" s="2650"/>
      <c r="Y1766" s="2650"/>
      <c r="Z1766" s="2650"/>
      <c r="AA1766" s="2650"/>
      <c r="AB1766" s="2647">
        <v>4673739427057</v>
      </c>
      <c r="AC1766" s="2656">
        <v>10</v>
      </c>
      <c r="AD1766" s="2648">
        <v>20.190000000000001</v>
      </c>
      <c r="AE1766" s="2658">
        <v>3.1385000000000003E-2</v>
      </c>
      <c r="AF1766" s="2648">
        <v>0.42</v>
      </c>
      <c r="AG1766" s="2657">
        <v>0.30499999999999999</v>
      </c>
      <c r="AH1766" s="2657">
        <v>0.245</v>
      </c>
      <c r="AI1766" s="2647">
        <v>4673739427064</v>
      </c>
      <c r="AJ1766" s="2648">
        <v>44.89</v>
      </c>
      <c r="AK1766" s="2651" t="s">
        <v>2154</v>
      </c>
      <c r="AL1766" s="2651" t="s">
        <v>2986</v>
      </c>
      <c r="AM1766" s="2655">
        <v>4098.46</v>
      </c>
      <c r="AN1766" s="2652">
        <v>45.79</v>
      </c>
    </row>
    <row r="1767" spans="1:40" ht="11.1" customHeight="1">
      <c r="A1767" s="2646" t="s">
        <v>3496</v>
      </c>
      <c r="B1767" s="2646" t="s">
        <v>3496</v>
      </c>
      <c r="C1767" s="2646" t="s">
        <v>3161</v>
      </c>
      <c r="D1767" s="2646" t="s">
        <v>2379</v>
      </c>
      <c r="E1767" s="2647">
        <v>7307298009</v>
      </c>
      <c r="F1767" s="2646" t="s">
        <v>2990</v>
      </c>
      <c r="G1767" s="2646" t="s">
        <v>2406</v>
      </c>
      <c r="H1767" s="2646" t="s">
        <v>3017</v>
      </c>
      <c r="I1767" s="2646"/>
      <c r="J1767" s="2646"/>
      <c r="K1767" s="2646"/>
      <c r="L1767" s="2657">
        <v>1.0680000000000001</v>
      </c>
      <c r="M1767" s="2658">
        <v>3.5379999999999999E-3</v>
      </c>
      <c r="N1767" s="2653">
        <v>0.2</v>
      </c>
      <c r="O1767" s="2657">
        <v>0.13300000000000001</v>
      </c>
      <c r="P1767" s="2657">
        <v>0.13300000000000001</v>
      </c>
      <c r="Q1767" s="2650"/>
      <c r="R1767" s="2650"/>
      <c r="S1767" s="2650"/>
      <c r="T1767" s="2646" t="s">
        <v>2987</v>
      </c>
      <c r="U1767" s="2647">
        <v>4673739427071</v>
      </c>
      <c r="V1767" s="2656">
        <v>1</v>
      </c>
      <c r="W1767" s="2657">
        <v>1.0680000000000001</v>
      </c>
      <c r="X1767" s="2650"/>
      <c r="Y1767" s="2650"/>
      <c r="Z1767" s="2650"/>
      <c r="AA1767" s="2650"/>
      <c r="AB1767" s="2647">
        <v>4673739427088</v>
      </c>
      <c r="AC1767" s="2656">
        <v>10</v>
      </c>
      <c r="AD1767" s="2648">
        <v>21.89</v>
      </c>
      <c r="AE1767" s="2658">
        <v>3.1385000000000003E-2</v>
      </c>
      <c r="AF1767" s="2648">
        <v>0.42</v>
      </c>
      <c r="AG1767" s="2657">
        <v>0.30499999999999999</v>
      </c>
      <c r="AH1767" s="2657">
        <v>0.245</v>
      </c>
      <c r="AI1767" s="2647">
        <v>4673739427095</v>
      </c>
      <c r="AJ1767" s="2648">
        <v>51.18</v>
      </c>
      <c r="AK1767" s="2651" t="s">
        <v>2154</v>
      </c>
      <c r="AL1767" s="2651" t="s">
        <v>2986</v>
      </c>
      <c r="AM1767" s="2655">
        <v>4672.7299999999996</v>
      </c>
      <c r="AN1767" s="2652">
        <v>52.2</v>
      </c>
    </row>
    <row r="1768" spans="1:40" ht="11.1" customHeight="1">
      <c r="A1768" s="2646" t="s">
        <v>3495</v>
      </c>
      <c r="B1768" s="2646" t="s">
        <v>3495</v>
      </c>
      <c r="C1768" s="2646" t="s">
        <v>3161</v>
      </c>
      <c r="D1768" s="2646" t="s">
        <v>2429</v>
      </c>
      <c r="E1768" s="2647">
        <v>7307298009</v>
      </c>
      <c r="F1768" s="2646" t="s">
        <v>2990</v>
      </c>
      <c r="G1768" s="2646" t="s">
        <v>2430</v>
      </c>
      <c r="H1768" s="2646" t="s">
        <v>2995</v>
      </c>
      <c r="I1768" s="2646"/>
      <c r="J1768" s="2646"/>
      <c r="K1768" s="2646"/>
      <c r="L1768" s="2657">
        <v>3.9E-2</v>
      </c>
      <c r="M1768" s="2658">
        <v>3.1999999999999999E-5</v>
      </c>
      <c r="N1768" s="2648">
        <v>0.06</v>
      </c>
      <c r="O1768" s="2657">
        <v>2.3E-2</v>
      </c>
      <c r="P1768" s="2657">
        <v>2.3E-2</v>
      </c>
      <c r="Q1768" s="2650"/>
      <c r="R1768" s="2650"/>
      <c r="S1768" s="2650"/>
      <c r="T1768" s="2646" t="s">
        <v>2987</v>
      </c>
      <c r="U1768" s="2647">
        <v>4673739427668</v>
      </c>
      <c r="V1768" s="2656">
        <v>10</v>
      </c>
      <c r="W1768" s="2648">
        <v>0.39</v>
      </c>
      <c r="X1768" s="2650"/>
      <c r="Y1768" s="2650"/>
      <c r="Z1768" s="2650"/>
      <c r="AA1768" s="2650"/>
      <c r="AB1768" s="2647">
        <v>4673739427675</v>
      </c>
      <c r="AC1768" s="2656">
        <v>400</v>
      </c>
      <c r="AD1768" s="2657">
        <v>31.582000000000001</v>
      </c>
      <c r="AE1768" s="2658">
        <v>1.8896E-2</v>
      </c>
      <c r="AF1768" s="2648">
        <v>0.38</v>
      </c>
      <c r="AG1768" s="2657">
        <v>0.255</v>
      </c>
      <c r="AH1768" s="2657">
        <v>0.19500000000000001</v>
      </c>
      <c r="AI1768" s="2647">
        <v>4673739427682</v>
      </c>
      <c r="AJ1768" s="2648">
        <v>2.69</v>
      </c>
      <c r="AK1768" s="2651" t="s">
        <v>2154</v>
      </c>
      <c r="AL1768" s="2651" t="s">
        <v>2986</v>
      </c>
      <c r="AM1768" s="2663">
        <v>245.6</v>
      </c>
      <c r="AN1768" s="2652">
        <v>2.74</v>
      </c>
    </row>
    <row r="1769" spans="1:40" ht="11.1" customHeight="1">
      <c r="A1769" s="2646" t="s">
        <v>3494</v>
      </c>
      <c r="B1769" s="2646" t="s">
        <v>3494</v>
      </c>
      <c r="C1769" s="2646" t="s">
        <v>3161</v>
      </c>
      <c r="D1769" s="2646" t="s">
        <v>2429</v>
      </c>
      <c r="E1769" s="2647">
        <v>7307298009</v>
      </c>
      <c r="F1769" s="2646" t="s">
        <v>2990</v>
      </c>
      <c r="G1769" s="2646" t="s">
        <v>2431</v>
      </c>
      <c r="H1769" s="2646" t="s">
        <v>2995</v>
      </c>
      <c r="I1769" s="2646"/>
      <c r="J1769" s="2646"/>
      <c r="K1769" s="2646"/>
      <c r="L1769" s="2657">
        <v>4.8000000000000001E-2</v>
      </c>
      <c r="M1769" s="2658">
        <v>3.3000000000000003E-5</v>
      </c>
      <c r="N1769" s="2657">
        <v>6.2E-2</v>
      </c>
      <c r="O1769" s="2657">
        <v>2.3E-2</v>
      </c>
      <c r="P1769" s="2657">
        <v>2.3E-2</v>
      </c>
      <c r="Q1769" s="2650"/>
      <c r="R1769" s="2650"/>
      <c r="S1769" s="2650"/>
      <c r="T1769" s="2646" t="s">
        <v>2987</v>
      </c>
      <c r="U1769" s="2647">
        <v>4673739427699</v>
      </c>
      <c r="V1769" s="2656">
        <v>10</v>
      </c>
      <c r="W1769" s="2648">
        <v>0.48</v>
      </c>
      <c r="X1769" s="2650"/>
      <c r="Y1769" s="2650"/>
      <c r="Z1769" s="2650"/>
      <c r="AA1769" s="2650"/>
      <c r="AB1769" s="2647">
        <v>4673739427705</v>
      </c>
      <c r="AC1769" s="2656">
        <v>350</v>
      </c>
      <c r="AD1769" s="2657">
        <v>33.981999999999999</v>
      </c>
      <c r="AE1769" s="2658">
        <v>1.8896E-2</v>
      </c>
      <c r="AF1769" s="2648">
        <v>0.38</v>
      </c>
      <c r="AG1769" s="2657">
        <v>0.255</v>
      </c>
      <c r="AH1769" s="2657">
        <v>0.19500000000000001</v>
      </c>
      <c r="AI1769" s="2647">
        <v>4673739427712</v>
      </c>
      <c r="AJ1769" s="2648">
        <v>2.69</v>
      </c>
      <c r="AK1769" s="2651" t="s">
        <v>2154</v>
      </c>
      <c r="AL1769" s="2651" t="s">
        <v>2986</v>
      </c>
      <c r="AM1769" s="2663">
        <v>245.6</v>
      </c>
      <c r="AN1769" s="2652">
        <v>2.74</v>
      </c>
    </row>
    <row r="1770" spans="1:40" ht="11.1" customHeight="1">
      <c r="A1770" s="2646" t="s">
        <v>3493</v>
      </c>
      <c r="B1770" s="2646" t="s">
        <v>3493</v>
      </c>
      <c r="C1770" s="2646" t="s">
        <v>3161</v>
      </c>
      <c r="D1770" s="2646" t="s">
        <v>2429</v>
      </c>
      <c r="E1770" s="2647">
        <v>7307298009</v>
      </c>
      <c r="F1770" s="2646" t="s">
        <v>2990</v>
      </c>
      <c r="G1770" s="2646" t="s">
        <v>2432</v>
      </c>
      <c r="H1770" s="2646" t="s">
        <v>2995</v>
      </c>
      <c r="I1770" s="2646"/>
      <c r="J1770" s="2646"/>
      <c r="K1770" s="2646"/>
      <c r="L1770" s="2657">
        <v>4.9000000000000002E-2</v>
      </c>
      <c r="M1770" s="2658">
        <v>4.1E-5</v>
      </c>
      <c r="N1770" s="2657">
        <v>6.0999999999999999E-2</v>
      </c>
      <c r="O1770" s="2657">
        <v>2.5999999999999999E-2</v>
      </c>
      <c r="P1770" s="2657">
        <v>2.5999999999999999E-2</v>
      </c>
      <c r="Q1770" s="2650"/>
      <c r="R1770" s="2650"/>
      <c r="S1770" s="2650"/>
      <c r="T1770" s="2646" t="s">
        <v>2987</v>
      </c>
      <c r="U1770" s="2647">
        <v>4673739427729</v>
      </c>
      <c r="V1770" s="2656">
        <v>10</v>
      </c>
      <c r="W1770" s="2648">
        <v>0.49</v>
      </c>
      <c r="X1770" s="2650"/>
      <c r="Y1770" s="2650"/>
      <c r="Z1770" s="2650"/>
      <c r="AA1770" s="2650"/>
      <c r="AB1770" s="2647">
        <v>4673739427736</v>
      </c>
      <c r="AC1770" s="2656">
        <v>350</v>
      </c>
      <c r="AD1770" s="2657">
        <v>34.682000000000002</v>
      </c>
      <c r="AE1770" s="2658">
        <v>1.8896E-2</v>
      </c>
      <c r="AF1770" s="2648">
        <v>0.38</v>
      </c>
      <c r="AG1770" s="2657">
        <v>0.255</v>
      </c>
      <c r="AH1770" s="2657">
        <v>0.19500000000000001</v>
      </c>
      <c r="AI1770" s="2647">
        <v>4673739427743</v>
      </c>
      <c r="AJ1770" s="2648">
        <v>2.5499999999999998</v>
      </c>
      <c r="AK1770" s="2651" t="s">
        <v>2154</v>
      </c>
      <c r="AL1770" s="2651" t="s">
        <v>2986</v>
      </c>
      <c r="AM1770" s="2652">
        <v>232.82</v>
      </c>
      <c r="AN1770" s="2652">
        <v>2.6</v>
      </c>
    </row>
    <row r="1771" spans="1:40" ht="11.1" customHeight="1">
      <c r="A1771" s="2646" t="s">
        <v>3492</v>
      </c>
      <c r="B1771" s="2646" t="s">
        <v>3492</v>
      </c>
      <c r="C1771" s="2646" t="s">
        <v>3161</v>
      </c>
      <c r="D1771" s="2646" t="s">
        <v>2429</v>
      </c>
      <c r="E1771" s="2647">
        <v>7307298009</v>
      </c>
      <c r="F1771" s="2646" t="s">
        <v>2990</v>
      </c>
      <c r="G1771" s="2646" t="s">
        <v>2433</v>
      </c>
      <c r="H1771" s="2646" t="s">
        <v>2995</v>
      </c>
      <c r="I1771" s="2646"/>
      <c r="J1771" s="2646"/>
      <c r="K1771" s="2646"/>
      <c r="L1771" s="2657">
        <v>6.6000000000000003E-2</v>
      </c>
      <c r="M1771" s="2658">
        <v>5.5999999999999999E-5</v>
      </c>
      <c r="N1771" s="2657">
        <v>7.0999999999999994E-2</v>
      </c>
      <c r="O1771" s="2657">
        <v>2.8000000000000001E-2</v>
      </c>
      <c r="P1771" s="2657">
        <v>2.8000000000000001E-2</v>
      </c>
      <c r="Q1771" s="2650"/>
      <c r="R1771" s="2650"/>
      <c r="S1771" s="2650"/>
      <c r="T1771" s="2646" t="s">
        <v>2987</v>
      </c>
      <c r="U1771" s="2647">
        <v>4673739427750</v>
      </c>
      <c r="V1771" s="2656">
        <v>10</v>
      </c>
      <c r="W1771" s="2648">
        <v>0.66</v>
      </c>
      <c r="X1771" s="2650"/>
      <c r="Y1771" s="2650"/>
      <c r="Z1771" s="2650"/>
      <c r="AA1771" s="2650"/>
      <c r="AB1771" s="2647">
        <v>4673739427767</v>
      </c>
      <c r="AC1771" s="2656">
        <v>300</v>
      </c>
      <c r="AD1771" s="2657">
        <v>39.981999999999999</v>
      </c>
      <c r="AE1771" s="2658">
        <v>1.8896E-2</v>
      </c>
      <c r="AF1771" s="2648">
        <v>0.38</v>
      </c>
      <c r="AG1771" s="2657">
        <v>0.255</v>
      </c>
      <c r="AH1771" s="2657">
        <v>0.19500000000000001</v>
      </c>
      <c r="AI1771" s="2647">
        <v>4673739427774</v>
      </c>
      <c r="AJ1771" s="2648">
        <v>3.13</v>
      </c>
      <c r="AK1771" s="2651" t="s">
        <v>2154</v>
      </c>
      <c r="AL1771" s="2651" t="s">
        <v>2986</v>
      </c>
      <c r="AM1771" s="2652">
        <v>285.77</v>
      </c>
      <c r="AN1771" s="2652">
        <v>3.19</v>
      </c>
    </row>
    <row r="1772" spans="1:40" ht="11.1" customHeight="1">
      <c r="A1772" s="2646" t="s">
        <v>3491</v>
      </c>
      <c r="B1772" s="2646" t="s">
        <v>3491</v>
      </c>
      <c r="C1772" s="2646" t="s">
        <v>3161</v>
      </c>
      <c r="D1772" s="2646" t="s">
        <v>2429</v>
      </c>
      <c r="E1772" s="2647">
        <v>7307298009</v>
      </c>
      <c r="F1772" s="2646" t="s">
        <v>2990</v>
      </c>
      <c r="G1772" s="2646" t="s">
        <v>2434</v>
      </c>
      <c r="H1772" s="2646" t="s">
        <v>2995</v>
      </c>
      <c r="I1772" s="2646"/>
      <c r="J1772" s="2646"/>
      <c r="K1772" s="2646"/>
      <c r="L1772" s="2657">
        <v>6.6000000000000003E-2</v>
      </c>
      <c r="M1772" s="2658">
        <v>5.8E-5</v>
      </c>
      <c r="N1772" s="2657">
        <v>7.3999999999999996E-2</v>
      </c>
      <c r="O1772" s="2657">
        <v>2.8000000000000001E-2</v>
      </c>
      <c r="P1772" s="2657">
        <v>2.8000000000000001E-2</v>
      </c>
      <c r="Q1772" s="2650"/>
      <c r="R1772" s="2650"/>
      <c r="S1772" s="2650"/>
      <c r="T1772" s="2646" t="s">
        <v>2987</v>
      </c>
      <c r="U1772" s="2647">
        <v>4673739427781</v>
      </c>
      <c r="V1772" s="2656">
        <v>10</v>
      </c>
      <c r="W1772" s="2648">
        <v>0.66</v>
      </c>
      <c r="X1772" s="2650"/>
      <c r="Y1772" s="2650"/>
      <c r="Z1772" s="2650"/>
      <c r="AA1772" s="2650"/>
      <c r="AB1772" s="2647">
        <v>4673739427798</v>
      </c>
      <c r="AC1772" s="2656">
        <v>300</v>
      </c>
      <c r="AD1772" s="2657">
        <v>39.981999999999999</v>
      </c>
      <c r="AE1772" s="2658">
        <v>1.8896E-2</v>
      </c>
      <c r="AF1772" s="2648">
        <v>0.38</v>
      </c>
      <c r="AG1772" s="2657">
        <v>0.255</v>
      </c>
      <c r="AH1772" s="2657">
        <v>0.19500000000000001</v>
      </c>
      <c r="AI1772" s="2647">
        <v>4673739427804</v>
      </c>
      <c r="AJ1772" s="2648">
        <v>3.34</v>
      </c>
      <c r="AK1772" s="2651" t="s">
        <v>2154</v>
      </c>
      <c r="AL1772" s="2651" t="s">
        <v>2986</v>
      </c>
      <c r="AM1772" s="2652">
        <v>304.94</v>
      </c>
      <c r="AN1772" s="2652">
        <v>3.41</v>
      </c>
    </row>
    <row r="1773" spans="1:40" ht="11.1" customHeight="1">
      <c r="A1773" s="2646" t="s">
        <v>3490</v>
      </c>
      <c r="B1773" s="2646" t="s">
        <v>3490</v>
      </c>
      <c r="C1773" s="2646" t="s">
        <v>3161</v>
      </c>
      <c r="D1773" s="2646" t="s">
        <v>2429</v>
      </c>
      <c r="E1773" s="2647">
        <v>7307298009</v>
      </c>
      <c r="F1773" s="2646" t="s">
        <v>2990</v>
      </c>
      <c r="G1773" s="2646" t="s">
        <v>2435</v>
      </c>
      <c r="H1773" s="2646" t="s">
        <v>2995</v>
      </c>
      <c r="I1773" s="2646"/>
      <c r="J1773" s="2646"/>
      <c r="K1773" s="2646"/>
      <c r="L1773" s="2657">
        <v>6.7000000000000004E-2</v>
      </c>
      <c r="M1773" s="2658">
        <v>6.2000000000000003E-5</v>
      </c>
      <c r="N1773" s="2657">
        <v>6.5000000000000002E-2</v>
      </c>
      <c r="O1773" s="2657">
        <v>3.1E-2</v>
      </c>
      <c r="P1773" s="2657">
        <v>3.1E-2</v>
      </c>
      <c r="Q1773" s="2650"/>
      <c r="R1773" s="2650"/>
      <c r="S1773" s="2650"/>
      <c r="T1773" s="2646" t="s">
        <v>2987</v>
      </c>
      <c r="U1773" s="2647">
        <v>4673739427811</v>
      </c>
      <c r="V1773" s="2656">
        <v>10</v>
      </c>
      <c r="W1773" s="2648">
        <v>0.67</v>
      </c>
      <c r="X1773" s="2650"/>
      <c r="Y1773" s="2650"/>
      <c r="Z1773" s="2650"/>
      <c r="AA1773" s="2650"/>
      <c r="AB1773" s="2647">
        <v>4673739427828</v>
      </c>
      <c r="AC1773" s="2656">
        <v>300</v>
      </c>
      <c r="AD1773" s="2657">
        <v>40.582000000000001</v>
      </c>
      <c r="AE1773" s="2658">
        <v>1.8896E-2</v>
      </c>
      <c r="AF1773" s="2648">
        <v>0.38</v>
      </c>
      <c r="AG1773" s="2657">
        <v>0.255</v>
      </c>
      <c r="AH1773" s="2657">
        <v>0.19500000000000001</v>
      </c>
      <c r="AI1773" s="2647">
        <v>4673739427835</v>
      </c>
      <c r="AJ1773" s="2648">
        <v>3.13</v>
      </c>
      <c r="AK1773" s="2651" t="s">
        <v>2154</v>
      </c>
      <c r="AL1773" s="2651" t="s">
        <v>2986</v>
      </c>
      <c r="AM1773" s="2652">
        <v>285.77</v>
      </c>
      <c r="AN1773" s="2652">
        <v>3.19</v>
      </c>
    </row>
    <row r="1774" spans="1:40" ht="11.1" customHeight="1">
      <c r="A1774" s="2646" t="s">
        <v>3489</v>
      </c>
      <c r="B1774" s="2646" t="s">
        <v>3489</v>
      </c>
      <c r="C1774" s="2646" t="s">
        <v>3161</v>
      </c>
      <c r="D1774" s="2646" t="s">
        <v>2429</v>
      </c>
      <c r="E1774" s="2647">
        <v>7307298009</v>
      </c>
      <c r="F1774" s="2646" t="s">
        <v>2990</v>
      </c>
      <c r="G1774" s="2646" t="s">
        <v>2436</v>
      </c>
      <c r="H1774" s="2646" t="s">
        <v>2995</v>
      </c>
      <c r="I1774" s="2646"/>
      <c r="J1774" s="2646"/>
      <c r="K1774" s="2646"/>
      <c r="L1774" s="2657">
        <v>8.3000000000000004E-2</v>
      </c>
      <c r="M1774" s="2658">
        <v>9.7E-5</v>
      </c>
      <c r="N1774" s="2657">
        <v>7.9000000000000001E-2</v>
      </c>
      <c r="O1774" s="2657">
        <v>3.5000000000000003E-2</v>
      </c>
      <c r="P1774" s="2657">
        <v>3.5000000000000003E-2</v>
      </c>
      <c r="Q1774" s="2650"/>
      <c r="R1774" s="2650"/>
      <c r="S1774" s="2650"/>
      <c r="T1774" s="2646" t="s">
        <v>2987</v>
      </c>
      <c r="U1774" s="2647">
        <v>4673739427842</v>
      </c>
      <c r="V1774" s="2656">
        <v>10</v>
      </c>
      <c r="W1774" s="2648">
        <v>0.83</v>
      </c>
      <c r="X1774" s="2650"/>
      <c r="Y1774" s="2650"/>
      <c r="Z1774" s="2650"/>
      <c r="AA1774" s="2650"/>
      <c r="AB1774" s="2647">
        <v>4673739427859</v>
      </c>
      <c r="AC1774" s="2656">
        <v>80</v>
      </c>
      <c r="AD1774" s="2657">
        <v>13.662000000000001</v>
      </c>
      <c r="AE1774" s="2658">
        <v>1.8896E-2</v>
      </c>
      <c r="AF1774" s="2648">
        <v>0.38</v>
      </c>
      <c r="AG1774" s="2657">
        <v>0.255</v>
      </c>
      <c r="AH1774" s="2657">
        <v>0.19500000000000001</v>
      </c>
      <c r="AI1774" s="2647">
        <v>4673739427866</v>
      </c>
      <c r="AJ1774" s="2648">
        <v>4.49</v>
      </c>
      <c r="AK1774" s="2651" t="s">
        <v>2154</v>
      </c>
      <c r="AL1774" s="2651" t="s">
        <v>2986</v>
      </c>
      <c r="AM1774" s="2652">
        <v>409.94</v>
      </c>
      <c r="AN1774" s="2652">
        <v>4.58</v>
      </c>
    </row>
    <row r="1775" spans="1:40" ht="11.1" customHeight="1">
      <c r="A1775" s="2646" t="s">
        <v>3488</v>
      </c>
      <c r="B1775" s="2646" t="s">
        <v>3488</v>
      </c>
      <c r="C1775" s="2646" t="s">
        <v>3161</v>
      </c>
      <c r="D1775" s="2646" t="s">
        <v>2429</v>
      </c>
      <c r="E1775" s="2647">
        <v>7307298009</v>
      </c>
      <c r="F1775" s="2646" t="s">
        <v>2990</v>
      </c>
      <c r="G1775" s="2646" t="s">
        <v>2437</v>
      </c>
      <c r="H1775" s="2646" t="s">
        <v>2995</v>
      </c>
      <c r="I1775" s="2646"/>
      <c r="J1775" s="2646"/>
      <c r="K1775" s="2646"/>
      <c r="L1775" s="2657">
        <v>8.5000000000000006E-2</v>
      </c>
      <c r="M1775" s="2658">
        <v>9.2E-5</v>
      </c>
      <c r="N1775" s="2657">
        <v>7.4999999999999997E-2</v>
      </c>
      <c r="O1775" s="2657">
        <v>3.5000000000000003E-2</v>
      </c>
      <c r="P1775" s="2657">
        <v>3.5000000000000003E-2</v>
      </c>
      <c r="Q1775" s="2650"/>
      <c r="R1775" s="2650"/>
      <c r="S1775" s="2650"/>
      <c r="T1775" s="2646" t="s">
        <v>2987</v>
      </c>
      <c r="U1775" s="2647">
        <v>4673739427873</v>
      </c>
      <c r="V1775" s="2656">
        <v>10</v>
      </c>
      <c r="W1775" s="2648">
        <v>0.85</v>
      </c>
      <c r="X1775" s="2650"/>
      <c r="Y1775" s="2650"/>
      <c r="Z1775" s="2650"/>
      <c r="AA1775" s="2650"/>
      <c r="AB1775" s="2647">
        <v>4673739427880</v>
      </c>
      <c r="AC1775" s="2656">
        <v>80</v>
      </c>
      <c r="AD1775" s="2657">
        <v>13.981999999999999</v>
      </c>
      <c r="AE1775" s="2658">
        <v>1.8896E-2</v>
      </c>
      <c r="AF1775" s="2648">
        <v>0.38</v>
      </c>
      <c r="AG1775" s="2657">
        <v>0.255</v>
      </c>
      <c r="AH1775" s="2657">
        <v>0.19500000000000001</v>
      </c>
      <c r="AI1775" s="2647">
        <v>4673739427897</v>
      </c>
      <c r="AJ1775" s="2648">
        <v>3.89</v>
      </c>
      <c r="AK1775" s="2651" t="s">
        <v>2154</v>
      </c>
      <c r="AL1775" s="2651" t="s">
        <v>2986</v>
      </c>
      <c r="AM1775" s="2652">
        <v>355.16</v>
      </c>
      <c r="AN1775" s="2652">
        <v>3.97</v>
      </c>
    </row>
    <row r="1776" spans="1:40" ht="11.1" customHeight="1">
      <c r="A1776" s="2646" t="s">
        <v>3487</v>
      </c>
      <c r="B1776" s="2646" t="s">
        <v>3487</v>
      </c>
      <c r="C1776" s="2646" t="s">
        <v>3161</v>
      </c>
      <c r="D1776" s="2646" t="s">
        <v>2429</v>
      </c>
      <c r="E1776" s="2647">
        <v>7307298009</v>
      </c>
      <c r="F1776" s="2646" t="s">
        <v>2990</v>
      </c>
      <c r="G1776" s="2646" t="s">
        <v>2438</v>
      </c>
      <c r="H1776" s="2646" t="s">
        <v>2995</v>
      </c>
      <c r="I1776" s="2646"/>
      <c r="J1776" s="2646"/>
      <c r="K1776" s="2646"/>
      <c r="L1776" s="2648">
        <v>0.09</v>
      </c>
      <c r="M1776" s="2658">
        <v>9.7999999999999997E-5</v>
      </c>
      <c r="N1776" s="2648">
        <v>0.08</v>
      </c>
      <c r="O1776" s="2657">
        <v>3.5000000000000003E-2</v>
      </c>
      <c r="P1776" s="2657">
        <v>3.5000000000000003E-2</v>
      </c>
      <c r="Q1776" s="2650"/>
      <c r="R1776" s="2650"/>
      <c r="S1776" s="2650"/>
      <c r="T1776" s="2646" t="s">
        <v>2987</v>
      </c>
      <c r="U1776" s="2647">
        <v>4673739427903</v>
      </c>
      <c r="V1776" s="2656">
        <v>10</v>
      </c>
      <c r="W1776" s="2653">
        <v>0.9</v>
      </c>
      <c r="X1776" s="2650"/>
      <c r="Y1776" s="2650"/>
      <c r="Z1776" s="2650"/>
      <c r="AA1776" s="2650"/>
      <c r="AB1776" s="2647">
        <v>4673739427910</v>
      </c>
      <c r="AC1776" s="2656">
        <v>50</v>
      </c>
      <c r="AD1776" s="2657">
        <v>9.3819999999999997</v>
      </c>
      <c r="AE1776" s="2658">
        <v>1.8896E-2</v>
      </c>
      <c r="AF1776" s="2648">
        <v>0.38</v>
      </c>
      <c r="AG1776" s="2657">
        <v>0.255</v>
      </c>
      <c r="AH1776" s="2657">
        <v>0.19500000000000001</v>
      </c>
      <c r="AI1776" s="2647">
        <v>4673739427927</v>
      </c>
      <c r="AJ1776" s="2648">
        <v>3.68</v>
      </c>
      <c r="AK1776" s="2651" t="s">
        <v>2154</v>
      </c>
      <c r="AL1776" s="2651" t="s">
        <v>2986</v>
      </c>
      <c r="AM1776" s="2652">
        <v>335.98</v>
      </c>
      <c r="AN1776" s="2652">
        <v>3.75</v>
      </c>
    </row>
    <row r="1777" spans="1:40" ht="11.1" customHeight="1">
      <c r="A1777" s="2646" t="s">
        <v>3486</v>
      </c>
      <c r="B1777" s="2646" t="s">
        <v>3486</v>
      </c>
      <c r="C1777" s="2646" t="s">
        <v>3161</v>
      </c>
      <c r="D1777" s="2646" t="s">
        <v>2429</v>
      </c>
      <c r="E1777" s="2647">
        <v>7307298009</v>
      </c>
      <c r="F1777" s="2646" t="s">
        <v>2990</v>
      </c>
      <c r="G1777" s="2646" t="s">
        <v>2439</v>
      </c>
      <c r="H1777" s="2646" t="s">
        <v>2995</v>
      </c>
      <c r="I1777" s="2646"/>
      <c r="J1777" s="2646"/>
      <c r="K1777" s="2646"/>
      <c r="L1777" s="2657">
        <v>0.104</v>
      </c>
      <c r="M1777" s="2658">
        <v>1.1400000000000001E-4</v>
      </c>
      <c r="N1777" s="2657">
        <v>8.3000000000000004E-2</v>
      </c>
      <c r="O1777" s="2657">
        <v>3.6999999999999998E-2</v>
      </c>
      <c r="P1777" s="2657">
        <v>3.6999999999999998E-2</v>
      </c>
      <c r="Q1777" s="2650"/>
      <c r="R1777" s="2650"/>
      <c r="S1777" s="2650"/>
      <c r="T1777" s="2646" t="s">
        <v>2987</v>
      </c>
      <c r="U1777" s="2647">
        <v>4673739427934</v>
      </c>
      <c r="V1777" s="2656">
        <v>10</v>
      </c>
      <c r="W1777" s="2648">
        <v>1.04</v>
      </c>
      <c r="X1777" s="2650"/>
      <c r="Y1777" s="2650"/>
      <c r="Z1777" s="2650"/>
      <c r="AA1777" s="2650"/>
      <c r="AB1777" s="2647">
        <v>4673739427941</v>
      </c>
      <c r="AC1777" s="2656">
        <v>50</v>
      </c>
      <c r="AD1777" s="2657">
        <v>10.782</v>
      </c>
      <c r="AE1777" s="2658">
        <v>1.8896E-2</v>
      </c>
      <c r="AF1777" s="2648">
        <v>0.38</v>
      </c>
      <c r="AG1777" s="2657">
        <v>0.255</v>
      </c>
      <c r="AH1777" s="2657">
        <v>0.19500000000000001</v>
      </c>
      <c r="AI1777" s="2647">
        <v>4673739427958</v>
      </c>
      <c r="AJ1777" s="2648">
        <v>3.86</v>
      </c>
      <c r="AK1777" s="2651" t="s">
        <v>2154</v>
      </c>
      <c r="AL1777" s="2651" t="s">
        <v>2986</v>
      </c>
      <c r="AM1777" s="2652">
        <v>352.42</v>
      </c>
      <c r="AN1777" s="2652">
        <v>3.94</v>
      </c>
    </row>
    <row r="1778" spans="1:40" ht="11.1" customHeight="1">
      <c r="A1778" s="2646" t="s">
        <v>3485</v>
      </c>
      <c r="B1778" s="2646" t="s">
        <v>3485</v>
      </c>
      <c r="C1778" s="2646" t="s">
        <v>3161</v>
      </c>
      <c r="D1778" s="2646" t="s">
        <v>2429</v>
      </c>
      <c r="E1778" s="2647">
        <v>7307298009</v>
      </c>
      <c r="F1778" s="2646" t="s">
        <v>2990</v>
      </c>
      <c r="G1778" s="2646" t="s">
        <v>2440</v>
      </c>
      <c r="H1778" s="2646" t="s">
        <v>2995</v>
      </c>
      <c r="I1778" s="2646"/>
      <c r="J1778" s="2646"/>
      <c r="K1778" s="2646"/>
      <c r="L1778" s="2653">
        <v>0.1</v>
      </c>
      <c r="M1778" s="2658">
        <v>1.45E-4</v>
      </c>
      <c r="N1778" s="2657">
        <v>8.2000000000000003E-2</v>
      </c>
      <c r="O1778" s="2657">
        <v>4.2000000000000003E-2</v>
      </c>
      <c r="P1778" s="2657">
        <v>4.2000000000000003E-2</v>
      </c>
      <c r="Q1778" s="2650"/>
      <c r="R1778" s="2650"/>
      <c r="S1778" s="2650"/>
      <c r="T1778" s="2646" t="s">
        <v>2987</v>
      </c>
      <c r="U1778" s="2647">
        <v>4673739427965</v>
      </c>
      <c r="V1778" s="2656">
        <v>5</v>
      </c>
      <c r="W1778" s="2653">
        <v>0.5</v>
      </c>
      <c r="X1778" s="2650"/>
      <c r="Y1778" s="2650"/>
      <c r="Z1778" s="2650"/>
      <c r="AA1778" s="2650"/>
      <c r="AB1778" s="2647">
        <v>4673739427972</v>
      </c>
      <c r="AC1778" s="2656">
        <v>100</v>
      </c>
      <c r="AD1778" s="2648">
        <v>20.53</v>
      </c>
      <c r="AE1778" s="2658">
        <v>3.1385000000000003E-2</v>
      </c>
      <c r="AF1778" s="2648">
        <v>0.42</v>
      </c>
      <c r="AG1778" s="2657">
        <v>0.30499999999999999</v>
      </c>
      <c r="AH1778" s="2657">
        <v>0.245</v>
      </c>
      <c r="AI1778" s="2647">
        <v>4673739427989</v>
      </c>
      <c r="AJ1778" s="2648">
        <v>5.69</v>
      </c>
      <c r="AK1778" s="2651" t="s">
        <v>2154</v>
      </c>
      <c r="AL1778" s="2651" t="s">
        <v>2986</v>
      </c>
      <c r="AM1778" s="2663">
        <v>519.5</v>
      </c>
      <c r="AN1778" s="2652">
        <v>5.8</v>
      </c>
    </row>
    <row r="1779" spans="1:40" ht="11.1" customHeight="1">
      <c r="A1779" s="2646" t="s">
        <v>3484</v>
      </c>
      <c r="B1779" s="2646" t="s">
        <v>3484</v>
      </c>
      <c r="C1779" s="2646" t="s">
        <v>3161</v>
      </c>
      <c r="D1779" s="2646" t="s">
        <v>2429</v>
      </c>
      <c r="E1779" s="2647">
        <v>7307298009</v>
      </c>
      <c r="F1779" s="2646" t="s">
        <v>2990</v>
      </c>
      <c r="G1779" s="2646" t="s">
        <v>2441</v>
      </c>
      <c r="H1779" s="2646" t="s">
        <v>2995</v>
      </c>
      <c r="I1779" s="2646"/>
      <c r="J1779" s="2646"/>
      <c r="K1779" s="2646"/>
      <c r="L1779" s="2657">
        <v>0.112</v>
      </c>
      <c r="M1779" s="2658">
        <v>1.45E-4</v>
      </c>
      <c r="N1779" s="2657">
        <v>8.2000000000000003E-2</v>
      </c>
      <c r="O1779" s="2657">
        <v>4.2000000000000003E-2</v>
      </c>
      <c r="P1779" s="2657">
        <v>4.2000000000000003E-2</v>
      </c>
      <c r="Q1779" s="2650"/>
      <c r="R1779" s="2650"/>
      <c r="S1779" s="2650"/>
      <c r="T1779" s="2646" t="s">
        <v>2987</v>
      </c>
      <c r="U1779" s="2647">
        <v>4673739427996</v>
      </c>
      <c r="V1779" s="2656">
        <v>5</v>
      </c>
      <c r="W1779" s="2648">
        <v>0.56000000000000005</v>
      </c>
      <c r="X1779" s="2650"/>
      <c r="Y1779" s="2650"/>
      <c r="Z1779" s="2650"/>
      <c r="AA1779" s="2650"/>
      <c r="AB1779" s="2647">
        <v>4673739428009</v>
      </c>
      <c r="AC1779" s="2656">
        <v>100</v>
      </c>
      <c r="AD1779" s="2648">
        <v>22.93</v>
      </c>
      <c r="AE1779" s="2658">
        <v>3.1385000000000003E-2</v>
      </c>
      <c r="AF1779" s="2648">
        <v>0.42</v>
      </c>
      <c r="AG1779" s="2657">
        <v>0.30499999999999999</v>
      </c>
      <c r="AH1779" s="2657">
        <v>0.245</v>
      </c>
      <c r="AI1779" s="2647">
        <v>4673739428016</v>
      </c>
      <c r="AJ1779" s="2648">
        <v>5.66</v>
      </c>
      <c r="AK1779" s="2651" t="s">
        <v>2154</v>
      </c>
      <c r="AL1779" s="2651" t="s">
        <v>2986</v>
      </c>
      <c r="AM1779" s="2652">
        <v>516.76</v>
      </c>
      <c r="AN1779" s="2652">
        <v>5.77</v>
      </c>
    </row>
    <row r="1780" spans="1:40" ht="11.1" customHeight="1">
      <c r="A1780" s="2646" t="s">
        <v>3483</v>
      </c>
      <c r="B1780" s="2646" t="s">
        <v>3483</v>
      </c>
      <c r="C1780" s="2646" t="s">
        <v>3161</v>
      </c>
      <c r="D1780" s="2646" t="s">
        <v>2429</v>
      </c>
      <c r="E1780" s="2647">
        <v>7307298009</v>
      </c>
      <c r="F1780" s="2646" t="s">
        <v>2990</v>
      </c>
      <c r="G1780" s="2646" t="s">
        <v>2442</v>
      </c>
      <c r="H1780" s="2646" t="s">
        <v>2995</v>
      </c>
      <c r="I1780" s="2646"/>
      <c r="J1780" s="2646"/>
      <c r="K1780" s="2646"/>
      <c r="L1780" s="2657">
        <v>0.108</v>
      </c>
      <c r="M1780" s="2658">
        <v>1.3899999999999999E-4</v>
      </c>
      <c r="N1780" s="2657">
        <v>7.9000000000000001E-2</v>
      </c>
      <c r="O1780" s="2657">
        <v>4.2000000000000003E-2</v>
      </c>
      <c r="P1780" s="2657">
        <v>4.2000000000000003E-2</v>
      </c>
      <c r="Q1780" s="2650"/>
      <c r="R1780" s="2650"/>
      <c r="S1780" s="2650"/>
      <c r="T1780" s="2646" t="s">
        <v>2987</v>
      </c>
      <c r="U1780" s="2647">
        <v>4673739428023</v>
      </c>
      <c r="V1780" s="2656">
        <v>5</v>
      </c>
      <c r="W1780" s="2648">
        <v>0.54</v>
      </c>
      <c r="X1780" s="2650"/>
      <c r="Y1780" s="2650"/>
      <c r="Z1780" s="2650"/>
      <c r="AA1780" s="2650"/>
      <c r="AB1780" s="2647">
        <v>4673739428030</v>
      </c>
      <c r="AC1780" s="2656">
        <v>80</v>
      </c>
      <c r="AD1780" s="2648">
        <v>17.809999999999999</v>
      </c>
      <c r="AE1780" s="2658">
        <v>3.1385000000000003E-2</v>
      </c>
      <c r="AF1780" s="2648">
        <v>0.42</v>
      </c>
      <c r="AG1780" s="2657">
        <v>0.30499999999999999</v>
      </c>
      <c r="AH1780" s="2657">
        <v>0.245</v>
      </c>
      <c r="AI1780" s="2647">
        <v>4673739428047</v>
      </c>
      <c r="AJ1780" s="2648">
        <v>5.47</v>
      </c>
      <c r="AK1780" s="2651" t="s">
        <v>2154</v>
      </c>
      <c r="AL1780" s="2651" t="s">
        <v>2986</v>
      </c>
      <c r="AM1780" s="2652">
        <v>499.41</v>
      </c>
      <c r="AN1780" s="2652">
        <v>5.58</v>
      </c>
    </row>
    <row r="1781" spans="1:40" ht="11.1" customHeight="1">
      <c r="A1781" s="2646" t="s">
        <v>3482</v>
      </c>
      <c r="B1781" s="2646" t="s">
        <v>3482</v>
      </c>
      <c r="C1781" s="2646" t="s">
        <v>3161</v>
      </c>
      <c r="D1781" s="2646" t="s">
        <v>2429</v>
      </c>
      <c r="E1781" s="2647">
        <v>7307298009</v>
      </c>
      <c r="F1781" s="2646" t="s">
        <v>2990</v>
      </c>
      <c r="G1781" s="2646" t="s">
        <v>2443</v>
      </c>
      <c r="H1781" s="2646" t="s">
        <v>2995</v>
      </c>
      <c r="I1781" s="2646"/>
      <c r="J1781" s="2646"/>
      <c r="K1781" s="2646"/>
      <c r="L1781" s="2657">
        <v>0.113</v>
      </c>
      <c r="M1781" s="2658">
        <v>1.4100000000000001E-4</v>
      </c>
      <c r="N1781" s="2648">
        <v>0.08</v>
      </c>
      <c r="O1781" s="2657">
        <v>4.2000000000000003E-2</v>
      </c>
      <c r="P1781" s="2657">
        <v>4.2000000000000003E-2</v>
      </c>
      <c r="Q1781" s="2650"/>
      <c r="R1781" s="2650"/>
      <c r="S1781" s="2650"/>
      <c r="T1781" s="2646" t="s">
        <v>2987</v>
      </c>
      <c r="U1781" s="2647">
        <v>4673739428054</v>
      </c>
      <c r="V1781" s="2656">
        <v>5</v>
      </c>
      <c r="W1781" s="2657">
        <v>0.56499999999999995</v>
      </c>
      <c r="X1781" s="2650"/>
      <c r="Y1781" s="2650"/>
      <c r="Z1781" s="2650"/>
      <c r="AA1781" s="2650"/>
      <c r="AB1781" s="2647">
        <v>4673739428061</v>
      </c>
      <c r="AC1781" s="2656">
        <v>80</v>
      </c>
      <c r="AD1781" s="2648">
        <v>18.61</v>
      </c>
      <c r="AE1781" s="2658">
        <v>3.1385000000000003E-2</v>
      </c>
      <c r="AF1781" s="2648">
        <v>0.42</v>
      </c>
      <c r="AG1781" s="2657">
        <v>0.30499999999999999</v>
      </c>
      <c r="AH1781" s="2657">
        <v>0.245</v>
      </c>
      <c r="AI1781" s="2647">
        <v>4673739428078</v>
      </c>
      <c r="AJ1781" s="2648">
        <v>5.68</v>
      </c>
      <c r="AK1781" s="2651" t="s">
        <v>2154</v>
      </c>
      <c r="AL1781" s="2651" t="s">
        <v>2986</v>
      </c>
      <c r="AM1781" s="2652">
        <v>518.58000000000004</v>
      </c>
      <c r="AN1781" s="2652">
        <v>5.79</v>
      </c>
    </row>
    <row r="1782" spans="1:40" ht="11.1" customHeight="1">
      <c r="A1782" s="2646" t="s">
        <v>3481</v>
      </c>
      <c r="B1782" s="2646" t="s">
        <v>3481</v>
      </c>
      <c r="C1782" s="2646" t="s">
        <v>3161</v>
      </c>
      <c r="D1782" s="2646" t="s">
        <v>2429</v>
      </c>
      <c r="E1782" s="2647">
        <v>7307298009</v>
      </c>
      <c r="F1782" s="2646" t="s">
        <v>2990</v>
      </c>
      <c r="G1782" s="2646" t="s">
        <v>2444</v>
      </c>
      <c r="H1782" s="2646" t="s">
        <v>2995</v>
      </c>
      <c r="I1782" s="2646"/>
      <c r="J1782" s="2646"/>
      <c r="K1782" s="2646"/>
      <c r="L1782" s="2657">
        <v>0.13300000000000001</v>
      </c>
      <c r="M1782" s="2658">
        <v>1.66E-4</v>
      </c>
      <c r="N1782" s="2657">
        <v>8.5999999999999993E-2</v>
      </c>
      <c r="O1782" s="2657">
        <v>4.3999999999999997E-2</v>
      </c>
      <c r="P1782" s="2657">
        <v>4.3999999999999997E-2</v>
      </c>
      <c r="Q1782" s="2650"/>
      <c r="R1782" s="2650"/>
      <c r="S1782" s="2650"/>
      <c r="T1782" s="2646" t="s">
        <v>2987</v>
      </c>
      <c r="U1782" s="2647">
        <v>4673739428085</v>
      </c>
      <c r="V1782" s="2656">
        <v>5</v>
      </c>
      <c r="W1782" s="2657">
        <v>0.66500000000000004</v>
      </c>
      <c r="X1782" s="2650"/>
      <c r="Y1782" s="2650"/>
      <c r="Z1782" s="2650"/>
      <c r="AA1782" s="2650"/>
      <c r="AB1782" s="2647">
        <v>4673739428092</v>
      </c>
      <c r="AC1782" s="2656">
        <v>80</v>
      </c>
      <c r="AD1782" s="2648">
        <v>21.81</v>
      </c>
      <c r="AE1782" s="2658">
        <v>3.1385000000000003E-2</v>
      </c>
      <c r="AF1782" s="2648">
        <v>0.42</v>
      </c>
      <c r="AG1782" s="2657">
        <v>0.30499999999999999</v>
      </c>
      <c r="AH1782" s="2657">
        <v>0.245</v>
      </c>
      <c r="AI1782" s="2647">
        <v>4673739428108</v>
      </c>
      <c r="AJ1782" s="2648">
        <v>5.88</v>
      </c>
      <c r="AK1782" s="2651" t="s">
        <v>2154</v>
      </c>
      <c r="AL1782" s="2651" t="s">
        <v>2986</v>
      </c>
      <c r="AM1782" s="2652">
        <v>536.84</v>
      </c>
      <c r="AN1782" s="2652">
        <v>6</v>
      </c>
    </row>
    <row r="1783" spans="1:40" ht="11.1" customHeight="1">
      <c r="A1783" s="2646" t="s">
        <v>3480</v>
      </c>
      <c r="B1783" s="2646" t="s">
        <v>3480</v>
      </c>
      <c r="C1783" s="2646" t="s">
        <v>3161</v>
      </c>
      <c r="D1783" s="2646" t="s">
        <v>2429</v>
      </c>
      <c r="E1783" s="2647">
        <v>7307298009</v>
      </c>
      <c r="F1783" s="2646" t="s">
        <v>2990</v>
      </c>
      <c r="G1783" s="2646" t="s">
        <v>2445</v>
      </c>
      <c r="H1783" s="2646" t="s">
        <v>2995</v>
      </c>
      <c r="I1783" s="2646"/>
      <c r="J1783" s="2646"/>
      <c r="K1783" s="2646"/>
      <c r="L1783" s="2657">
        <v>0.16200000000000001</v>
      </c>
      <c r="M1783" s="2658">
        <v>2.92E-4</v>
      </c>
      <c r="N1783" s="2653">
        <v>0.1</v>
      </c>
      <c r="O1783" s="2657">
        <v>5.3999999999999999E-2</v>
      </c>
      <c r="P1783" s="2657">
        <v>5.3999999999999999E-2</v>
      </c>
      <c r="Q1783" s="2650"/>
      <c r="R1783" s="2650"/>
      <c r="S1783" s="2650"/>
      <c r="T1783" s="2646" t="s">
        <v>2987</v>
      </c>
      <c r="U1783" s="2647">
        <v>4673739428115</v>
      </c>
      <c r="V1783" s="2656">
        <v>5</v>
      </c>
      <c r="W1783" s="2648">
        <v>0.81</v>
      </c>
      <c r="X1783" s="2650"/>
      <c r="Y1783" s="2650"/>
      <c r="Z1783" s="2650"/>
      <c r="AA1783" s="2650"/>
      <c r="AB1783" s="2647">
        <v>4673739428122</v>
      </c>
      <c r="AC1783" s="2656">
        <v>60</v>
      </c>
      <c r="AD1783" s="2648">
        <v>19.97</v>
      </c>
      <c r="AE1783" s="2658">
        <v>3.1385000000000003E-2</v>
      </c>
      <c r="AF1783" s="2648">
        <v>0.42</v>
      </c>
      <c r="AG1783" s="2657">
        <v>0.30499999999999999</v>
      </c>
      <c r="AH1783" s="2657">
        <v>0.245</v>
      </c>
      <c r="AI1783" s="2647">
        <v>4673739428139</v>
      </c>
      <c r="AJ1783" s="2653">
        <v>7.1</v>
      </c>
      <c r="AK1783" s="2651" t="s">
        <v>2154</v>
      </c>
      <c r="AL1783" s="2651" t="s">
        <v>2986</v>
      </c>
      <c r="AM1783" s="2652">
        <v>648.23</v>
      </c>
      <c r="AN1783" s="2652">
        <v>7.24</v>
      </c>
    </row>
    <row r="1784" spans="1:40" ht="11.1" customHeight="1">
      <c r="A1784" s="2646" t="s">
        <v>3479</v>
      </c>
      <c r="B1784" s="2646" t="s">
        <v>3479</v>
      </c>
      <c r="C1784" s="2646" t="s">
        <v>3161</v>
      </c>
      <c r="D1784" s="2646" t="s">
        <v>2429</v>
      </c>
      <c r="E1784" s="2647">
        <v>7307298009</v>
      </c>
      <c r="F1784" s="2646" t="s">
        <v>2990</v>
      </c>
      <c r="G1784" s="2646" t="s">
        <v>2446</v>
      </c>
      <c r="H1784" s="2646" t="s">
        <v>2995</v>
      </c>
      <c r="I1784" s="2646"/>
      <c r="J1784" s="2646"/>
      <c r="K1784" s="2646"/>
      <c r="L1784" s="2657">
        <v>0.16400000000000001</v>
      </c>
      <c r="M1784" s="2658">
        <v>2.92E-4</v>
      </c>
      <c r="N1784" s="2653">
        <v>0.1</v>
      </c>
      <c r="O1784" s="2657">
        <v>5.3999999999999999E-2</v>
      </c>
      <c r="P1784" s="2657">
        <v>5.3999999999999999E-2</v>
      </c>
      <c r="Q1784" s="2650"/>
      <c r="R1784" s="2650"/>
      <c r="S1784" s="2650"/>
      <c r="T1784" s="2646" t="s">
        <v>2987</v>
      </c>
      <c r="U1784" s="2647">
        <v>4673739428146</v>
      </c>
      <c r="V1784" s="2656">
        <v>5</v>
      </c>
      <c r="W1784" s="2648">
        <v>0.82</v>
      </c>
      <c r="X1784" s="2650"/>
      <c r="Y1784" s="2650"/>
      <c r="Z1784" s="2650"/>
      <c r="AA1784" s="2650"/>
      <c r="AB1784" s="2647">
        <v>4673739428153</v>
      </c>
      <c r="AC1784" s="2656">
        <v>60</v>
      </c>
      <c r="AD1784" s="2648">
        <v>20.21</v>
      </c>
      <c r="AE1784" s="2658">
        <v>3.1385000000000003E-2</v>
      </c>
      <c r="AF1784" s="2648">
        <v>0.42</v>
      </c>
      <c r="AG1784" s="2657">
        <v>0.30499999999999999</v>
      </c>
      <c r="AH1784" s="2657">
        <v>0.245</v>
      </c>
      <c r="AI1784" s="2647">
        <v>4673739428160</v>
      </c>
      <c r="AJ1784" s="2648">
        <v>7.05</v>
      </c>
      <c r="AK1784" s="2651" t="s">
        <v>2154</v>
      </c>
      <c r="AL1784" s="2651" t="s">
        <v>2986</v>
      </c>
      <c r="AM1784" s="2652">
        <v>643.66999999999996</v>
      </c>
      <c r="AN1784" s="2652">
        <v>7.19</v>
      </c>
    </row>
    <row r="1785" spans="1:40" ht="11.1" customHeight="1">
      <c r="A1785" s="2646" t="s">
        <v>3478</v>
      </c>
      <c r="B1785" s="2646" t="s">
        <v>3478</v>
      </c>
      <c r="C1785" s="2646" t="s">
        <v>3161</v>
      </c>
      <c r="D1785" s="2646" t="s">
        <v>2429</v>
      </c>
      <c r="E1785" s="2647">
        <v>7307298009</v>
      </c>
      <c r="F1785" s="2646" t="s">
        <v>2990</v>
      </c>
      <c r="G1785" s="2646" t="s">
        <v>2447</v>
      </c>
      <c r="H1785" s="2646" t="s">
        <v>2995</v>
      </c>
      <c r="I1785" s="2646"/>
      <c r="J1785" s="2646"/>
      <c r="K1785" s="2646"/>
      <c r="L1785" s="2657">
        <v>0.16700000000000001</v>
      </c>
      <c r="M1785" s="2658">
        <v>2.8299999999999999E-4</v>
      </c>
      <c r="N1785" s="2657">
        <v>9.7000000000000003E-2</v>
      </c>
      <c r="O1785" s="2657">
        <v>5.3999999999999999E-2</v>
      </c>
      <c r="P1785" s="2657">
        <v>5.3999999999999999E-2</v>
      </c>
      <c r="Q1785" s="2650"/>
      <c r="R1785" s="2650"/>
      <c r="S1785" s="2650"/>
      <c r="T1785" s="2646" t="s">
        <v>2987</v>
      </c>
      <c r="U1785" s="2647">
        <v>4673739428177</v>
      </c>
      <c r="V1785" s="2656">
        <v>5</v>
      </c>
      <c r="W1785" s="2657">
        <v>0.83499999999999996</v>
      </c>
      <c r="X1785" s="2650"/>
      <c r="Y1785" s="2650"/>
      <c r="Z1785" s="2650"/>
      <c r="AA1785" s="2650"/>
      <c r="AB1785" s="2647">
        <v>4673739428184</v>
      </c>
      <c r="AC1785" s="2656">
        <v>50</v>
      </c>
      <c r="AD1785" s="2648">
        <v>17.23</v>
      </c>
      <c r="AE1785" s="2658">
        <v>3.1385000000000003E-2</v>
      </c>
      <c r="AF1785" s="2648">
        <v>0.42</v>
      </c>
      <c r="AG1785" s="2657">
        <v>0.30499999999999999</v>
      </c>
      <c r="AH1785" s="2657">
        <v>0.245</v>
      </c>
      <c r="AI1785" s="2647">
        <v>4673739428191</v>
      </c>
      <c r="AJ1785" s="2648">
        <v>7.24</v>
      </c>
      <c r="AK1785" s="2651" t="s">
        <v>2154</v>
      </c>
      <c r="AL1785" s="2651" t="s">
        <v>2986</v>
      </c>
      <c r="AM1785" s="2652">
        <v>661.01</v>
      </c>
      <c r="AN1785" s="2652">
        <v>7.38</v>
      </c>
    </row>
    <row r="1786" spans="1:40" ht="11.1" customHeight="1">
      <c r="A1786" s="2646" t="s">
        <v>3477</v>
      </c>
      <c r="B1786" s="2646" t="s">
        <v>3477</v>
      </c>
      <c r="C1786" s="2646" t="s">
        <v>3161</v>
      </c>
      <c r="D1786" s="2646" t="s">
        <v>2429</v>
      </c>
      <c r="E1786" s="2647">
        <v>7307298009</v>
      </c>
      <c r="F1786" s="2646" t="s">
        <v>2990</v>
      </c>
      <c r="G1786" s="2646" t="s">
        <v>2448</v>
      </c>
      <c r="H1786" s="2646" t="s">
        <v>2995</v>
      </c>
      <c r="I1786" s="2646"/>
      <c r="J1786" s="2646"/>
      <c r="K1786" s="2646"/>
      <c r="L1786" s="2657">
        <v>0.17299999999999999</v>
      </c>
      <c r="M1786" s="2658">
        <v>2.8600000000000001E-4</v>
      </c>
      <c r="N1786" s="2657">
        <v>9.8000000000000004E-2</v>
      </c>
      <c r="O1786" s="2657">
        <v>5.3999999999999999E-2</v>
      </c>
      <c r="P1786" s="2657">
        <v>5.3999999999999999E-2</v>
      </c>
      <c r="Q1786" s="2650"/>
      <c r="R1786" s="2650"/>
      <c r="S1786" s="2650"/>
      <c r="T1786" s="2646" t="s">
        <v>2987</v>
      </c>
      <c r="U1786" s="2647">
        <v>4673739428207</v>
      </c>
      <c r="V1786" s="2656">
        <v>5</v>
      </c>
      <c r="W1786" s="2657">
        <v>0.86499999999999999</v>
      </c>
      <c r="X1786" s="2650"/>
      <c r="Y1786" s="2650"/>
      <c r="Z1786" s="2650"/>
      <c r="AA1786" s="2650"/>
      <c r="AB1786" s="2647">
        <v>4673739428214</v>
      </c>
      <c r="AC1786" s="2656">
        <v>50</v>
      </c>
      <c r="AD1786" s="2648">
        <v>17.829999999999998</v>
      </c>
      <c r="AE1786" s="2658">
        <v>3.1385000000000003E-2</v>
      </c>
      <c r="AF1786" s="2648">
        <v>0.42</v>
      </c>
      <c r="AG1786" s="2657">
        <v>0.30499999999999999</v>
      </c>
      <c r="AH1786" s="2657">
        <v>0.245</v>
      </c>
      <c r="AI1786" s="2647">
        <v>4673739428221</v>
      </c>
      <c r="AJ1786" s="2648">
        <v>7.45</v>
      </c>
      <c r="AK1786" s="2651" t="s">
        <v>2154</v>
      </c>
      <c r="AL1786" s="2651" t="s">
        <v>2986</v>
      </c>
      <c r="AM1786" s="2652">
        <v>680.19</v>
      </c>
      <c r="AN1786" s="2652">
        <v>7.6</v>
      </c>
    </row>
    <row r="1787" spans="1:40" ht="11.1" customHeight="1">
      <c r="A1787" s="2646" t="s">
        <v>3476</v>
      </c>
      <c r="B1787" s="2646" t="s">
        <v>3476</v>
      </c>
      <c r="C1787" s="2646" t="s">
        <v>3161</v>
      </c>
      <c r="D1787" s="2646" t="s">
        <v>2429</v>
      </c>
      <c r="E1787" s="2647">
        <v>7307298009</v>
      </c>
      <c r="F1787" s="2646" t="s">
        <v>2990</v>
      </c>
      <c r="G1787" s="2646" t="s">
        <v>2449</v>
      </c>
      <c r="H1787" s="2646" t="s">
        <v>2995</v>
      </c>
      <c r="I1787" s="2646"/>
      <c r="J1787" s="2646"/>
      <c r="K1787" s="2646"/>
      <c r="L1787" s="2657">
        <v>0.185</v>
      </c>
      <c r="M1787" s="2658">
        <v>2.8899999999999998E-4</v>
      </c>
      <c r="N1787" s="2657">
        <v>9.9000000000000005E-2</v>
      </c>
      <c r="O1787" s="2657">
        <v>5.3999999999999999E-2</v>
      </c>
      <c r="P1787" s="2657">
        <v>5.3999999999999999E-2</v>
      </c>
      <c r="Q1787" s="2650"/>
      <c r="R1787" s="2650"/>
      <c r="S1787" s="2650"/>
      <c r="T1787" s="2646" t="s">
        <v>2987</v>
      </c>
      <c r="U1787" s="2647">
        <v>4673739428238</v>
      </c>
      <c r="V1787" s="2656">
        <v>5</v>
      </c>
      <c r="W1787" s="2657">
        <v>0.92500000000000004</v>
      </c>
      <c r="X1787" s="2650"/>
      <c r="Y1787" s="2650"/>
      <c r="Z1787" s="2650"/>
      <c r="AA1787" s="2650"/>
      <c r="AB1787" s="2647">
        <v>4673739428245</v>
      </c>
      <c r="AC1787" s="2656">
        <v>50</v>
      </c>
      <c r="AD1787" s="2648">
        <v>19.03</v>
      </c>
      <c r="AE1787" s="2658">
        <v>3.1385000000000003E-2</v>
      </c>
      <c r="AF1787" s="2648">
        <v>0.42</v>
      </c>
      <c r="AG1787" s="2657">
        <v>0.30499999999999999</v>
      </c>
      <c r="AH1787" s="2657">
        <v>0.245</v>
      </c>
      <c r="AI1787" s="2647">
        <v>4673739428252</v>
      </c>
      <c r="AJ1787" s="2648">
        <v>7.79</v>
      </c>
      <c r="AK1787" s="2651" t="s">
        <v>2154</v>
      </c>
      <c r="AL1787" s="2651" t="s">
        <v>2986</v>
      </c>
      <c r="AM1787" s="2652">
        <v>711.23</v>
      </c>
      <c r="AN1787" s="2652">
        <v>7.95</v>
      </c>
    </row>
    <row r="1788" spans="1:40" ht="11.1" customHeight="1">
      <c r="A1788" s="2646" t="s">
        <v>3475</v>
      </c>
      <c r="B1788" s="2646" t="s">
        <v>3475</v>
      </c>
      <c r="C1788" s="2646" t="s">
        <v>3161</v>
      </c>
      <c r="D1788" s="2646" t="s">
        <v>2429</v>
      </c>
      <c r="E1788" s="2647">
        <v>7307298009</v>
      </c>
      <c r="F1788" s="2646" t="s">
        <v>2990</v>
      </c>
      <c r="G1788" s="2646" t="s">
        <v>2450</v>
      </c>
      <c r="H1788" s="2646" t="s">
        <v>2995</v>
      </c>
      <c r="I1788" s="2646"/>
      <c r="J1788" s="2646"/>
      <c r="K1788" s="2646"/>
      <c r="L1788" s="2657">
        <v>0.192</v>
      </c>
      <c r="M1788" s="2658">
        <v>2.9500000000000001E-4</v>
      </c>
      <c r="N1788" s="2657">
        <v>0.10100000000000001</v>
      </c>
      <c r="O1788" s="2657">
        <v>5.3999999999999999E-2</v>
      </c>
      <c r="P1788" s="2657">
        <v>5.3999999999999999E-2</v>
      </c>
      <c r="Q1788" s="2650"/>
      <c r="R1788" s="2650"/>
      <c r="S1788" s="2650"/>
      <c r="T1788" s="2646" t="s">
        <v>2987</v>
      </c>
      <c r="U1788" s="2647">
        <v>4673739428269</v>
      </c>
      <c r="V1788" s="2656">
        <v>5</v>
      </c>
      <c r="W1788" s="2648">
        <v>0.96</v>
      </c>
      <c r="X1788" s="2650"/>
      <c r="Y1788" s="2650"/>
      <c r="Z1788" s="2650"/>
      <c r="AA1788" s="2650"/>
      <c r="AB1788" s="2647">
        <v>4673739428276</v>
      </c>
      <c r="AC1788" s="2656">
        <v>50</v>
      </c>
      <c r="AD1788" s="2648">
        <v>19.73</v>
      </c>
      <c r="AE1788" s="2658">
        <v>3.1385000000000003E-2</v>
      </c>
      <c r="AF1788" s="2648">
        <v>0.42</v>
      </c>
      <c r="AG1788" s="2657">
        <v>0.30499999999999999</v>
      </c>
      <c r="AH1788" s="2657">
        <v>0.245</v>
      </c>
      <c r="AI1788" s="2647">
        <v>4673739428283</v>
      </c>
      <c r="AJ1788" s="2648">
        <v>7.69</v>
      </c>
      <c r="AK1788" s="2651" t="s">
        <v>2154</v>
      </c>
      <c r="AL1788" s="2651" t="s">
        <v>2986</v>
      </c>
      <c r="AM1788" s="2663">
        <v>702.1</v>
      </c>
      <c r="AN1788" s="2652">
        <v>7.84</v>
      </c>
    </row>
    <row r="1789" spans="1:40" ht="11.1" customHeight="1">
      <c r="A1789" s="2646" t="s">
        <v>3474</v>
      </c>
      <c r="B1789" s="2646" t="s">
        <v>3474</v>
      </c>
      <c r="C1789" s="2646" t="s">
        <v>3161</v>
      </c>
      <c r="D1789" s="2646" t="s">
        <v>2429</v>
      </c>
      <c r="E1789" s="2647">
        <v>7307298009</v>
      </c>
      <c r="F1789" s="2646" t="s">
        <v>2990</v>
      </c>
      <c r="G1789" s="2646" t="s">
        <v>2451</v>
      </c>
      <c r="H1789" s="2646" t="s">
        <v>3017</v>
      </c>
      <c r="I1789" s="2646"/>
      <c r="J1789" s="2646"/>
      <c r="K1789" s="2646"/>
      <c r="L1789" s="2657">
        <v>0.45100000000000001</v>
      </c>
      <c r="M1789" s="2658">
        <v>7.9100000000000004E-4</v>
      </c>
      <c r="N1789" s="2657">
        <v>0.13700000000000001</v>
      </c>
      <c r="O1789" s="2657">
        <v>7.5999999999999998E-2</v>
      </c>
      <c r="P1789" s="2657">
        <v>7.5999999999999998E-2</v>
      </c>
      <c r="Q1789" s="2650"/>
      <c r="R1789" s="2650"/>
      <c r="S1789" s="2650"/>
      <c r="T1789" s="2646" t="s">
        <v>2987</v>
      </c>
      <c r="U1789" s="2647">
        <v>4673739428320</v>
      </c>
      <c r="V1789" s="2656">
        <v>1</v>
      </c>
      <c r="W1789" s="2657">
        <v>0.45100000000000001</v>
      </c>
      <c r="X1789" s="2650"/>
      <c r="Y1789" s="2650"/>
      <c r="Z1789" s="2650"/>
      <c r="AA1789" s="2650"/>
      <c r="AB1789" s="2647">
        <v>4673739428337</v>
      </c>
      <c r="AC1789" s="2656">
        <v>20</v>
      </c>
      <c r="AD1789" s="2648">
        <v>18.57</v>
      </c>
      <c r="AE1789" s="2658">
        <v>3.1385000000000003E-2</v>
      </c>
      <c r="AF1789" s="2648">
        <v>0.42</v>
      </c>
      <c r="AG1789" s="2657">
        <v>0.30499999999999999</v>
      </c>
      <c r="AH1789" s="2657">
        <v>0.245</v>
      </c>
      <c r="AI1789" s="2647">
        <v>4673739428344</v>
      </c>
      <c r="AJ1789" s="2648">
        <v>25.51</v>
      </c>
      <c r="AK1789" s="2651" t="s">
        <v>2154</v>
      </c>
      <c r="AL1789" s="2651" t="s">
        <v>2986</v>
      </c>
      <c r="AM1789" s="2655">
        <v>2329.06</v>
      </c>
      <c r="AN1789" s="2652">
        <v>26.02</v>
      </c>
    </row>
    <row r="1790" spans="1:40" ht="11.1" customHeight="1">
      <c r="A1790" s="2646" t="s">
        <v>3473</v>
      </c>
      <c r="B1790" s="2646" t="s">
        <v>3473</v>
      </c>
      <c r="C1790" s="2646" t="s">
        <v>3161</v>
      </c>
      <c r="D1790" s="2646" t="s">
        <v>2429</v>
      </c>
      <c r="E1790" s="2647">
        <v>7307298009</v>
      </c>
      <c r="F1790" s="2646" t="s">
        <v>2990</v>
      </c>
      <c r="G1790" s="2646" t="s">
        <v>2452</v>
      </c>
      <c r="H1790" s="2646" t="s">
        <v>3017</v>
      </c>
      <c r="I1790" s="2646"/>
      <c r="J1790" s="2646"/>
      <c r="K1790" s="2646"/>
      <c r="L1790" s="2657">
        <v>0.57299999999999995</v>
      </c>
      <c r="M1790" s="2662">
        <v>1.2199999999999999E-3</v>
      </c>
      <c r="N1790" s="2657">
        <v>0.154</v>
      </c>
      <c r="O1790" s="2657">
        <v>8.8999999999999996E-2</v>
      </c>
      <c r="P1790" s="2657">
        <v>8.8999999999999996E-2</v>
      </c>
      <c r="Q1790" s="2650"/>
      <c r="R1790" s="2650"/>
      <c r="S1790" s="2650"/>
      <c r="T1790" s="2646" t="s">
        <v>2987</v>
      </c>
      <c r="U1790" s="2647">
        <v>4673739428351</v>
      </c>
      <c r="V1790" s="2656">
        <v>1</v>
      </c>
      <c r="W1790" s="2657">
        <v>0.57299999999999995</v>
      </c>
      <c r="X1790" s="2650"/>
      <c r="Y1790" s="2650"/>
      <c r="Z1790" s="2650"/>
      <c r="AA1790" s="2650"/>
      <c r="AB1790" s="2647">
        <v>4673739428368</v>
      </c>
      <c r="AC1790" s="2656">
        <v>12</v>
      </c>
      <c r="AD1790" s="2657">
        <v>14.282</v>
      </c>
      <c r="AE1790" s="2658">
        <v>3.1385000000000003E-2</v>
      </c>
      <c r="AF1790" s="2648">
        <v>0.42</v>
      </c>
      <c r="AG1790" s="2657">
        <v>0.30499999999999999</v>
      </c>
      <c r="AH1790" s="2657">
        <v>0.245</v>
      </c>
      <c r="AI1790" s="2647">
        <v>4673739428375</v>
      </c>
      <c r="AJ1790" s="2648">
        <v>30.67</v>
      </c>
      <c r="AK1790" s="2651" t="s">
        <v>2154</v>
      </c>
      <c r="AL1790" s="2651" t="s">
        <v>2986</v>
      </c>
      <c r="AM1790" s="2655">
        <v>2800.17</v>
      </c>
      <c r="AN1790" s="2652">
        <v>31.28</v>
      </c>
    </row>
    <row r="1791" spans="1:40" ht="11.1" customHeight="1">
      <c r="A1791" s="2646" t="s">
        <v>3472</v>
      </c>
      <c r="B1791" s="2646" t="s">
        <v>3472</v>
      </c>
      <c r="C1791" s="2646" t="s">
        <v>3161</v>
      </c>
      <c r="D1791" s="2646" t="s">
        <v>2429</v>
      </c>
      <c r="E1791" s="2647">
        <v>7307298009</v>
      </c>
      <c r="F1791" s="2646" t="s">
        <v>2990</v>
      </c>
      <c r="G1791" s="2646" t="s">
        <v>2453</v>
      </c>
      <c r="H1791" s="2646" t="s">
        <v>3017</v>
      </c>
      <c r="I1791" s="2646"/>
      <c r="J1791" s="2646"/>
      <c r="K1791" s="2646"/>
      <c r="L1791" s="2657">
        <v>0.73099999999999998</v>
      </c>
      <c r="M1791" s="2658">
        <v>1.3940000000000001E-3</v>
      </c>
      <c r="N1791" s="2657">
        <v>0.17599999999999999</v>
      </c>
      <c r="O1791" s="2657">
        <v>8.8999999999999996E-2</v>
      </c>
      <c r="P1791" s="2657">
        <v>8.8999999999999996E-2</v>
      </c>
      <c r="Q1791" s="2650"/>
      <c r="R1791" s="2650"/>
      <c r="S1791" s="2650"/>
      <c r="T1791" s="2646" t="s">
        <v>2987</v>
      </c>
      <c r="U1791" s="2647">
        <v>4673739428382</v>
      </c>
      <c r="V1791" s="2656">
        <v>1</v>
      </c>
      <c r="W1791" s="2657">
        <v>0.73099999999999998</v>
      </c>
      <c r="X1791" s="2650"/>
      <c r="Y1791" s="2650"/>
      <c r="Z1791" s="2650"/>
      <c r="AA1791" s="2650"/>
      <c r="AB1791" s="2647">
        <v>4673739428399</v>
      </c>
      <c r="AC1791" s="2656">
        <v>10</v>
      </c>
      <c r="AD1791" s="2648">
        <v>15.15</v>
      </c>
      <c r="AE1791" s="2658">
        <v>3.1385000000000003E-2</v>
      </c>
      <c r="AF1791" s="2648">
        <v>0.42</v>
      </c>
      <c r="AG1791" s="2657">
        <v>0.30499999999999999</v>
      </c>
      <c r="AH1791" s="2657">
        <v>0.245</v>
      </c>
      <c r="AI1791" s="2647">
        <v>4673739428405</v>
      </c>
      <c r="AJ1791" s="2648">
        <v>31.41</v>
      </c>
      <c r="AK1791" s="2651" t="s">
        <v>2154</v>
      </c>
      <c r="AL1791" s="2651" t="s">
        <v>2986</v>
      </c>
      <c r="AM1791" s="2655">
        <v>2867.73</v>
      </c>
      <c r="AN1791" s="2652">
        <v>32.04</v>
      </c>
    </row>
    <row r="1792" spans="1:40" ht="11.1" customHeight="1">
      <c r="A1792" s="2646" t="s">
        <v>3471</v>
      </c>
      <c r="B1792" s="2646" t="s">
        <v>3471</v>
      </c>
      <c r="C1792" s="2646" t="s">
        <v>3161</v>
      </c>
      <c r="D1792" s="2646" t="s">
        <v>2429</v>
      </c>
      <c r="E1792" s="2647">
        <v>7307298009</v>
      </c>
      <c r="F1792" s="2646" t="s">
        <v>2990</v>
      </c>
      <c r="G1792" s="2646" t="s">
        <v>2454</v>
      </c>
      <c r="H1792" s="2646" t="s">
        <v>3017</v>
      </c>
      <c r="I1792" s="2646"/>
      <c r="J1792" s="2646"/>
      <c r="K1792" s="2646"/>
      <c r="L1792" s="2657">
        <v>0.81599999999999995</v>
      </c>
      <c r="M1792" s="2658">
        <v>2.1389999999999998E-3</v>
      </c>
      <c r="N1792" s="2648">
        <v>0.18</v>
      </c>
      <c r="O1792" s="2657">
        <v>0.109</v>
      </c>
      <c r="P1792" s="2657">
        <v>0.109</v>
      </c>
      <c r="Q1792" s="2650"/>
      <c r="R1792" s="2650"/>
      <c r="S1792" s="2650"/>
      <c r="T1792" s="2646" t="s">
        <v>2987</v>
      </c>
      <c r="U1792" s="2647">
        <v>4673739428412</v>
      </c>
      <c r="V1792" s="2656">
        <v>1</v>
      </c>
      <c r="W1792" s="2657">
        <v>0.81599999999999995</v>
      </c>
      <c r="X1792" s="2650"/>
      <c r="Y1792" s="2650"/>
      <c r="Z1792" s="2650"/>
      <c r="AA1792" s="2650"/>
      <c r="AB1792" s="2647">
        <v>4673739428429</v>
      </c>
      <c r="AC1792" s="2656">
        <v>10</v>
      </c>
      <c r="AD1792" s="2648">
        <v>16.850000000000001</v>
      </c>
      <c r="AE1792" s="2658">
        <v>3.1385000000000003E-2</v>
      </c>
      <c r="AF1792" s="2648">
        <v>0.42</v>
      </c>
      <c r="AG1792" s="2657">
        <v>0.30499999999999999</v>
      </c>
      <c r="AH1792" s="2657">
        <v>0.245</v>
      </c>
      <c r="AI1792" s="2647">
        <v>4673739428436</v>
      </c>
      <c r="AJ1792" s="2648">
        <v>40.21</v>
      </c>
      <c r="AK1792" s="2651" t="s">
        <v>2154</v>
      </c>
      <c r="AL1792" s="2651" t="s">
        <v>2986</v>
      </c>
      <c r="AM1792" s="2655">
        <v>3671.17</v>
      </c>
      <c r="AN1792" s="2652">
        <v>41.01</v>
      </c>
    </row>
    <row r="1793" spans="1:40" ht="11.1" customHeight="1">
      <c r="A1793" s="2646" t="s">
        <v>3470</v>
      </c>
      <c r="B1793" s="2646" t="s">
        <v>3470</v>
      </c>
      <c r="C1793" s="2646" t="s">
        <v>3161</v>
      </c>
      <c r="D1793" s="2646" t="s">
        <v>2429</v>
      </c>
      <c r="E1793" s="2647">
        <v>7307298009</v>
      </c>
      <c r="F1793" s="2646" t="s">
        <v>2990</v>
      </c>
      <c r="G1793" s="2646" t="s">
        <v>2455</v>
      </c>
      <c r="H1793" s="2646" t="s">
        <v>3017</v>
      </c>
      <c r="I1793" s="2646"/>
      <c r="J1793" s="2646"/>
      <c r="K1793" s="2646"/>
      <c r="L1793" s="2657">
        <v>0.97499999999999998</v>
      </c>
      <c r="M1793" s="2658">
        <v>2.3879999999999999E-3</v>
      </c>
      <c r="N1793" s="2657">
        <v>0.20100000000000001</v>
      </c>
      <c r="O1793" s="2657">
        <v>0.109</v>
      </c>
      <c r="P1793" s="2657">
        <v>0.109</v>
      </c>
      <c r="Q1793" s="2650"/>
      <c r="R1793" s="2650"/>
      <c r="S1793" s="2650"/>
      <c r="T1793" s="2646" t="s">
        <v>2987</v>
      </c>
      <c r="U1793" s="2647">
        <v>4673739428443</v>
      </c>
      <c r="V1793" s="2656">
        <v>1</v>
      </c>
      <c r="W1793" s="2657">
        <v>0.97499999999999998</v>
      </c>
      <c r="X1793" s="2650"/>
      <c r="Y1793" s="2650"/>
      <c r="Z1793" s="2650"/>
      <c r="AA1793" s="2650"/>
      <c r="AB1793" s="2647">
        <v>4673739428450</v>
      </c>
      <c r="AC1793" s="2656">
        <v>10</v>
      </c>
      <c r="AD1793" s="2648">
        <v>20.03</v>
      </c>
      <c r="AE1793" s="2658">
        <v>3.1385000000000003E-2</v>
      </c>
      <c r="AF1793" s="2648">
        <v>0.42</v>
      </c>
      <c r="AG1793" s="2657">
        <v>0.30499999999999999</v>
      </c>
      <c r="AH1793" s="2657">
        <v>0.245</v>
      </c>
      <c r="AI1793" s="2647">
        <v>4673739428467</v>
      </c>
      <c r="AJ1793" s="2648">
        <v>40.909999999999997</v>
      </c>
      <c r="AK1793" s="2651" t="s">
        <v>2154</v>
      </c>
      <c r="AL1793" s="2651" t="s">
        <v>2986</v>
      </c>
      <c r="AM1793" s="2655">
        <v>3735.08</v>
      </c>
      <c r="AN1793" s="2652">
        <v>41.73</v>
      </c>
    </row>
    <row r="1794" spans="1:40" ht="11.1" customHeight="1">
      <c r="A1794" s="2646" t="s">
        <v>3469</v>
      </c>
      <c r="B1794" s="2646" t="s">
        <v>3469</v>
      </c>
      <c r="C1794" s="2646" t="s">
        <v>3161</v>
      </c>
      <c r="D1794" s="2646" t="s">
        <v>2429</v>
      </c>
      <c r="E1794" s="2647">
        <v>7307298009</v>
      </c>
      <c r="F1794" s="2646" t="s">
        <v>2990</v>
      </c>
      <c r="G1794" s="2646" t="s">
        <v>2456</v>
      </c>
      <c r="H1794" s="2646" t="s">
        <v>3017</v>
      </c>
      <c r="I1794" s="2646"/>
      <c r="J1794" s="2646"/>
      <c r="K1794" s="2646"/>
      <c r="L1794" s="2657">
        <v>1.081</v>
      </c>
      <c r="M1794" s="2658">
        <v>2.483E-3</v>
      </c>
      <c r="N1794" s="2657">
        <v>0.20899999999999999</v>
      </c>
      <c r="O1794" s="2657">
        <v>0.109</v>
      </c>
      <c r="P1794" s="2657">
        <v>0.109</v>
      </c>
      <c r="Q1794" s="2650"/>
      <c r="R1794" s="2650"/>
      <c r="S1794" s="2650"/>
      <c r="T1794" s="2646" t="s">
        <v>2987</v>
      </c>
      <c r="U1794" s="2647">
        <v>4673739428474</v>
      </c>
      <c r="V1794" s="2656">
        <v>1</v>
      </c>
      <c r="W1794" s="2657">
        <v>1.081</v>
      </c>
      <c r="X1794" s="2650"/>
      <c r="Y1794" s="2650"/>
      <c r="Z1794" s="2650"/>
      <c r="AA1794" s="2650"/>
      <c r="AB1794" s="2647">
        <v>4673739428481</v>
      </c>
      <c r="AC1794" s="2656">
        <v>10</v>
      </c>
      <c r="AD1794" s="2648">
        <v>22.15</v>
      </c>
      <c r="AE1794" s="2658">
        <v>3.1385000000000003E-2</v>
      </c>
      <c r="AF1794" s="2648">
        <v>0.42</v>
      </c>
      <c r="AG1794" s="2657">
        <v>0.30499999999999999</v>
      </c>
      <c r="AH1794" s="2657">
        <v>0.245</v>
      </c>
      <c r="AI1794" s="2647">
        <v>4673739428498</v>
      </c>
      <c r="AJ1794" s="2653">
        <v>42.6</v>
      </c>
      <c r="AK1794" s="2651" t="s">
        <v>2154</v>
      </c>
      <c r="AL1794" s="2651" t="s">
        <v>2986</v>
      </c>
      <c r="AM1794" s="2655">
        <v>3889.38</v>
      </c>
      <c r="AN1794" s="2652">
        <v>43.45</v>
      </c>
    </row>
    <row r="1795" spans="1:40" ht="11.1" customHeight="1">
      <c r="A1795" s="2646" t="s">
        <v>3468</v>
      </c>
      <c r="B1795" s="2646" t="s">
        <v>3468</v>
      </c>
      <c r="C1795" s="2646" t="s">
        <v>3161</v>
      </c>
      <c r="D1795" s="2646" t="s">
        <v>3452</v>
      </c>
      <c r="E1795" s="2647">
        <v>7307291008</v>
      </c>
      <c r="F1795" s="2646" t="s">
        <v>2990</v>
      </c>
      <c r="G1795" s="2646" t="s">
        <v>2480</v>
      </c>
      <c r="H1795" s="2646" t="s">
        <v>2995</v>
      </c>
      <c r="I1795" s="2646"/>
      <c r="J1795" s="2646"/>
      <c r="K1795" s="2646"/>
      <c r="L1795" s="2657">
        <v>5.7000000000000002E-2</v>
      </c>
      <c r="M1795" s="2658">
        <v>2.9E-5</v>
      </c>
      <c r="N1795" s="2657">
        <v>4.3999999999999997E-2</v>
      </c>
      <c r="O1795" s="2657">
        <v>2.7E-2</v>
      </c>
      <c r="P1795" s="2657">
        <v>2.4E-2</v>
      </c>
      <c r="Q1795" s="2650"/>
      <c r="R1795" s="2650"/>
      <c r="S1795" s="2650"/>
      <c r="T1795" s="2646" t="s">
        <v>2987</v>
      </c>
      <c r="U1795" s="2647">
        <v>4673739429075</v>
      </c>
      <c r="V1795" s="2656">
        <v>10</v>
      </c>
      <c r="W1795" s="2648">
        <v>0.56999999999999995</v>
      </c>
      <c r="X1795" s="2650"/>
      <c r="Y1795" s="2650"/>
      <c r="Z1795" s="2650"/>
      <c r="AA1795" s="2650"/>
      <c r="AB1795" s="2647">
        <v>4673739429082</v>
      </c>
      <c r="AC1795" s="2656">
        <v>350</v>
      </c>
      <c r="AD1795" s="2657">
        <v>40.281999999999996</v>
      </c>
      <c r="AE1795" s="2658">
        <v>1.8896E-2</v>
      </c>
      <c r="AF1795" s="2648">
        <v>0.38</v>
      </c>
      <c r="AG1795" s="2657">
        <v>0.255</v>
      </c>
      <c r="AH1795" s="2657">
        <v>0.19500000000000001</v>
      </c>
      <c r="AI1795" s="2647">
        <v>4673739429099</v>
      </c>
      <c r="AJ1795" s="2648">
        <v>4.3099999999999996</v>
      </c>
      <c r="AK1795" s="2651" t="s">
        <v>2154</v>
      </c>
      <c r="AL1795" s="2651" t="s">
        <v>2986</v>
      </c>
      <c r="AM1795" s="2663">
        <v>393.5</v>
      </c>
      <c r="AN1795" s="2652">
        <v>4.4000000000000004</v>
      </c>
    </row>
    <row r="1796" spans="1:40" ht="11.1" customHeight="1">
      <c r="A1796" s="2646" t="s">
        <v>3467</v>
      </c>
      <c r="B1796" s="2646" t="s">
        <v>3467</v>
      </c>
      <c r="C1796" s="2646" t="s">
        <v>3161</v>
      </c>
      <c r="D1796" s="2646" t="s">
        <v>3452</v>
      </c>
      <c r="E1796" s="2647">
        <v>7307291008</v>
      </c>
      <c r="F1796" s="2646" t="s">
        <v>2990</v>
      </c>
      <c r="G1796" s="2646" t="s">
        <v>2481</v>
      </c>
      <c r="H1796" s="2646" t="s">
        <v>2995</v>
      </c>
      <c r="I1796" s="2646"/>
      <c r="J1796" s="2646"/>
      <c r="K1796" s="2646"/>
      <c r="L1796" s="2657">
        <v>8.4000000000000005E-2</v>
      </c>
      <c r="M1796" s="2658">
        <v>4.6E-5</v>
      </c>
      <c r="N1796" s="2657">
        <v>4.4999999999999998E-2</v>
      </c>
      <c r="O1796" s="2657">
        <v>3.4000000000000002E-2</v>
      </c>
      <c r="P1796" s="2648">
        <v>0.03</v>
      </c>
      <c r="Q1796" s="2650"/>
      <c r="R1796" s="2650"/>
      <c r="S1796" s="2650"/>
      <c r="T1796" s="2646" t="s">
        <v>2987</v>
      </c>
      <c r="U1796" s="2647">
        <v>4673739429105</v>
      </c>
      <c r="V1796" s="2656">
        <v>10</v>
      </c>
      <c r="W1796" s="2648">
        <v>0.84</v>
      </c>
      <c r="X1796" s="2650"/>
      <c r="Y1796" s="2650"/>
      <c r="Z1796" s="2650"/>
      <c r="AA1796" s="2650"/>
      <c r="AB1796" s="2647">
        <v>4673739429112</v>
      </c>
      <c r="AC1796" s="2656">
        <v>350</v>
      </c>
      <c r="AD1796" s="2657">
        <v>59.182000000000002</v>
      </c>
      <c r="AE1796" s="2658">
        <v>1.8896E-2</v>
      </c>
      <c r="AF1796" s="2648">
        <v>0.38</v>
      </c>
      <c r="AG1796" s="2657">
        <v>0.255</v>
      </c>
      <c r="AH1796" s="2657">
        <v>0.19500000000000001</v>
      </c>
      <c r="AI1796" s="2647">
        <v>4673739429129</v>
      </c>
      <c r="AJ1796" s="2648">
        <v>5.36</v>
      </c>
      <c r="AK1796" s="2651" t="s">
        <v>2154</v>
      </c>
      <c r="AL1796" s="2651" t="s">
        <v>2986</v>
      </c>
      <c r="AM1796" s="2652">
        <v>489.37</v>
      </c>
      <c r="AN1796" s="2652">
        <v>5.47</v>
      </c>
    </row>
    <row r="1797" spans="1:40" ht="11.1" customHeight="1">
      <c r="A1797" s="2646" t="s">
        <v>3466</v>
      </c>
      <c r="B1797" s="2646" t="s">
        <v>3466</v>
      </c>
      <c r="C1797" s="2646" t="s">
        <v>3161</v>
      </c>
      <c r="D1797" s="2646" t="s">
        <v>3452</v>
      </c>
      <c r="E1797" s="2647">
        <v>7307291008</v>
      </c>
      <c r="F1797" s="2646" t="s">
        <v>2990</v>
      </c>
      <c r="G1797" s="2646" t="s">
        <v>2482</v>
      </c>
      <c r="H1797" s="2646" t="s">
        <v>2995</v>
      </c>
      <c r="I1797" s="2646"/>
      <c r="J1797" s="2646"/>
      <c r="K1797" s="2646"/>
      <c r="L1797" s="2657">
        <v>5.8000000000000003E-2</v>
      </c>
      <c r="M1797" s="2658">
        <v>3.1000000000000001E-5</v>
      </c>
      <c r="N1797" s="2657">
        <v>4.5999999999999999E-2</v>
      </c>
      <c r="O1797" s="2657">
        <v>2.5999999999999999E-2</v>
      </c>
      <c r="P1797" s="2657">
        <v>2.5999999999999999E-2</v>
      </c>
      <c r="Q1797" s="2650"/>
      <c r="R1797" s="2650"/>
      <c r="S1797" s="2650"/>
      <c r="T1797" s="2646" t="s">
        <v>2987</v>
      </c>
      <c r="U1797" s="2647">
        <v>4673739429136</v>
      </c>
      <c r="V1797" s="2656">
        <v>10</v>
      </c>
      <c r="W1797" s="2648">
        <v>0.57999999999999996</v>
      </c>
      <c r="X1797" s="2650"/>
      <c r="Y1797" s="2650"/>
      <c r="Z1797" s="2650"/>
      <c r="AA1797" s="2650"/>
      <c r="AB1797" s="2647">
        <v>4673739429143</v>
      </c>
      <c r="AC1797" s="2656">
        <v>300</v>
      </c>
      <c r="AD1797" s="2657">
        <v>35.182000000000002</v>
      </c>
      <c r="AE1797" s="2658">
        <v>1.8896E-2</v>
      </c>
      <c r="AF1797" s="2648">
        <v>0.38</v>
      </c>
      <c r="AG1797" s="2657">
        <v>0.255</v>
      </c>
      <c r="AH1797" s="2657">
        <v>0.19500000000000001</v>
      </c>
      <c r="AI1797" s="2647">
        <v>4673739429150</v>
      </c>
      <c r="AJ1797" s="2648">
        <v>5.09</v>
      </c>
      <c r="AK1797" s="2651" t="s">
        <v>2154</v>
      </c>
      <c r="AL1797" s="2651" t="s">
        <v>2986</v>
      </c>
      <c r="AM1797" s="2652">
        <v>464.72</v>
      </c>
      <c r="AN1797" s="2652">
        <v>5.19</v>
      </c>
    </row>
    <row r="1798" spans="1:40" ht="11.1" customHeight="1">
      <c r="A1798" s="2646" t="s">
        <v>3465</v>
      </c>
      <c r="B1798" s="2646" t="s">
        <v>3465</v>
      </c>
      <c r="C1798" s="2646" t="s">
        <v>3161</v>
      </c>
      <c r="D1798" s="2646" t="s">
        <v>3452</v>
      </c>
      <c r="E1798" s="2647">
        <v>7307291008</v>
      </c>
      <c r="F1798" s="2646" t="s">
        <v>2990</v>
      </c>
      <c r="G1798" s="2646" t="s">
        <v>2483</v>
      </c>
      <c r="H1798" s="2646" t="s">
        <v>2995</v>
      </c>
      <c r="I1798" s="2646"/>
      <c r="J1798" s="2646"/>
      <c r="K1798" s="2646"/>
      <c r="L1798" s="2657">
        <v>8.5999999999999993E-2</v>
      </c>
      <c r="M1798" s="2658">
        <v>4.6E-5</v>
      </c>
      <c r="N1798" s="2657">
        <v>4.4999999999999998E-2</v>
      </c>
      <c r="O1798" s="2657">
        <v>3.4000000000000002E-2</v>
      </c>
      <c r="P1798" s="2648">
        <v>0.03</v>
      </c>
      <c r="Q1798" s="2650"/>
      <c r="R1798" s="2650"/>
      <c r="S1798" s="2650"/>
      <c r="T1798" s="2646" t="s">
        <v>2987</v>
      </c>
      <c r="U1798" s="2647">
        <v>4673739429167</v>
      </c>
      <c r="V1798" s="2656">
        <v>10</v>
      </c>
      <c r="W1798" s="2648">
        <v>0.86</v>
      </c>
      <c r="X1798" s="2650"/>
      <c r="Y1798" s="2650"/>
      <c r="Z1798" s="2650"/>
      <c r="AA1798" s="2650"/>
      <c r="AB1798" s="2647">
        <v>4673739429174</v>
      </c>
      <c r="AC1798" s="2656">
        <v>300</v>
      </c>
      <c r="AD1798" s="2657">
        <v>51.981999999999999</v>
      </c>
      <c r="AE1798" s="2658">
        <v>1.8896E-2</v>
      </c>
      <c r="AF1798" s="2648">
        <v>0.38</v>
      </c>
      <c r="AG1798" s="2657">
        <v>0.255</v>
      </c>
      <c r="AH1798" s="2657">
        <v>0.19500000000000001</v>
      </c>
      <c r="AI1798" s="2647">
        <v>4673739429181</v>
      </c>
      <c r="AJ1798" s="2656">
        <v>6</v>
      </c>
      <c r="AK1798" s="2651" t="s">
        <v>2154</v>
      </c>
      <c r="AL1798" s="2651" t="s">
        <v>2986</v>
      </c>
      <c r="AM1798" s="2663">
        <v>547.79999999999995</v>
      </c>
      <c r="AN1798" s="2652">
        <v>6.12</v>
      </c>
    </row>
    <row r="1799" spans="1:40" ht="11.1" customHeight="1">
      <c r="A1799" s="2646" t="s">
        <v>3464</v>
      </c>
      <c r="B1799" s="2646" t="s">
        <v>3464</v>
      </c>
      <c r="C1799" s="2646" t="s">
        <v>3161</v>
      </c>
      <c r="D1799" s="2646" t="s">
        <v>3452</v>
      </c>
      <c r="E1799" s="2647">
        <v>7307291008</v>
      </c>
      <c r="F1799" s="2646" t="s">
        <v>2990</v>
      </c>
      <c r="G1799" s="2646" t="s">
        <v>2484</v>
      </c>
      <c r="H1799" s="2646" t="s">
        <v>2995</v>
      </c>
      <c r="I1799" s="2646"/>
      <c r="J1799" s="2646"/>
      <c r="K1799" s="2646"/>
      <c r="L1799" s="2657">
        <v>7.3999999999999996E-2</v>
      </c>
      <c r="M1799" s="2658">
        <v>5.1E-5</v>
      </c>
      <c r="N1799" s="2657">
        <v>5.2999999999999999E-2</v>
      </c>
      <c r="O1799" s="2657">
        <v>3.1E-2</v>
      </c>
      <c r="P1799" s="2657">
        <v>3.1E-2</v>
      </c>
      <c r="Q1799" s="2650"/>
      <c r="R1799" s="2650"/>
      <c r="S1799" s="2650"/>
      <c r="T1799" s="2646" t="s">
        <v>2987</v>
      </c>
      <c r="U1799" s="2647">
        <v>4673739429198</v>
      </c>
      <c r="V1799" s="2656">
        <v>10</v>
      </c>
      <c r="W1799" s="2648">
        <v>0.74</v>
      </c>
      <c r="X1799" s="2650"/>
      <c r="Y1799" s="2650"/>
      <c r="Z1799" s="2650"/>
      <c r="AA1799" s="2650"/>
      <c r="AB1799" s="2647">
        <v>4673739429204</v>
      </c>
      <c r="AC1799" s="2656">
        <v>250</v>
      </c>
      <c r="AD1799" s="2657">
        <v>37.381999999999998</v>
      </c>
      <c r="AE1799" s="2658">
        <v>1.8896E-2</v>
      </c>
      <c r="AF1799" s="2648">
        <v>0.38</v>
      </c>
      <c r="AG1799" s="2657">
        <v>0.255</v>
      </c>
      <c r="AH1799" s="2657">
        <v>0.19500000000000001</v>
      </c>
      <c r="AI1799" s="2647">
        <v>4673739429211</v>
      </c>
      <c r="AJ1799" s="2648">
        <v>7.07</v>
      </c>
      <c r="AK1799" s="2651" t="s">
        <v>2154</v>
      </c>
      <c r="AL1799" s="2651" t="s">
        <v>2986</v>
      </c>
      <c r="AM1799" s="2652">
        <v>645.49</v>
      </c>
      <c r="AN1799" s="2652">
        <v>7.21</v>
      </c>
    </row>
    <row r="1800" spans="1:40" ht="11.1" customHeight="1">
      <c r="A1800" s="2646" t="s">
        <v>3463</v>
      </c>
      <c r="B1800" s="2646" t="s">
        <v>3463</v>
      </c>
      <c r="C1800" s="2646" t="s">
        <v>3161</v>
      </c>
      <c r="D1800" s="2646" t="s">
        <v>3452</v>
      </c>
      <c r="E1800" s="2647">
        <v>7307291008</v>
      </c>
      <c r="F1800" s="2646" t="s">
        <v>2990</v>
      </c>
      <c r="G1800" s="2646" t="s">
        <v>2485</v>
      </c>
      <c r="H1800" s="2646" t="s">
        <v>2995</v>
      </c>
      <c r="I1800" s="2646"/>
      <c r="J1800" s="2646"/>
      <c r="K1800" s="2646"/>
      <c r="L1800" s="2657">
        <v>9.2999999999999999E-2</v>
      </c>
      <c r="M1800" s="2662">
        <v>4.0000000000000003E-5</v>
      </c>
      <c r="N1800" s="2657">
        <v>4.2000000000000003E-2</v>
      </c>
      <c r="O1800" s="2657">
        <v>3.1E-2</v>
      </c>
      <c r="P1800" s="2657">
        <v>3.1E-2</v>
      </c>
      <c r="Q1800" s="2650"/>
      <c r="R1800" s="2650"/>
      <c r="S1800" s="2650"/>
      <c r="T1800" s="2646" t="s">
        <v>2987</v>
      </c>
      <c r="U1800" s="2647">
        <v>4673739429525</v>
      </c>
      <c r="V1800" s="2656">
        <v>10</v>
      </c>
      <c r="W1800" s="2648">
        <v>0.93</v>
      </c>
      <c r="X1800" s="2650"/>
      <c r="Y1800" s="2650"/>
      <c r="Z1800" s="2650"/>
      <c r="AA1800" s="2650"/>
      <c r="AB1800" s="2647">
        <v>4673739429532</v>
      </c>
      <c r="AC1800" s="2656">
        <v>250</v>
      </c>
      <c r="AD1800" s="2657">
        <v>46.881999999999998</v>
      </c>
      <c r="AE1800" s="2658">
        <v>1.8896E-2</v>
      </c>
      <c r="AF1800" s="2648">
        <v>0.38</v>
      </c>
      <c r="AG1800" s="2657">
        <v>0.255</v>
      </c>
      <c r="AH1800" s="2657">
        <v>0.19500000000000001</v>
      </c>
      <c r="AI1800" s="2647">
        <v>4673739429549</v>
      </c>
      <c r="AJ1800" s="2648">
        <v>5.95</v>
      </c>
      <c r="AK1800" s="2651" t="s">
        <v>2154</v>
      </c>
      <c r="AL1800" s="2651" t="s">
        <v>2986</v>
      </c>
      <c r="AM1800" s="2652">
        <v>543.24</v>
      </c>
      <c r="AN1800" s="2652">
        <v>6.07</v>
      </c>
    </row>
    <row r="1801" spans="1:40" ht="11.1" customHeight="1">
      <c r="A1801" s="2646" t="s">
        <v>3462</v>
      </c>
      <c r="B1801" s="2646" t="s">
        <v>3462</v>
      </c>
      <c r="C1801" s="2646" t="s">
        <v>3161</v>
      </c>
      <c r="D1801" s="2646" t="s">
        <v>3452</v>
      </c>
      <c r="E1801" s="2647">
        <v>7307291008</v>
      </c>
      <c r="F1801" s="2646" t="s">
        <v>2990</v>
      </c>
      <c r="G1801" s="2646" t="s">
        <v>2486</v>
      </c>
      <c r="H1801" s="2646" t="s">
        <v>2995</v>
      </c>
      <c r="I1801" s="2646"/>
      <c r="J1801" s="2646"/>
      <c r="K1801" s="2646"/>
      <c r="L1801" s="2657">
        <v>0.11600000000000001</v>
      </c>
      <c r="M1801" s="2658">
        <v>7.2999999999999999E-5</v>
      </c>
      <c r="N1801" s="2657">
        <v>4.7E-2</v>
      </c>
      <c r="O1801" s="2657">
        <v>4.2000000000000003E-2</v>
      </c>
      <c r="P1801" s="2657">
        <v>3.6999999999999998E-2</v>
      </c>
      <c r="Q1801" s="2650"/>
      <c r="R1801" s="2650"/>
      <c r="S1801" s="2650"/>
      <c r="T1801" s="2646" t="s">
        <v>2987</v>
      </c>
      <c r="U1801" s="2647">
        <v>4673739429556</v>
      </c>
      <c r="V1801" s="2656">
        <v>10</v>
      </c>
      <c r="W1801" s="2648">
        <v>1.1599999999999999</v>
      </c>
      <c r="X1801" s="2650"/>
      <c r="Y1801" s="2650"/>
      <c r="Z1801" s="2650"/>
      <c r="AA1801" s="2650"/>
      <c r="AB1801" s="2647">
        <v>4673739429563</v>
      </c>
      <c r="AC1801" s="2656">
        <v>200</v>
      </c>
      <c r="AD1801" s="2657">
        <v>46.781999999999996</v>
      </c>
      <c r="AE1801" s="2658">
        <v>1.8896E-2</v>
      </c>
      <c r="AF1801" s="2648">
        <v>0.38</v>
      </c>
      <c r="AG1801" s="2657">
        <v>0.255</v>
      </c>
      <c r="AH1801" s="2657">
        <v>0.19500000000000001</v>
      </c>
      <c r="AI1801" s="2647">
        <v>4673739429570</v>
      </c>
      <c r="AJ1801" s="2648">
        <v>7.29</v>
      </c>
      <c r="AK1801" s="2651" t="s">
        <v>2154</v>
      </c>
      <c r="AL1801" s="2651" t="s">
        <v>2986</v>
      </c>
      <c r="AM1801" s="2652">
        <v>665.58</v>
      </c>
      <c r="AN1801" s="2652">
        <v>7.44</v>
      </c>
    </row>
    <row r="1802" spans="1:40" ht="11.1" customHeight="1">
      <c r="A1802" s="2646" t="s">
        <v>3461</v>
      </c>
      <c r="B1802" s="2646" t="s">
        <v>3461</v>
      </c>
      <c r="C1802" s="2646" t="s">
        <v>3161</v>
      </c>
      <c r="D1802" s="2646" t="s">
        <v>3452</v>
      </c>
      <c r="E1802" s="2647">
        <v>7307291008</v>
      </c>
      <c r="F1802" s="2646" t="s">
        <v>2990</v>
      </c>
      <c r="G1802" s="2646" t="s">
        <v>2487</v>
      </c>
      <c r="H1802" s="2646" t="s">
        <v>2995</v>
      </c>
      <c r="I1802" s="2646"/>
      <c r="J1802" s="2646"/>
      <c r="K1802" s="2646"/>
      <c r="L1802" s="2657">
        <v>0.111</v>
      </c>
      <c r="M1802" s="2658">
        <v>7.3999999999999996E-5</v>
      </c>
      <c r="N1802" s="2657">
        <v>5.3999999999999999E-2</v>
      </c>
      <c r="O1802" s="2657">
        <v>3.6999999999999998E-2</v>
      </c>
      <c r="P1802" s="2657">
        <v>3.6999999999999998E-2</v>
      </c>
      <c r="Q1802" s="2650"/>
      <c r="R1802" s="2650"/>
      <c r="S1802" s="2650"/>
      <c r="T1802" s="2646" t="s">
        <v>2987</v>
      </c>
      <c r="U1802" s="2647">
        <v>4673739429853</v>
      </c>
      <c r="V1802" s="2656">
        <v>10</v>
      </c>
      <c r="W1802" s="2648">
        <v>1.1100000000000001</v>
      </c>
      <c r="X1802" s="2650"/>
      <c r="Y1802" s="2650"/>
      <c r="Z1802" s="2650"/>
      <c r="AA1802" s="2650"/>
      <c r="AB1802" s="2647">
        <v>4673739429860</v>
      </c>
      <c r="AC1802" s="2656">
        <v>150</v>
      </c>
      <c r="AD1802" s="2657">
        <v>33.682000000000002</v>
      </c>
      <c r="AE1802" s="2658">
        <v>1.8896E-2</v>
      </c>
      <c r="AF1802" s="2648">
        <v>0.38</v>
      </c>
      <c r="AG1802" s="2657">
        <v>0.255</v>
      </c>
      <c r="AH1802" s="2657">
        <v>0.19500000000000001</v>
      </c>
      <c r="AI1802" s="2647">
        <v>4673739429877</v>
      </c>
      <c r="AJ1802" s="2648">
        <v>7.71</v>
      </c>
      <c r="AK1802" s="2651" t="s">
        <v>2154</v>
      </c>
      <c r="AL1802" s="2651" t="s">
        <v>2986</v>
      </c>
      <c r="AM1802" s="2652">
        <v>703.92</v>
      </c>
      <c r="AN1802" s="2652">
        <v>7.86</v>
      </c>
    </row>
    <row r="1803" spans="1:40" ht="11.1" customHeight="1">
      <c r="A1803" s="2646" t="s">
        <v>3460</v>
      </c>
      <c r="B1803" s="2646" t="s">
        <v>3460</v>
      </c>
      <c r="C1803" s="2646" t="s">
        <v>3161</v>
      </c>
      <c r="D1803" s="2646" t="s">
        <v>3452</v>
      </c>
      <c r="E1803" s="2647">
        <v>7307291008</v>
      </c>
      <c r="F1803" s="2646" t="s">
        <v>2990</v>
      </c>
      <c r="G1803" s="2646" t="s">
        <v>2488</v>
      </c>
      <c r="H1803" s="2646" t="s">
        <v>2995</v>
      </c>
      <c r="I1803" s="2646"/>
      <c r="J1803" s="2646"/>
      <c r="K1803" s="2646"/>
      <c r="L1803" s="2657">
        <v>0.126</v>
      </c>
      <c r="M1803" s="2658">
        <v>7.6000000000000004E-5</v>
      </c>
      <c r="N1803" s="2648">
        <v>0.05</v>
      </c>
      <c r="O1803" s="2657">
        <v>4.1000000000000002E-2</v>
      </c>
      <c r="P1803" s="2657">
        <v>3.6999999999999998E-2</v>
      </c>
      <c r="Q1803" s="2650"/>
      <c r="R1803" s="2650"/>
      <c r="S1803" s="2650"/>
      <c r="T1803" s="2646" t="s">
        <v>2987</v>
      </c>
      <c r="U1803" s="2647">
        <v>4673739430095</v>
      </c>
      <c r="V1803" s="2656">
        <v>10</v>
      </c>
      <c r="W1803" s="2648">
        <v>1.26</v>
      </c>
      <c r="X1803" s="2650"/>
      <c r="Y1803" s="2650"/>
      <c r="Z1803" s="2650"/>
      <c r="AA1803" s="2650"/>
      <c r="AB1803" s="2647">
        <v>4673739430101</v>
      </c>
      <c r="AC1803" s="2656">
        <v>150</v>
      </c>
      <c r="AD1803" s="2657">
        <v>38.182000000000002</v>
      </c>
      <c r="AE1803" s="2658">
        <v>1.8896E-2</v>
      </c>
      <c r="AF1803" s="2648">
        <v>0.38</v>
      </c>
      <c r="AG1803" s="2657">
        <v>0.255</v>
      </c>
      <c r="AH1803" s="2657">
        <v>0.19500000000000001</v>
      </c>
      <c r="AI1803" s="2647">
        <v>4673739430118</v>
      </c>
      <c r="AJ1803" s="2648">
        <v>7.83</v>
      </c>
      <c r="AK1803" s="2651" t="s">
        <v>2154</v>
      </c>
      <c r="AL1803" s="2651" t="s">
        <v>2986</v>
      </c>
      <c r="AM1803" s="2652">
        <v>714.88</v>
      </c>
      <c r="AN1803" s="2652">
        <v>7.99</v>
      </c>
    </row>
    <row r="1804" spans="1:40" ht="11.1" customHeight="1">
      <c r="A1804" s="2646" t="s">
        <v>3459</v>
      </c>
      <c r="B1804" s="2646" t="s">
        <v>3459</v>
      </c>
      <c r="C1804" s="2646" t="s">
        <v>3161</v>
      </c>
      <c r="D1804" s="2646" t="s">
        <v>3452</v>
      </c>
      <c r="E1804" s="2647">
        <v>7307291008</v>
      </c>
      <c r="F1804" s="2646" t="s">
        <v>2990</v>
      </c>
      <c r="G1804" s="2646" t="s">
        <v>2489</v>
      </c>
      <c r="H1804" s="2646" t="s">
        <v>2995</v>
      </c>
      <c r="I1804" s="2646"/>
      <c r="J1804" s="2646"/>
      <c r="K1804" s="2646"/>
      <c r="L1804" s="2657">
        <v>0.17499999999999999</v>
      </c>
      <c r="M1804" s="2658">
        <v>1.3100000000000001E-4</v>
      </c>
      <c r="N1804" s="2657">
        <v>5.8000000000000003E-2</v>
      </c>
      <c r="O1804" s="2657">
        <v>4.9000000000000002E-2</v>
      </c>
      <c r="P1804" s="2657">
        <v>4.5999999999999999E-2</v>
      </c>
      <c r="Q1804" s="2650"/>
      <c r="R1804" s="2650"/>
      <c r="S1804" s="2650"/>
      <c r="T1804" s="2646" t="s">
        <v>2987</v>
      </c>
      <c r="U1804" s="2647">
        <v>4673739430125</v>
      </c>
      <c r="V1804" s="2656">
        <v>10</v>
      </c>
      <c r="W1804" s="2648">
        <v>1.75</v>
      </c>
      <c r="X1804" s="2650"/>
      <c r="Y1804" s="2650"/>
      <c r="Z1804" s="2650"/>
      <c r="AA1804" s="2650"/>
      <c r="AB1804" s="2647">
        <v>4673739430132</v>
      </c>
      <c r="AC1804" s="2656">
        <v>100</v>
      </c>
      <c r="AD1804" s="2657">
        <v>35.381999999999998</v>
      </c>
      <c r="AE1804" s="2658">
        <v>1.8896E-2</v>
      </c>
      <c r="AF1804" s="2648">
        <v>0.38</v>
      </c>
      <c r="AG1804" s="2657">
        <v>0.255</v>
      </c>
      <c r="AH1804" s="2657">
        <v>0.19500000000000001</v>
      </c>
      <c r="AI1804" s="2647">
        <v>4673739430149</v>
      </c>
      <c r="AJ1804" s="2648">
        <v>10.77</v>
      </c>
      <c r="AK1804" s="2651" t="s">
        <v>2154</v>
      </c>
      <c r="AL1804" s="2651" t="s">
        <v>2986</v>
      </c>
      <c r="AM1804" s="2663">
        <v>983.3</v>
      </c>
      <c r="AN1804" s="2652">
        <v>10.99</v>
      </c>
    </row>
    <row r="1805" spans="1:40" ht="11.1" customHeight="1">
      <c r="A1805" s="2646" t="s">
        <v>3458</v>
      </c>
      <c r="B1805" s="2646" t="s">
        <v>3458</v>
      </c>
      <c r="C1805" s="2646" t="s">
        <v>3161</v>
      </c>
      <c r="D1805" s="2646" t="s">
        <v>3452</v>
      </c>
      <c r="E1805" s="2647">
        <v>7307291008</v>
      </c>
      <c r="F1805" s="2646" t="s">
        <v>2990</v>
      </c>
      <c r="G1805" s="2646" t="s">
        <v>2490</v>
      </c>
      <c r="H1805" s="2646" t="s">
        <v>2995</v>
      </c>
      <c r="I1805" s="2646"/>
      <c r="J1805" s="2646"/>
      <c r="K1805" s="2646"/>
      <c r="L1805" s="2657">
        <v>0.159</v>
      </c>
      <c r="M1805" s="2662">
        <v>1.2E-4</v>
      </c>
      <c r="N1805" s="2657">
        <v>6.2E-2</v>
      </c>
      <c r="O1805" s="2657">
        <v>4.3999999999999997E-2</v>
      </c>
      <c r="P1805" s="2657">
        <v>4.3999999999999997E-2</v>
      </c>
      <c r="Q1805" s="2650"/>
      <c r="R1805" s="2650"/>
      <c r="S1805" s="2650"/>
      <c r="T1805" s="2646" t="s">
        <v>2987</v>
      </c>
      <c r="U1805" s="2647">
        <v>4673739430156</v>
      </c>
      <c r="V1805" s="2656">
        <v>10</v>
      </c>
      <c r="W1805" s="2648">
        <v>1.59</v>
      </c>
      <c r="X1805" s="2650"/>
      <c r="Y1805" s="2650"/>
      <c r="Z1805" s="2650"/>
      <c r="AA1805" s="2650"/>
      <c r="AB1805" s="2647">
        <v>4673739430163</v>
      </c>
      <c r="AC1805" s="2656">
        <v>100</v>
      </c>
      <c r="AD1805" s="2657">
        <v>32.182000000000002</v>
      </c>
      <c r="AE1805" s="2658">
        <v>1.8896E-2</v>
      </c>
      <c r="AF1805" s="2648">
        <v>0.38</v>
      </c>
      <c r="AG1805" s="2657">
        <v>0.255</v>
      </c>
      <c r="AH1805" s="2657">
        <v>0.19500000000000001</v>
      </c>
      <c r="AI1805" s="2647">
        <v>4673739430170</v>
      </c>
      <c r="AJ1805" s="2648">
        <v>11.67</v>
      </c>
      <c r="AK1805" s="2651" t="s">
        <v>2154</v>
      </c>
      <c r="AL1805" s="2651" t="s">
        <v>2986</v>
      </c>
      <c r="AM1805" s="2655">
        <v>1065.47</v>
      </c>
      <c r="AN1805" s="2652">
        <v>11.9</v>
      </c>
    </row>
    <row r="1806" spans="1:40" ht="11.1" customHeight="1">
      <c r="A1806" s="2646" t="s">
        <v>3457</v>
      </c>
      <c r="B1806" s="2646" t="s">
        <v>3457</v>
      </c>
      <c r="C1806" s="2646" t="s">
        <v>3161</v>
      </c>
      <c r="D1806" s="2646" t="s">
        <v>3452</v>
      </c>
      <c r="E1806" s="2647">
        <v>7307291008</v>
      </c>
      <c r="F1806" s="2646" t="s">
        <v>2990</v>
      </c>
      <c r="G1806" s="2646" t="s">
        <v>2491</v>
      </c>
      <c r="H1806" s="2646" t="s">
        <v>2995</v>
      </c>
      <c r="I1806" s="2646"/>
      <c r="J1806" s="2646"/>
      <c r="K1806" s="2646"/>
      <c r="L1806" s="2657">
        <v>0.17499999999999999</v>
      </c>
      <c r="M1806" s="2658">
        <v>1.1900000000000001E-4</v>
      </c>
      <c r="N1806" s="2657">
        <v>5.2999999999999999E-2</v>
      </c>
      <c r="O1806" s="2657">
        <v>4.9000000000000002E-2</v>
      </c>
      <c r="P1806" s="2657">
        <v>4.5999999999999999E-2</v>
      </c>
      <c r="Q1806" s="2650"/>
      <c r="R1806" s="2650"/>
      <c r="S1806" s="2650"/>
      <c r="T1806" s="2646" t="s">
        <v>2987</v>
      </c>
      <c r="U1806" s="2647">
        <v>4673739430422</v>
      </c>
      <c r="V1806" s="2656">
        <v>10</v>
      </c>
      <c r="W1806" s="2648">
        <v>1.75</v>
      </c>
      <c r="X1806" s="2650"/>
      <c r="Y1806" s="2650"/>
      <c r="Z1806" s="2650"/>
      <c r="AA1806" s="2650"/>
      <c r="AB1806" s="2647">
        <v>4673739430439</v>
      </c>
      <c r="AC1806" s="2656">
        <v>80</v>
      </c>
      <c r="AD1806" s="2657">
        <v>28.382000000000001</v>
      </c>
      <c r="AE1806" s="2658">
        <v>1.8896E-2</v>
      </c>
      <c r="AF1806" s="2648">
        <v>0.38</v>
      </c>
      <c r="AG1806" s="2657">
        <v>0.255</v>
      </c>
      <c r="AH1806" s="2657">
        <v>0.19500000000000001</v>
      </c>
      <c r="AI1806" s="2647">
        <v>4673739430446</v>
      </c>
      <c r="AJ1806" s="2648">
        <v>10.36</v>
      </c>
      <c r="AK1806" s="2651" t="s">
        <v>2154</v>
      </c>
      <c r="AL1806" s="2651" t="s">
        <v>2986</v>
      </c>
      <c r="AM1806" s="2652">
        <v>945.87</v>
      </c>
      <c r="AN1806" s="2652">
        <v>10.57</v>
      </c>
    </row>
    <row r="1807" spans="1:40" ht="11.1" customHeight="1">
      <c r="A1807" s="2646" t="s">
        <v>3456</v>
      </c>
      <c r="B1807" s="2646" t="s">
        <v>3456</v>
      </c>
      <c r="C1807" s="2646" t="s">
        <v>3161</v>
      </c>
      <c r="D1807" s="2646" t="s">
        <v>3452</v>
      </c>
      <c r="E1807" s="2647">
        <v>7307291008</v>
      </c>
      <c r="F1807" s="2646" t="s">
        <v>2990</v>
      </c>
      <c r="G1807" s="2646" t="s">
        <v>2492</v>
      </c>
      <c r="H1807" s="2646" t="s">
        <v>2995</v>
      </c>
      <c r="I1807" s="2646"/>
      <c r="J1807" s="2646"/>
      <c r="K1807" s="2646"/>
      <c r="L1807" s="2657">
        <v>0.23300000000000001</v>
      </c>
      <c r="M1807" s="2658">
        <v>1.8599999999999999E-4</v>
      </c>
      <c r="N1807" s="2657">
        <v>6.4000000000000001E-2</v>
      </c>
      <c r="O1807" s="2657">
        <v>5.6000000000000001E-2</v>
      </c>
      <c r="P1807" s="2657">
        <v>5.1999999999999998E-2</v>
      </c>
      <c r="Q1807" s="2650"/>
      <c r="R1807" s="2650"/>
      <c r="S1807" s="2650"/>
      <c r="T1807" s="2646" t="s">
        <v>2987</v>
      </c>
      <c r="U1807" s="2647">
        <v>4673739430453</v>
      </c>
      <c r="V1807" s="2656">
        <v>10</v>
      </c>
      <c r="W1807" s="2648">
        <v>2.33</v>
      </c>
      <c r="X1807" s="2650"/>
      <c r="Y1807" s="2650"/>
      <c r="Z1807" s="2650"/>
      <c r="AA1807" s="2650"/>
      <c r="AB1807" s="2647">
        <v>4673739430460</v>
      </c>
      <c r="AC1807" s="2656">
        <v>80</v>
      </c>
      <c r="AD1807" s="2657">
        <v>37.661999999999999</v>
      </c>
      <c r="AE1807" s="2658">
        <v>1.8896E-2</v>
      </c>
      <c r="AF1807" s="2648">
        <v>0.38</v>
      </c>
      <c r="AG1807" s="2657">
        <v>0.255</v>
      </c>
      <c r="AH1807" s="2657">
        <v>0.19500000000000001</v>
      </c>
      <c r="AI1807" s="2647">
        <v>4673739430477</v>
      </c>
      <c r="AJ1807" s="2648">
        <v>15.01</v>
      </c>
      <c r="AK1807" s="2651" t="s">
        <v>2154</v>
      </c>
      <c r="AL1807" s="2651" t="s">
        <v>2986</v>
      </c>
      <c r="AM1807" s="2655">
        <v>1370.41</v>
      </c>
      <c r="AN1807" s="2652">
        <v>15.31</v>
      </c>
    </row>
    <row r="1808" spans="1:40" ht="11.1" customHeight="1">
      <c r="A1808" s="2646" t="s">
        <v>3455</v>
      </c>
      <c r="B1808" s="2646" t="s">
        <v>3455</v>
      </c>
      <c r="C1808" s="2646" t="s">
        <v>3161</v>
      </c>
      <c r="D1808" s="2646" t="s">
        <v>3452</v>
      </c>
      <c r="E1808" s="2647">
        <v>7307291008</v>
      </c>
      <c r="F1808" s="2646" t="s">
        <v>2990</v>
      </c>
      <c r="G1808" s="2646" t="s">
        <v>2493</v>
      </c>
      <c r="H1808" s="2646" t="s">
        <v>2995</v>
      </c>
      <c r="I1808" s="2646"/>
      <c r="J1808" s="2646"/>
      <c r="K1808" s="2646"/>
      <c r="L1808" s="2657">
        <v>0.24399999999999999</v>
      </c>
      <c r="M1808" s="2658">
        <v>1.7799999999999999E-4</v>
      </c>
      <c r="N1808" s="2657">
        <v>6.0999999999999999E-2</v>
      </c>
      <c r="O1808" s="2657">
        <v>5.6000000000000001E-2</v>
      </c>
      <c r="P1808" s="2657">
        <v>5.1999999999999998E-2</v>
      </c>
      <c r="Q1808" s="2650"/>
      <c r="R1808" s="2650"/>
      <c r="S1808" s="2650"/>
      <c r="T1808" s="2646" t="s">
        <v>2987</v>
      </c>
      <c r="U1808" s="2647">
        <v>4673739430484</v>
      </c>
      <c r="V1808" s="2656">
        <v>5</v>
      </c>
      <c r="W1808" s="2648">
        <v>1.22</v>
      </c>
      <c r="X1808" s="2650"/>
      <c r="Y1808" s="2650"/>
      <c r="Z1808" s="2650"/>
      <c r="AA1808" s="2650"/>
      <c r="AB1808" s="2647">
        <v>4673739430491</v>
      </c>
      <c r="AC1808" s="2656">
        <v>50</v>
      </c>
      <c r="AD1808" s="2657">
        <v>24.782</v>
      </c>
      <c r="AE1808" s="2658">
        <v>1.8896E-2</v>
      </c>
      <c r="AF1808" s="2648">
        <v>0.38</v>
      </c>
      <c r="AG1808" s="2657">
        <v>0.255</v>
      </c>
      <c r="AH1808" s="2657">
        <v>0.19500000000000001</v>
      </c>
      <c r="AI1808" s="2647">
        <v>4673739430507</v>
      </c>
      <c r="AJ1808" s="2653">
        <v>14.9</v>
      </c>
      <c r="AK1808" s="2651" t="s">
        <v>2154</v>
      </c>
      <c r="AL1808" s="2651" t="s">
        <v>2986</v>
      </c>
      <c r="AM1808" s="2655">
        <v>1360.37</v>
      </c>
      <c r="AN1808" s="2652">
        <v>15.2</v>
      </c>
    </row>
    <row r="1809" spans="1:40" ht="11.1" customHeight="1">
      <c r="A1809" s="2646" t="s">
        <v>3454</v>
      </c>
      <c r="B1809" s="2646" t="s">
        <v>3454</v>
      </c>
      <c r="C1809" s="2646" t="s">
        <v>3161</v>
      </c>
      <c r="D1809" s="2646" t="s">
        <v>3452</v>
      </c>
      <c r="E1809" s="2647">
        <v>7307291008</v>
      </c>
      <c r="F1809" s="2646" t="s">
        <v>2990</v>
      </c>
      <c r="G1809" s="2646" t="s">
        <v>2494</v>
      </c>
      <c r="H1809" s="2646" t="s">
        <v>2995</v>
      </c>
      <c r="I1809" s="2646"/>
      <c r="J1809" s="2646"/>
      <c r="K1809" s="2646"/>
      <c r="L1809" s="2657">
        <v>0.32200000000000001</v>
      </c>
      <c r="M1809" s="2658">
        <v>3.1799999999999998E-4</v>
      </c>
      <c r="N1809" s="2657">
        <v>7.2999999999999995E-2</v>
      </c>
      <c r="O1809" s="2657">
        <v>6.8000000000000005E-2</v>
      </c>
      <c r="P1809" s="2657">
        <v>6.4000000000000001E-2</v>
      </c>
      <c r="Q1809" s="2650"/>
      <c r="R1809" s="2650"/>
      <c r="S1809" s="2650"/>
      <c r="T1809" s="2646" t="s">
        <v>2987</v>
      </c>
      <c r="U1809" s="2647">
        <v>4673739430514</v>
      </c>
      <c r="V1809" s="2656">
        <v>5</v>
      </c>
      <c r="W1809" s="2648">
        <v>1.61</v>
      </c>
      <c r="X1809" s="2650"/>
      <c r="Y1809" s="2650"/>
      <c r="Z1809" s="2650"/>
      <c r="AA1809" s="2650"/>
      <c r="AB1809" s="2647">
        <v>4673739430521</v>
      </c>
      <c r="AC1809" s="2656">
        <v>40</v>
      </c>
      <c r="AD1809" s="2657">
        <v>26.141999999999999</v>
      </c>
      <c r="AE1809" s="2658">
        <v>1.8896E-2</v>
      </c>
      <c r="AF1809" s="2648">
        <v>0.38</v>
      </c>
      <c r="AG1809" s="2657">
        <v>0.255</v>
      </c>
      <c r="AH1809" s="2657">
        <v>0.19500000000000001</v>
      </c>
      <c r="AI1809" s="2647">
        <v>4673739430538</v>
      </c>
      <c r="AJ1809" s="2648">
        <v>21.64</v>
      </c>
      <c r="AK1809" s="2651" t="s">
        <v>2154</v>
      </c>
      <c r="AL1809" s="2651" t="s">
        <v>2986</v>
      </c>
      <c r="AM1809" s="2655">
        <v>1975.73</v>
      </c>
      <c r="AN1809" s="2652">
        <v>22.07</v>
      </c>
    </row>
    <row r="1810" spans="1:40" ht="11.1" customHeight="1">
      <c r="A1810" s="2646" t="s">
        <v>3453</v>
      </c>
      <c r="B1810" s="2646" t="s">
        <v>3453</v>
      </c>
      <c r="C1810" s="2646" t="s">
        <v>3161</v>
      </c>
      <c r="D1810" s="2646" t="s">
        <v>3452</v>
      </c>
      <c r="E1810" s="2647">
        <v>7307291008</v>
      </c>
      <c r="F1810" s="2646" t="s">
        <v>2990</v>
      </c>
      <c r="G1810" s="2646" t="s">
        <v>2495</v>
      </c>
      <c r="H1810" s="2646" t="s">
        <v>2995</v>
      </c>
      <c r="I1810" s="2646"/>
      <c r="J1810" s="2646"/>
      <c r="K1810" s="2646"/>
      <c r="L1810" s="2657">
        <v>0.34399999999999997</v>
      </c>
      <c r="M1810" s="2658">
        <v>2.92E-4</v>
      </c>
      <c r="N1810" s="2657">
        <v>6.7000000000000004E-2</v>
      </c>
      <c r="O1810" s="2657">
        <v>6.8000000000000005E-2</v>
      </c>
      <c r="P1810" s="2657">
        <v>6.4000000000000001E-2</v>
      </c>
      <c r="Q1810" s="2650"/>
      <c r="R1810" s="2650"/>
      <c r="S1810" s="2650"/>
      <c r="T1810" s="2646" t="s">
        <v>2987</v>
      </c>
      <c r="U1810" s="2647">
        <v>4673739430545</v>
      </c>
      <c r="V1810" s="2656">
        <v>5</v>
      </c>
      <c r="W1810" s="2648">
        <v>1.72</v>
      </c>
      <c r="X1810" s="2650"/>
      <c r="Y1810" s="2650"/>
      <c r="Z1810" s="2650"/>
      <c r="AA1810" s="2650"/>
      <c r="AB1810" s="2647">
        <v>4673739430552</v>
      </c>
      <c r="AC1810" s="2656">
        <v>30</v>
      </c>
      <c r="AD1810" s="2657">
        <v>21.021999999999998</v>
      </c>
      <c r="AE1810" s="2658">
        <v>1.8896E-2</v>
      </c>
      <c r="AF1810" s="2648">
        <v>0.38</v>
      </c>
      <c r="AG1810" s="2657">
        <v>0.255</v>
      </c>
      <c r="AH1810" s="2657">
        <v>0.19500000000000001</v>
      </c>
      <c r="AI1810" s="2647">
        <v>4673739430569</v>
      </c>
      <c r="AJ1810" s="2648">
        <v>21.33</v>
      </c>
      <c r="AK1810" s="2651" t="s">
        <v>2154</v>
      </c>
      <c r="AL1810" s="2651" t="s">
        <v>2986</v>
      </c>
      <c r="AM1810" s="2655">
        <v>1947.43</v>
      </c>
      <c r="AN1810" s="2652">
        <v>21.76</v>
      </c>
    </row>
    <row r="1811" spans="1:40" ht="11.1" customHeight="1">
      <c r="A1811" s="2646" t="s">
        <v>3451</v>
      </c>
      <c r="B1811" s="2646" t="s">
        <v>3451</v>
      </c>
      <c r="C1811" s="2646" t="s">
        <v>3161</v>
      </c>
      <c r="D1811" s="2646" t="s">
        <v>3439</v>
      </c>
      <c r="E1811" s="2647">
        <v>7307291008</v>
      </c>
      <c r="F1811" s="2646" t="s">
        <v>2990</v>
      </c>
      <c r="G1811" s="2646" t="s">
        <v>2531</v>
      </c>
      <c r="H1811" s="2646" t="s">
        <v>2995</v>
      </c>
      <c r="I1811" s="2646"/>
      <c r="J1811" s="2646"/>
      <c r="K1811" s="2646"/>
      <c r="L1811" s="2657">
        <v>9.8000000000000004E-2</v>
      </c>
      <c r="M1811" s="2658">
        <v>5.3000000000000001E-5</v>
      </c>
      <c r="N1811" s="2657">
        <v>8.2000000000000003E-2</v>
      </c>
      <c r="O1811" s="2657">
        <v>2.7E-2</v>
      </c>
      <c r="P1811" s="2657">
        <v>2.4E-2</v>
      </c>
      <c r="Q1811" s="2650"/>
      <c r="R1811" s="2650"/>
      <c r="S1811" s="2650"/>
      <c r="T1811" s="2646" t="s">
        <v>2987</v>
      </c>
      <c r="U1811" s="2647">
        <v>4673739429310</v>
      </c>
      <c r="V1811" s="2656">
        <v>10</v>
      </c>
      <c r="W1811" s="2648">
        <v>0.98</v>
      </c>
      <c r="X1811" s="2650"/>
      <c r="Y1811" s="2650"/>
      <c r="Z1811" s="2650"/>
      <c r="AA1811" s="2650"/>
      <c r="AB1811" s="2647">
        <v>4673739429327</v>
      </c>
      <c r="AC1811" s="2656">
        <v>250</v>
      </c>
      <c r="AD1811" s="2657">
        <v>49.381999999999998</v>
      </c>
      <c r="AE1811" s="2658">
        <v>1.8896E-2</v>
      </c>
      <c r="AF1811" s="2648">
        <v>0.38</v>
      </c>
      <c r="AG1811" s="2657">
        <v>0.255</v>
      </c>
      <c r="AH1811" s="2657">
        <v>0.19500000000000001</v>
      </c>
      <c r="AI1811" s="2647">
        <v>4673739429334</v>
      </c>
      <c r="AJ1811" s="2648">
        <v>9.74</v>
      </c>
      <c r="AK1811" s="2651" t="s">
        <v>2154</v>
      </c>
      <c r="AL1811" s="2651" t="s">
        <v>2986</v>
      </c>
      <c r="AM1811" s="2652">
        <v>889.26</v>
      </c>
      <c r="AN1811" s="2652">
        <v>9.93</v>
      </c>
    </row>
    <row r="1812" spans="1:40" ht="11.1" customHeight="1">
      <c r="A1812" s="2646" t="s">
        <v>3450</v>
      </c>
      <c r="B1812" s="2646" t="s">
        <v>3450</v>
      </c>
      <c r="C1812" s="2646" t="s">
        <v>3161</v>
      </c>
      <c r="D1812" s="2646" t="s">
        <v>3439</v>
      </c>
      <c r="E1812" s="2647">
        <v>7307291008</v>
      </c>
      <c r="F1812" s="2646" t="s">
        <v>2990</v>
      </c>
      <c r="G1812" s="2646" t="s">
        <v>2532</v>
      </c>
      <c r="H1812" s="2646" t="s">
        <v>2995</v>
      </c>
      <c r="I1812" s="2646"/>
      <c r="J1812" s="2646"/>
      <c r="K1812" s="2646"/>
      <c r="L1812" s="2657">
        <v>9.9000000000000005E-2</v>
      </c>
      <c r="M1812" s="2658">
        <v>5.3000000000000001E-5</v>
      </c>
      <c r="N1812" s="2657">
        <v>8.2000000000000003E-2</v>
      </c>
      <c r="O1812" s="2657">
        <v>2.7E-2</v>
      </c>
      <c r="P1812" s="2657">
        <v>2.4E-2</v>
      </c>
      <c r="Q1812" s="2650"/>
      <c r="R1812" s="2650"/>
      <c r="S1812" s="2650"/>
      <c r="T1812" s="2646" t="s">
        <v>2987</v>
      </c>
      <c r="U1812" s="2647">
        <v>4673739429945</v>
      </c>
      <c r="V1812" s="2656">
        <v>10</v>
      </c>
      <c r="W1812" s="2648">
        <v>0.99</v>
      </c>
      <c r="X1812" s="2650"/>
      <c r="Y1812" s="2650"/>
      <c r="Z1812" s="2650"/>
      <c r="AA1812" s="2650"/>
      <c r="AB1812" s="2647">
        <v>4673739429952</v>
      </c>
      <c r="AC1812" s="2656">
        <v>200</v>
      </c>
      <c r="AD1812" s="2657">
        <v>39.981999999999999</v>
      </c>
      <c r="AE1812" s="2658">
        <v>1.8896E-2</v>
      </c>
      <c r="AF1812" s="2648">
        <v>0.38</v>
      </c>
      <c r="AG1812" s="2657">
        <v>0.255</v>
      </c>
      <c r="AH1812" s="2657">
        <v>0.19500000000000001</v>
      </c>
      <c r="AI1812" s="2647">
        <v>4673739429969</v>
      </c>
      <c r="AJ1812" s="2648">
        <v>9.43</v>
      </c>
      <c r="AK1812" s="2651" t="s">
        <v>2154</v>
      </c>
      <c r="AL1812" s="2651" t="s">
        <v>2986</v>
      </c>
      <c r="AM1812" s="2652">
        <v>860.96</v>
      </c>
      <c r="AN1812" s="2652">
        <v>9.6199999999999992</v>
      </c>
    </row>
    <row r="1813" spans="1:40" ht="11.1" customHeight="1">
      <c r="A1813" s="2646" t="s">
        <v>3449</v>
      </c>
      <c r="B1813" s="2646" t="s">
        <v>3449</v>
      </c>
      <c r="C1813" s="2646" t="s">
        <v>3161</v>
      </c>
      <c r="D1813" s="2646" t="s">
        <v>3439</v>
      </c>
      <c r="E1813" s="2647">
        <v>7307291008</v>
      </c>
      <c r="F1813" s="2646" t="s">
        <v>2990</v>
      </c>
      <c r="G1813" s="2646" t="s">
        <v>2533</v>
      </c>
      <c r="H1813" s="2646" t="s">
        <v>2995</v>
      </c>
      <c r="I1813" s="2646"/>
      <c r="J1813" s="2646"/>
      <c r="K1813" s="2646"/>
      <c r="L1813" s="2657">
        <v>0.14699999999999999</v>
      </c>
      <c r="M1813" s="2658">
        <v>8.6000000000000003E-5</v>
      </c>
      <c r="N1813" s="2657">
        <v>8.4000000000000005E-2</v>
      </c>
      <c r="O1813" s="2657">
        <v>3.4000000000000002E-2</v>
      </c>
      <c r="P1813" s="2648">
        <v>0.03</v>
      </c>
      <c r="Q1813" s="2650"/>
      <c r="R1813" s="2650"/>
      <c r="S1813" s="2650"/>
      <c r="T1813" s="2646" t="s">
        <v>2987</v>
      </c>
      <c r="U1813" s="2647">
        <v>4673739430248</v>
      </c>
      <c r="V1813" s="2656">
        <v>10</v>
      </c>
      <c r="W1813" s="2648">
        <v>1.47</v>
      </c>
      <c r="X1813" s="2650"/>
      <c r="Y1813" s="2650"/>
      <c r="Z1813" s="2650"/>
      <c r="AA1813" s="2650"/>
      <c r="AB1813" s="2647">
        <v>4673739430255</v>
      </c>
      <c r="AC1813" s="2656">
        <v>200</v>
      </c>
      <c r="AD1813" s="2657">
        <v>59.182000000000002</v>
      </c>
      <c r="AE1813" s="2658">
        <v>1.8896E-2</v>
      </c>
      <c r="AF1813" s="2648">
        <v>0.38</v>
      </c>
      <c r="AG1813" s="2657">
        <v>0.255</v>
      </c>
      <c r="AH1813" s="2657">
        <v>0.19500000000000001</v>
      </c>
      <c r="AI1813" s="2647">
        <v>4673739430262</v>
      </c>
      <c r="AJ1813" s="2648">
        <v>9.68</v>
      </c>
      <c r="AK1813" s="2651" t="s">
        <v>2154</v>
      </c>
      <c r="AL1813" s="2651" t="s">
        <v>2986</v>
      </c>
      <c r="AM1813" s="2652">
        <v>883.78</v>
      </c>
      <c r="AN1813" s="2652">
        <v>9.8699999999999992</v>
      </c>
    </row>
    <row r="1814" spans="1:40" ht="11.1" customHeight="1">
      <c r="A1814" s="2646" t="s">
        <v>3448</v>
      </c>
      <c r="B1814" s="2646" t="s">
        <v>3448</v>
      </c>
      <c r="C1814" s="2646" t="s">
        <v>3161</v>
      </c>
      <c r="D1814" s="2646" t="s">
        <v>3439</v>
      </c>
      <c r="E1814" s="2647">
        <v>7307291008</v>
      </c>
      <c r="F1814" s="2646" t="s">
        <v>2990</v>
      </c>
      <c r="G1814" s="2646" t="s">
        <v>2534</v>
      </c>
      <c r="H1814" s="2646" t="s">
        <v>2995</v>
      </c>
      <c r="I1814" s="2646"/>
      <c r="J1814" s="2646"/>
      <c r="K1814" s="2646"/>
      <c r="L1814" s="2657">
        <v>0.115</v>
      </c>
      <c r="M1814" s="2658">
        <v>8.7999999999999998E-5</v>
      </c>
      <c r="N1814" s="2657">
        <v>9.1999999999999998E-2</v>
      </c>
      <c r="O1814" s="2657">
        <v>3.1E-2</v>
      </c>
      <c r="P1814" s="2657">
        <v>3.1E-2</v>
      </c>
      <c r="Q1814" s="2650"/>
      <c r="R1814" s="2650"/>
      <c r="S1814" s="2650"/>
      <c r="T1814" s="2646" t="s">
        <v>2987</v>
      </c>
      <c r="U1814" s="2647">
        <v>4673739430637</v>
      </c>
      <c r="V1814" s="2656">
        <v>10</v>
      </c>
      <c r="W1814" s="2648">
        <v>1.1499999999999999</v>
      </c>
      <c r="X1814" s="2650"/>
      <c r="Y1814" s="2650"/>
      <c r="Z1814" s="2650"/>
      <c r="AA1814" s="2650"/>
      <c r="AB1814" s="2647">
        <v>4673739430644</v>
      </c>
      <c r="AC1814" s="2656">
        <v>150</v>
      </c>
      <c r="AD1814" s="2657">
        <v>34.881999999999998</v>
      </c>
      <c r="AE1814" s="2658">
        <v>1.8896E-2</v>
      </c>
      <c r="AF1814" s="2648">
        <v>0.38</v>
      </c>
      <c r="AG1814" s="2657">
        <v>0.255</v>
      </c>
      <c r="AH1814" s="2657">
        <v>0.19500000000000001</v>
      </c>
      <c r="AI1814" s="2647">
        <v>4673739430651</v>
      </c>
      <c r="AJ1814" s="2653">
        <v>14.9</v>
      </c>
      <c r="AK1814" s="2651" t="s">
        <v>2154</v>
      </c>
      <c r="AL1814" s="2651" t="s">
        <v>2986</v>
      </c>
      <c r="AM1814" s="2655">
        <v>1360.37</v>
      </c>
      <c r="AN1814" s="2652">
        <v>15.2</v>
      </c>
    </row>
    <row r="1815" spans="1:40" ht="11.1" customHeight="1">
      <c r="A1815" s="2646" t="s">
        <v>3447</v>
      </c>
      <c r="B1815" s="2646" t="s">
        <v>3447</v>
      </c>
      <c r="C1815" s="2646" t="s">
        <v>3161</v>
      </c>
      <c r="D1815" s="2646" t="s">
        <v>3439</v>
      </c>
      <c r="E1815" s="2647">
        <v>7307291008</v>
      </c>
      <c r="F1815" s="2646" t="s">
        <v>2990</v>
      </c>
      <c r="G1815" s="2646" t="s">
        <v>2535</v>
      </c>
      <c r="H1815" s="2646" t="s">
        <v>2995</v>
      </c>
      <c r="I1815" s="2646"/>
      <c r="J1815" s="2646"/>
      <c r="K1815" s="2646"/>
      <c r="L1815" s="2657">
        <v>0.154</v>
      </c>
      <c r="M1815" s="2658">
        <v>8.2000000000000001E-5</v>
      </c>
      <c r="N1815" s="2648">
        <v>0.08</v>
      </c>
      <c r="O1815" s="2657">
        <v>3.4000000000000002E-2</v>
      </c>
      <c r="P1815" s="2648">
        <v>0.03</v>
      </c>
      <c r="Q1815" s="2650"/>
      <c r="R1815" s="2650"/>
      <c r="S1815" s="2650"/>
      <c r="T1815" s="2646" t="s">
        <v>2987</v>
      </c>
      <c r="U1815" s="2647">
        <v>4673739431306</v>
      </c>
      <c r="V1815" s="2656">
        <v>10</v>
      </c>
      <c r="W1815" s="2648">
        <v>1.54</v>
      </c>
      <c r="X1815" s="2650"/>
      <c r="Y1815" s="2650"/>
      <c r="Z1815" s="2650"/>
      <c r="AA1815" s="2650"/>
      <c r="AB1815" s="2647">
        <v>4673739431313</v>
      </c>
      <c r="AC1815" s="2656">
        <v>150</v>
      </c>
      <c r="AD1815" s="2657">
        <v>46.582000000000001</v>
      </c>
      <c r="AE1815" s="2658">
        <v>1.8896E-2</v>
      </c>
      <c r="AF1815" s="2648">
        <v>0.38</v>
      </c>
      <c r="AG1815" s="2657">
        <v>0.255</v>
      </c>
      <c r="AH1815" s="2657">
        <v>0.19500000000000001</v>
      </c>
      <c r="AI1815" s="2647">
        <v>4673739431320</v>
      </c>
      <c r="AJ1815" s="2648">
        <v>14.53</v>
      </c>
      <c r="AK1815" s="2651" t="s">
        <v>2154</v>
      </c>
      <c r="AL1815" s="2651" t="s">
        <v>2986</v>
      </c>
      <c r="AM1815" s="2655">
        <v>1326.59</v>
      </c>
      <c r="AN1815" s="2652">
        <v>14.82</v>
      </c>
    </row>
    <row r="1816" spans="1:40" ht="11.1" customHeight="1">
      <c r="A1816" s="2646" t="s">
        <v>3446</v>
      </c>
      <c r="B1816" s="2646" t="s">
        <v>3446</v>
      </c>
      <c r="C1816" s="2646" t="s">
        <v>3161</v>
      </c>
      <c r="D1816" s="2646" t="s">
        <v>3439</v>
      </c>
      <c r="E1816" s="2647">
        <v>7307291008</v>
      </c>
      <c r="F1816" s="2646" t="s">
        <v>2990</v>
      </c>
      <c r="G1816" s="2646" t="s">
        <v>2536</v>
      </c>
      <c r="H1816" s="2646" t="s">
        <v>2995</v>
      </c>
      <c r="I1816" s="2646"/>
      <c r="J1816" s="2646"/>
      <c r="K1816" s="2646"/>
      <c r="L1816" s="2648">
        <v>0.22</v>
      </c>
      <c r="M1816" s="2658">
        <v>1.4100000000000001E-4</v>
      </c>
      <c r="N1816" s="2657">
        <v>9.0999999999999998E-2</v>
      </c>
      <c r="O1816" s="2657">
        <v>4.2000000000000003E-2</v>
      </c>
      <c r="P1816" s="2657">
        <v>3.6999999999999998E-2</v>
      </c>
      <c r="Q1816" s="2650"/>
      <c r="R1816" s="2650"/>
      <c r="S1816" s="2650"/>
      <c r="T1816" s="2646" t="s">
        <v>2987</v>
      </c>
      <c r="U1816" s="2647">
        <v>4673739431337</v>
      </c>
      <c r="V1816" s="2656">
        <v>10</v>
      </c>
      <c r="W1816" s="2653">
        <v>2.2000000000000002</v>
      </c>
      <c r="X1816" s="2650"/>
      <c r="Y1816" s="2650"/>
      <c r="Z1816" s="2650"/>
      <c r="AA1816" s="2650"/>
      <c r="AB1816" s="2647">
        <v>4673739431344</v>
      </c>
      <c r="AC1816" s="2656">
        <v>100</v>
      </c>
      <c r="AD1816" s="2657">
        <v>44.381999999999998</v>
      </c>
      <c r="AE1816" s="2658">
        <v>1.8896E-2</v>
      </c>
      <c r="AF1816" s="2648">
        <v>0.38</v>
      </c>
      <c r="AG1816" s="2657">
        <v>0.255</v>
      </c>
      <c r="AH1816" s="2657">
        <v>0.19500000000000001</v>
      </c>
      <c r="AI1816" s="2647">
        <v>4673739431351</v>
      </c>
      <c r="AJ1816" s="2648">
        <v>16.59</v>
      </c>
      <c r="AK1816" s="2651" t="s">
        <v>2154</v>
      </c>
      <c r="AL1816" s="2651" t="s">
        <v>2986</v>
      </c>
      <c r="AM1816" s="2655">
        <v>1514.67</v>
      </c>
      <c r="AN1816" s="2652">
        <v>16.920000000000002</v>
      </c>
    </row>
    <row r="1817" spans="1:40" ht="11.1" customHeight="1">
      <c r="A1817" s="2646" t="s">
        <v>3445</v>
      </c>
      <c r="B1817" s="2646" t="s">
        <v>3445</v>
      </c>
      <c r="C1817" s="2646" t="s">
        <v>3161</v>
      </c>
      <c r="D1817" s="2646" t="s">
        <v>3439</v>
      </c>
      <c r="E1817" s="2647">
        <v>7307291008</v>
      </c>
      <c r="F1817" s="2646" t="s">
        <v>2990</v>
      </c>
      <c r="G1817" s="2646" t="s">
        <v>2537</v>
      </c>
      <c r="H1817" s="2646" t="s">
        <v>2995</v>
      </c>
      <c r="I1817" s="2646"/>
      <c r="J1817" s="2646"/>
      <c r="K1817" s="2646"/>
      <c r="L1817" s="2657">
        <v>0.17199999999999999</v>
      </c>
      <c r="M1817" s="2658">
        <v>1.26E-4</v>
      </c>
      <c r="N1817" s="2657">
        <v>9.1999999999999998E-2</v>
      </c>
      <c r="O1817" s="2657">
        <v>3.6999999999999998E-2</v>
      </c>
      <c r="P1817" s="2657">
        <v>3.6999999999999998E-2</v>
      </c>
      <c r="Q1817" s="2650"/>
      <c r="R1817" s="2650"/>
      <c r="S1817" s="2650"/>
      <c r="T1817" s="2646" t="s">
        <v>2987</v>
      </c>
      <c r="U1817" s="2647">
        <v>4673739431368</v>
      </c>
      <c r="V1817" s="2656">
        <v>10</v>
      </c>
      <c r="W1817" s="2648">
        <v>1.72</v>
      </c>
      <c r="X1817" s="2650"/>
      <c r="Y1817" s="2650"/>
      <c r="Z1817" s="2650"/>
      <c r="AA1817" s="2650"/>
      <c r="AB1817" s="2647">
        <v>4673739431375</v>
      </c>
      <c r="AC1817" s="2656">
        <v>100</v>
      </c>
      <c r="AD1817" s="2657">
        <v>34.781999999999996</v>
      </c>
      <c r="AE1817" s="2658">
        <v>1.8896E-2</v>
      </c>
      <c r="AF1817" s="2648">
        <v>0.38</v>
      </c>
      <c r="AG1817" s="2657">
        <v>0.255</v>
      </c>
      <c r="AH1817" s="2657">
        <v>0.19500000000000001</v>
      </c>
      <c r="AI1817" s="2647">
        <v>4673739431382</v>
      </c>
      <c r="AJ1817" s="2648">
        <v>19.010000000000002</v>
      </c>
      <c r="AK1817" s="2651" t="s">
        <v>2154</v>
      </c>
      <c r="AL1817" s="2651" t="s">
        <v>2986</v>
      </c>
      <c r="AM1817" s="2655">
        <v>1735.61</v>
      </c>
      <c r="AN1817" s="2652">
        <v>19.39</v>
      </c>
    </row>
    <row r="1818" spans="1:40" ht="11.1" customHeight="1">
      <c r="A1818" s="2646" t="s">
        <v>3444</v>
      </c>
      <c r="B1818" s="2646" t="s">
        <v>3444</v>
      </c>
      <c r="C1818" s="2646" t="s">
        <v>3161</v>
      </c>
      <c r="D1818" s="2646" t="s">
        <v>3439</v>
      </c>
      <c r="E1818" s="2647">
        <v>7307291008</v>
      </c>
      <c r="F1818" s="2646" t="s">
        <v>2990</v>
      </c>
      <c r="G1818" s="2646" t="s">
        <v>2538</v>
      </c>
      <c r="H1818" s="2646" t="s">
        <v>2995</v>
      </c>
      <c r="I1818" s="2646"/>
      <c r="J1818" s="2646"/>
      <c r="K1818" s="2646"/>
      <c r="L1818" s="2648">
        <v>0.23</v>
      </c>
      <c r="M1818" s="2658">
        <v>1.46E-4</v>
      </c>
      <c r="N1818" s="2657">
        <v>9.4E-2</v>
      </c>
      <c r="O1818" s="2657">
        <v>4.2000000000000003E-2</v>
      </c>
      <c r="P1818" s="2657">
        <v>3.6999999999999998E-2</v>
      </c>
      <c r="Q1818" s="2650"/>
      <c r="R1818" s="2650"/>
      <c r="S1818" s="2650"/>
      <c r="T1818" s="2646" t="s">
        <v>2987</v>
      </c>
      <c r="U1818" s="2647">
        <v>4673739431399</v>
      </c>
      <c r="V1818" s="2656">
        <v>10</v>
      </c>
      <c r="W1818" s="2653">
        <v>2.2999999999999998</v>
      </c>
      <c r="X1818" s="2650"/>
      <c r="Y1818" s="2650"/>
      <c r="Z1818" s="2650"/>
      <c r="AA1818" s="2650"/>
      <c r="AB1818" s="2647">
        <v>4673739431405</v>
      </c>
      <c r="AC1818" s="2656">
        <v>80</v>
      </c>
      <c r="AD1818" s="2657">
        <v>37.182000000000002</v>
      </c>
      <c r="AE1818" s="2658">
        <v>1.8896E-2</v>
      </c>
      <c r="AF1818" s="2648">
        <v>0.38</v>
      </c>
      <c r="AG1818" s="2657">
        <v>0.255</v>
      </c>
      <c r="AH1818" s="2657">
        <v>0.19500000000000001</v>
      </c>
      <c r="AI1818" s="2647">
        <v>4673739431412</v>
      </c>
      <c r="AJ1818" s="2648">
        <v>22.05</v>
      </c>
      <c r="AK1818" s="2651" t="s">
        <v>2154</v>
      </c>
      <c r="AL1818" s="2651" t="s">
        <v>2986</v>
      </c>
      <c r="AM1818" s="2655">
        <v>2013.17</v>
      </c>
      <c r="AN1818" s="2652">
        <v>22.49</v>
      </c>
    </row>
    <row r="1819" spans="1:40" ht="11.1" customHeight="1">
      <c r="A1819" s="2646" t="s">
        <v>3443</v>
      </c>
      <c r="B1819" s="2646" t="s">
        <v>3443</v>
      </c>
      <c r="C1819" s="2646" t="s">
        <v>3161</v>
      </c>
      <c r="D1819" s="2646" t="s">
        <v>3439</v>
      </c>
      <c r="E1819" s="2647">
        <v>7307291008</v>
      </c>
      <c r="F1819" s="2646" t="s">
        <v>2990</v>
      </c>
      <c r="G1819" s="2646" t="s">
        <v>2539</v>
      </c>
      <c r="H1819" s="2646" t="s">
        <v>2995</v>
      </c>
      <c r="I1819" s="2646"/>
      <c r="J1819" s="2646"/>
      <c r="K1819" s="2646"/>
      <c r="L1819" s="2657">
        <v>0.309</v>
      </c>
      <c r="M1819" s="2658">
        <v>2.32E-4</v>
      </c>
      <c r="N1819" s="2657">
        <v>0.10299999999999999</v>
      </c>
      <c r="O1819" s="2657">
        <v>4.9000000000000002E-2</v>
      </c>
      <c r="P1819" s="2657">
        <v>4.5999999999999999E-2</v>
      </c>
      <c r="Q1819" s="2650"/>
      <c r="R1819" s="2650"/>
      <c r="S1819" s="2650"/>
      <c r="T1819" s="2646" t="s">
        <v>2987</v>
      </c>
      <c r="U1819" s="2647">
        <v>4673739431429</v>
      </c>
      <c r="V1819" s="2656">
        <v>10</v>
      </c>
      <c r="W1819" s="2648">
        <v>3.09</v>
      </c>
      <c r="X1819" s="2650"/>
      <c r="Y1819" s="2650"/>
      <c r="Z1819" s="2650"/>
      <c r="AA1819" s="2650"/>
      <c r="AB1819" s="2647">
        <v>4673739431436</v>
      </c>
      <c r="AC1819" s="2656">
        <v>50</v>
      </c>
      <c r="AD1819" s="2657">
        <v>31.282</v>
      </c>
      <c r="AE1819" s="2658">
        <v>1.8896E-2</v>
      </c>
      <c r="AF1819" s="2648">
        <v>0.38</v>
      </c>
      <c r="AG1819" s="2657">
        <v>0.255</v>
      </c>
      <c r="AH1819" s="2657">
        <v>0.19500000000000001</v>
      </c>
      <c r="AI1819" s="2647">
        <v>4673739431443</v>
      </c>
      <c r="AJ1819" s="2648">
        <v>26.97</v>
      </c>
      <c r="AK1819" s="2651" t="s">
        <v>2154</v>
      </c>
      <c r="AL1819" s="2651" t="s">
        <v>2986</v>
      </c>
      <c r="AM1819" s="2655">
        <v>2462.36</v>
      </c>
      <c r="AN1819" s="2652">
        <v>27.51</v>
      </c>
    </row>
    <row r="1820" spans="1:40" ht="11.1" customHeight="1">
      <c r="A1820" s="2646" t="s">
        <v>3442</v>
      </c>
      <c r="B1820" s="2646" t="s">
        <v>3442</v>
      </c>
      <c r="C1820" s="2646" t="s">
        <v>3161</v>
      </c>
      <c r="D1820" s="2646" t="s">
        <v>3439</v>
      </c>
      <c r="E1820" s="2647">
        <v>7307291008</v>
      </c>
      <c r="F1820" s="2646" t="s">
        <v>2990</v>
      </c>
      <c r="G1820" s="2646" t="s">
        <v>2540</v>
      </c>
      <c r="H1820" s="2646" t="s">
        <v>2995</v>
      </c>
      <c r="I1820" s="2646"/>
      <c r="J1820" s="2646"/>
      <c r="K1820" s="2646"/>
      <c r="L1820" s="2657">
        <v>0.39800000000000002</v>
      </c>
      <c r="M1820" s="2658">
        <v>3.3199999999999999E-4</v>
      </c>
      <c r="N1820" s="2657">
        <v>0.11600000000000001</v>
      </c>
      <c r="O1820" s="2657">
        <v>5.5E-2</v>
      </c>
      <c r="P1820" s="2657">
        <v>5.1999999999999998E-2</v>
      </c>
      <c r="Q1820" s="2650"/>
      <c r="R1820" s="2650"/>
      <c r="S1820" s="2650"/>
      <c r="T1820" s="2646" t="s">
        <v>2987</v>
      </c>
      <c r="U1820" s="2647">
        <v>4673739431450</v>
      </c>
      <c r="V1820" s="2656">
        <v>10</v>
      </c>
      <c r="W1820" s="2648">
        <v>3.98</v>
      </c>
      <c r="X1820" s="2650"/>
      <c r="Y1820" s="2650"/>
      <c r="Z1820" s="2650"/>
      <c r="AA1820" s="2650"/>
      <c r="AB1820" s="2647">
        <v>4673739431467</v>
      </c>
      <c r="AC1820" s="2656">
        <v>50</v>
      </c>
      <c r="AD1820" s="2657">
        <v>40.182000000000002</v>
      </c>
      <c r="AE1820" s="2658">
        <v>1.8896E-2</v>
      </c>
      <c r="AF1820" s="2648">
        <v>0.38</v>
      </c>
      <c r="AG1820" s="2657">
        <v>0.255</v>
      </c>
      <c r="AH1820" s="2657">
        <v>0.19500000000000001</v>
      </c>
      <c r="AI1820" s="2647">
        <v>4673739431474</v>
      </c>
      <c r="AJ1820" s="2648">
        <v>28.44</v>
      </c>
      <c r="AK1820" s="2651" t="s">
        <v>2154</v>
      </c>
      <c r="AL1820" s="2651" t="s">
        <v>2986</v>
      </c>
      <c r="AM1820" s="2655">
        <v>2596.5700000000002</v>
      </c>
      <c r="AN1820" s="2652">
        <v>29.01</v>
      </c>
    </row>
    <row r="1821" spans="1:40" ht="11.1" customHeight="1">
      <c r="A1821" s="2646" t="s">
        <v>3441</v>
      </c>
      <c r="B1821" s="2646" t="s">
        <v>3441</v>
      </c>
      <c r="C1821" s="2646" t="s">
        <v>3161</v>
      </c>
      <c r="D1821" s="2646" t="s">
        <v>3439</v>
      </c>
      <c r="E1821" s="2647">
        <v>7307291008</v>
      </c>
      <c r="F1821" s="2646" t="s">
        <v>2990</v>
      </c>
      <c r="G1821" s="2646" t="s">
        <v>2541</v>
      </c>
      <c r="H1821" s="2646" t="s">
        <v>2995</v>
      </c>
      <c r="I1821" s="2646"/>
      <c r="J1821" s="2646"/>
      <c r="K1821" s="2646"/>
      <c r="L1821" s="2657">
        <v>0.40899999999999997</v>
      </c>
      <c r="M1821" s="2658">
        <v>3.2899999999999997E-4</v>
      </c>
      <c r="N1821" s="2657">
        <v>0.113</v>
      </c>
      <c r="O1821" s="2657">
        <v>5.6000000000000001E-2</v>
      </c>
      <c r="P1821" s="2657">
        <v>5.1999999999999998E-2</v>
      </c>
      <c r="Q1821" s="2650"/>
      <c r="R1821" s="2650"/>
      <c r="S1821" s="2650"/>
      <c r="T1821" s="2646" t="s">
        <v>2987</v>
      </c>
      <c r="U1821" s="2647">
        <v>4673739431481</v>
      </c>
      <c r="V1821" s="2656">
        <v>5</v>
      </c>
      <c r="W1821" s="2657">
        <v>2.0449999999999999</v>
      </c>
      <c r="X1821" s="2650"/>
      <c r="Y1821" s="2650"/>
      <c r="Z1821" s="2650"/>
      <c r="AA1821" s="2650"/>
      <c r="AB1821" s="2647">
        <v>4673739431498</v>
      </c>
      <c r="AC1821" s="2656">
        <v>40</v>
      </c>
      <c r="AD1821" s="2657">
        <v>33.101999999999997</v>
      </c>
      <c r="AE1821" s="2658">
        <v>1.8896E-2</v>
      </c>
      <c r="AF1821" s="2648">
        <v>0.38</v>
      </c>
      <c r="AG1821" s="2657">
        <v>0.255</v>
      </c>
      <c r="AH1821" s="2657">
        <v>0.19500000000000001</v>
      </c>
      <c r="AI1821" s="2647">
        <v>4673739431504</v>
      </c>
      <c r="AJ1821" s="2648">
        <v>31.92</v>
      </c>
      <c r="AK1821" s="2651" t="s">
        <v>2154</v>
      </c>
      <c r="AL1821" s="2651" t="s">
        <v>2986</v>
      </c>
      <c r="AM1821" s="2664">
        <v>2914.3</v>
      </c>
      <c r="AN1821" s="2652">
        <v>32.56</v>
      </c>
    </row>
    <row r="1822" spans="1:40" ht="11.1" customHeight="1">
      <c r="A1822" s="2646" t="s">
        <v>3440</v>
      </c>
      <c r="B1822" s="2646" t="s">
        <v>3440</v>
      </c>
      <c r="C1822" s="2646" t="s">
        <v>3161</v>
      </c>
      <c r="D1822" s="2646" t="s">
        <v>3439</v>
      </c>
      <c r="E1822" s="2647">
        <v>7307291008</v>
      </c>
      <c r="F1822" s="2646" t="s">
        <v>2990</v>
      </c>
      <c r="G1822" s="2646" t="s">
        <v>2542</v>
      </c>
      <c r="H1822" s="2646" t="s">
        <v>2995</v>
      </c>
      <c r="I1822" s="2646"/>
      <c r="J1822" s="2646"/>
      <c r="K1822" s="2646"/>
      <c r="L1822" s="2657">
        <v>0.57899999999999996</v>
      </c>
      <c r="M1822" s="2658">
        <v>5.2700000000000002E-4</v>
      </c>
      <c r="N1822" s="2657">
        <v>0.121</v>
      </c>
      <c r="O1822" s="2657">
        <v>6.8000000000000005E-2</v>
      </c>
      <c r="P1822" s="2657">
        <v>6.4000000000000001E-2</v>
      </c>
      <c r="Q1822" s="2650"/>
      <c r="R1822" s="2650"/>
      <c r="S1822" s="2650"/>
      <c r="T1822" s="2646" t="s">
        <v>2987</v>
      </c>
      <c r="U1822" s="2647">
        <v>4673739431511</v>
      </c>
      <c r="V1822" s="2656">
        <v>5</v>
      </c>
      <c r="W1822" s="2657">
        <v>2.895</v>
      </c>
      <c r="X1822" s="2650"/>
      <c r="Y1822" s="2650"/>
      <c r="Z1822" s="2650"/>
      <c r="AA1822" s="2650"/>
      <c r="AB1822" s="2647">
        <v>4673739431528</v>
      </c>
      <c r="AC1822" s="2656">
        <v>20</v>
      </c>
      <c r="AD1822" s="2657">
        <v>23.542000000000002</v>
      </c>
      <c r="AE1822" s="2658">
        <v>1.8896E-2</v>
      </c>
      <c r="AF1822" s="2648">
        <v>0.38</v>
      </c>
      <c r="AG1822" s="2657">
        <v>0.255</v>
      </c>
      <c r="AH1822" s="2657">
        <v>0.19500000000000001</v>
      </c>
      <c r="AI1822" s="2647">
        <v>4673739431535</v>
      </c>
      <c r="AJ1822" s="2648">
        <v>49.73</v>
      </c>
      <c r="AK1822" s="2651" t="s">
        <v>2154</v>
      </c>
      <c r="AL1822" s="2651" t="s">
        <v>2986</v>
      </c>
      <c r="AM1822" s="2655">
        <v>4540.3500000000004</v>
      </c>
      <c r="AN1822" s="2652">
        <v>50.72</v>
      </c>
    </row>
    <row r="1823" spans="1:40" ht="11.1" customHeight="1">
      <c r="A1823" s="2646" t="s">
        <v>3438</v>
      </c>
      <c r="B1823" s="2646" t="s">
        <v>3438</v>
      </c>
      <c r="C1823" s="2646" t="s">
        <v>3161</v>
      </c>
      <c r="D1823" s="2646" t="s">
        <v>3435</v>
      </c>
      <c r="E1823" s="2647">
        <v>7307291008</v>
      </c>
      <c r="F1823" s="2646" t="s">
        <v>2990</v>
      </c>
      <c r="G1823" s="2646" t="s">
        <v>2528</v>
      </c>
      <c r="H1823" s="2646" t="s">
        <v>2995</v>
      </c>
      <c r="I1823" s="2646"/>
      <c r="J1823" s="2646"/>
      <c r="K1823" s="2646"/>
      <c r="L1823" s="2657">
        <v>0.23499999999999999</v>
      </c>
      <c r="M1823" s="2658">
        <v>1.5200000000000001E-4</v>
      </c>
      <c r="N1823" s="2657">
        <v>8.5999999999999993E-2</v>
      </c>
      <c r="O1823" s="2657">
        <v>4.2000000000000003E-2</v>
      </c>
      <c r="P1823" s="2657">
        <v>4.2000000000000003E-2</v>
      </c>
      <c r="Q1823" s="2650"/>
      <c r="R1823" s="2650"/>
      <c r="S1823" s="2650"/>
      <c r="T1823" s="2646" t="s">
        <v>2987</v>
      </c>
      <c r="U1823" s="2647">
        <v>4673739429280</v>
      </c>
      <c r="V1823" s="2656">
        <v>10</v>
      </c>
      <c r="W1823" s="2648">
        <v>2.35</v>
      </c>
      <c r="X1823" s="2650"/>
      <c r="Y1823" s="2650"/>
      <c r="Z1823" s="2650"/>
      <c r="AA1823" s="2650"/>
      <c r="AB1823" s="2647">
        <v>4673739429297</v>
      </c>
      <c r="AC1823" s="2656">
        <v>150</v>
      </c>
      <c r="AD1823" s="2657">
        <v>70.882000000000005</v>
      </c>
      <c r="AE1823" s="2658">
        <v>1.8896E-2</v>
      </c>
      <c r="AF1823" s="2648">
        <v>0.38</v>
      </c>
      <c r="AG1823" s="2657">
        <v>0.255</v>
      </c>
      <c r="AH1823" s="2657">
        <v>0.19500000000000001</v>
      </c>
      <c r="AI1823" s="2647">
        <v>4673739429303</v>
      </c>
      <c r="AJ1823" s="2648">
        <v>17.97</v>
      </c>
      <c r="AK1823" s="2651" t="s">
        <v>2154</v>
      </c>
      <c r="AL1823" s="2651" t="s">
        <v>2986</v>
      </c>
      <c r="AM1823" s="2655">
        <v>1640.66</v>
      </c>
      <c r="AN1823" s="2652">
        <v>18.329999999999998</v>
      </c>
    </row>
    <row r="1824" spans="1:40" ht="11.1" customHeight="1">
      <c r="A1824" s="2646" t="s">
        <v>3437</v>
      </c>
      <c r="B1824" s="2646" t="s">
        <v>3437</v>
      </c>
      <c r="C1824" s="2646" t="s">
        <v>3161</v>
      </c>
      <c r="D1824" s="2646" t="s">
        <v>3435</v>
      </c>
      <c r="E1824" s="2647">
        <v>7307291008</v>
      </c>
      <c r="F1824" s="2646" t="s">
        <v>2990</v>
      </c>
      <c r="G1824" s="2646" t="s">
        <v>2529</v>
      </c>
      <c r="H1824" s="2646" t="s">
        <v>2995</v>
      </c>
      <c r="I1824" s="2646"/>
      <c r="J1824" s="2646"/>
      <c r="K1824" s="2646"/>
      <c r="L1824" s="2657">
        <v>0.245</v>
      </c>
      <c r="M1824" s="2658">
        <v>1.5699999999999999E-4</v>
      </c>
      <c r="N1824" s="2657">
        <v>8.8999999999999996E-2</v>
      </c>
      <c r="O1824" s="2657">
        <v>4.2000000000000003E-2</v>
      </c>
      <c r="P1824" s="2657">
        <v>4.2000000000000003E-2</v>
      </c>
      <c r="Q1824" s="2650"/>
      <c r="R1824" s="2650"/>
      <c r="S1824" s="2650"/>
      <c r="T1824" s="2646" t="s">
        <v>2987</v>
      </c>
      <c r="U1824" s="2647">
        <v>4673739429464</v>
      </c>
      <c r="V1824" s="2656">
        <v>10</v>
      </c>
      <c r="W1824" s="2648">
        <v>2.4500000000000002</v>
      </c>
      <c r="X1824" s="2650"/>
      <c r="Y1824" s="2650"/>
      <c r="Z1824" s="2650"/>
      <c r="AA1824" s="2650"/>
      <c r="AB1824" s="2647">
        <v>4673739429471</v>
      </c>
      <c r="AC1824" s="2656">
        <v>100</v>
      </c>
      <c r="AD1824" s="2657">
        <v>49.381999999999998</v>
      </c>
      <c r="AE1824" s="2658">
        <v>1.8896E-2</v>
      </c>
      <c r="AF1824" s="2648">
        <v>0.38</v>
      </c>
      <c r="AG1824" s="2657">
        <v>0.255</v>
      </c>
      <c r="AH1824" s="2657">
        <v>0.19500000000000001</v>
      </c>
      <c r="AI1824" s="2647">
        <v>4673739429488</v>
      </c>
      <c r="AJ1824" s="2653">
        <v>23.9</v>
      </c>
      <c r="AK1824" s="2651" t="s">
        <v>2154</v>
      </c>
      <c r="AL1824" s="2651" t="s">
        <v>2986</v>
      </c>
      <c r="AM1824" s="2655">
        <v>2182.0700000000002</v>
      </c>
      <c r="AN1824" s="2652">
        <v>24.38</v>
      </c>
    </row>
    <row r="1825" spans="1:40" ht="11.1" customHeight="1">
      <c r="A1825" s="2646" t="s">
        <v>3436</v>
      </c>
      <c r="B1825" s="2646" t="s">
        <v>3436</v>
      </c>
      <c r="C1825" s="2646" t="s">
        <v>3161</v>
      </c>
      <c r="D1825" s="2646" t="s">
        <v>3435</v>
      </c>
      <c r="E1825" s="2647">
        <v>7307291008</v>
      </c>
      <c r="F1825" s="2646" t="s">
        <v>2990</v>
      </c>
      <c r="G1825" s="2646" t="s">
        <v>2530</v>
      </c>
      <c r="H1825" s="2646" t="s">
        <v>2995</v>
      </c>
      <c r="I1825" s="2646"/>
      <c r="J1825" s="2646"/>
      <c r="K1825" s="2646"/>
      <c r="L1825" s="2657">
        <v>0.41399999999999998</v>
      </c>
      <c r="M1825" s="2658">
        <v>3.3599999999999998E-4</v>
      </c>
      <c r="N1825" s="2657">
        <v>0.107</v>
      </c>
      <c r="O1825" s="2657">
        <v>5.6000000000000001E-2</v>
      </c>
      <c r="P1825" s="2657">
        <v>5.6000000000000001E-2</v>
      </c>
      <c r="Q1825" s="2650"/>
      <c r="R1825" s="2650"/>
      <c r="S1825" s="2650"/>
      <c r="T1825" s="2646" t="s">
        <v>2987</v>
      </c>
      <c r="U1825" s="2647">
        <v>4673739429495</v>
      </c>
      <c r="V1825" s="2656">
        <v>5</v>
      </c>
      <c r="W1825" s="2648">
        <v>2.0699999999999998</v>
      </c>
      <c r="X1825" s="2650"/>
      <c r="Y1825" s="2650"/>
      <c r="Z1825" s="2650"/>
      <c r="AA1825" s="2650"/>
      <c r="AB1825" s="2647">
        <v>4673739429501</v>
      </c>
      <c r="AC1825" s="2656">
        <v>30</v>
      </c>
      <c r="AD1825" s="2657">
        <v>25.222000000000001</v>
      </c>
      <c r="AE1825" s="2658">
        <v>1.8896E-2</v>
      </c>
      <c r="AF1825" s="2648">
        <v>0.38</v>
      </c>
      <c r="AG1825" s="2657">
        <v>0.255</v>
      </c>
      <c r="AH1825" s="2657">
        <v>0.19500000000000001</v>
      </c>
      <c r="AI1825" s="2647">
        <v>4673739429518</v>
      </c>
      <c r="AJ1825" s="2653">
        <v>34.6</v>
      </c>
      <c r="AK1825" s="2651" t="s">
        <v>2154</v>
      </c>
      <c r="AL1825" s="2651" t="s">
        <v>2986</v>
      </c>
      <c r="AM1825" s="2655">
        <v>3158.98</v>
      </c>
      <c r="AN1825" s="2652">
        <v>35.29</v>
      </c>
    </row>
    <row r="1826" spans="1:40" ht="11.1" customHeight="1">
      <c r="A1826" s="2646" t="s">
        <v>3434</v>
      </c>
      <c r="B1826" s="2646" t="s">
        <v>3434</v>
      </c>
      <c r="C1826" s="2646" t="s">
        <v>3161</v>
      </c>
      <c r="D1826" s="2646" t="s">
        <v>2761</v>
      </c>
      <c r="E1826" s="2647">
        <v>7307298009</v>
      </c>
      <c r="F1826" s="2646" t="s">
        <v>2990</v>
      </c>
      <c r="G1826" s="2646" t="s">
        <v>2283</v>
      </c>
      <c r="H1826" s="2646" t="s">
        <v>2995</v>
      </c>
      <c r="I1826" s="2646"/>
      <c r="J1826" s="2646"/>
      <c r="K1826" s="2646"/>
      <c r="L1826" s="2648">
        <v>0.05</v>
      </c>
      <c r="M1826" s="2658">
        <v>6.7000000000000002E-5</v>
      </c>
      <c r="N1826" s="2657">
        <v>5.3999999999999999E-2</v>
      </c>
      <c r="O1826" s="2657">
        <v>2.3E-2</v>
      </c>
      <c r="P1826" s="2657">
        <v>5.3999999999999999E-2</v>
      </c>
      <c r="Q1826" s="2650"/>
      <c r="R1826" s="2650"/>
      <c r="S1826" s="2650"/>
      <c r="T1826" s="2646" t="s">
        <v>2987</v>
      </c>
      <c r="U1826" s="2647">
        <v>4673739422663</v>
      </c>
      <c r="V1826" s="2656">
        <v>10</v>
      </c>
      <c r="W1826" s="2653">
        <v>0.5</v>
      </c>
      <c r="X1826" s="2650"/>
      <c r="Y1826" s="2650"/>
      <c r="Z1826" s="2650"/>
      <c r="AA1826" s="2650"/>
      <c r="AB1826" s="2647">
        <v>4673739422670</v>
      </c>
      <c r="AC1826" s="2656">
        <v>300</v>
      </c>
      <c r="AD1826" s="2657">
        <v>30.382000000000001</v>
      </c>
      <c r="AE1826" s="2658">
        <v>1.8896E-2</v>
      </c>
      <c r="AF1826" s="2648">
        <v>0.38</v>
      </c>
      <c r="AG1826" s="2657">
        <v>0.255</v>
      </c>
      <c r="AH1826" s="2657">
        <v>0.19500000000000001</v>
      </c>
      <c r="AI1826" s="2647">
        <v>4673739422687</v>
      </c>
      <c r="AJ1826" s="2648">
        <v>2.09</v>
      </c>
      <c r="AK1826" s="2651" t="s">
        <v>2154</v>
      </c>
      <c r="AL1826" s="2651" t="s">
        <v>2986</v>
      </c>
      <c r="AM1826" s="2652">
        <v>190.82</v>
      </c>
      <c r="AN1826" s="2652">
        <v>2.13</v>
      </c>
    </row>
    <row r="1827" spans="1:40" ht="11.1" customHeight="1">
      <c r="A1827" s="2646" t="s">
        <v>3433</v>
      </c>
      <c r="B1827" s="2646" t="s">
        <v>3433</v>
      </c>
      <c r="C1827" s="2646" t="s">
        <v>3161</v>
      </c>
      <c r="D1827" s="2646" t="s">
        <v>2761</v>
      </c>
      <c r="E1827" s="2647">
        <v>7307298009</v>
      </c>
      <c r="F1827" s="2646" t="s">
        <v>2990</v>
      </c>
      <c r="G1827" s="2646" t="s">
        <v>2284</v>
      </c>
      <c r="H1827" s="2646" t="s">
        <v>2995</v>
      </c>
      <c r="I1827" s="2646"/>
      <c r="J1827" s="2646"/>
      <c r="K1827" s="2646"/>
      <c r="L1827" s="2657">
        <v>6.4000000000000001E-2</v>
      </c>
      <c r="M1827" s="2658">
        <v>9.1000000000000003E-5</v>
      </c>
      <c r="N1827" s="2657">
        <v>5.8999999999999997E-2</v>
      </c>
      <c r="O1827" s="2657">
        <v>2.5999999999999999E-2</v>
      </c>
      <c r="P1827" s="2657">
        <v>5.8999999999999997E-2</v>
      </c>
      <c r="Q1827" s="2650"/>
      <c r="R1827" s="2650"/>
      <c r="S1827" s="2650"/>
      <c r="T1827" s="2646" t="s">
        <v>2987</v>
      </c>
      <c r="U1827" s="2647">
        <v>4673739422694</v>
      </c>
      <c r="V1827" s="2656">
        <v>10</v>
      </c>
      <c r="W1827" s="2648">
        <v>0.64</v>
      </c>
      <c r="X1827" s="2650"/>
      <c r="Y1827" s="2650"/>
      <c r="Z1827" s="2650"/>
      <c r="AA1827" s="2650"/>
      <c r="AB1827" s="2647">
        <v>4673739422700</v>
      </c>
      <c r="AC1827" s="2656">
        <v>250</v>
      </c>
      <c r="AD1827" s="2657">
        <v>32.381999999999998</v>
      </c>
      <c r="AE1827" s="2658">
        <v>1.8896E-2</v>
      </c>
      <c r="AF1827" s="2648">
        <v>0.38</v>
      </c>
      <c r="AG1827" s="2657">
        <v>0.255</v>
      </c>
      <c r="AH1827" s="2657">
        <v>0.19500000000000001</v>
      </c>
      <c r="AI1827" s="2647">
        <v>4673739422717</v>
      </c>
      <c r="AJ1827" s="2648">
        <v>3.06</v>
      </c>
      <c r="AK1827" s="2651" t="s">
        <v>2154</v>
      </c>
      <c r="AL1827" s="2651" t="s">
        <v>2986</v>
      </c>
      <c r="AM1827" s="2652">
        <v>279.38</v>
      </c>
      <c r="AN1827" s="2652">
        <v>3.12</v>
      </c>
    </row>
    <row r="1828" spans="1:40" ht="11.1" customHeight="1">
      <c r="A1828" s="2646" t="s">
        <v>3432</v>
      </c>
      <c r="B1828" s="2646" t="s">
        <v>3432</v>
      </c>
      <c r="C1828" s="2646" t="s">
        <v>3161</v>
      </c>
      <c r="D1828" s="2646" t="s">
        <v>2761</v>
      </c>
      <c r="E1828" s="2647">
        <v>7307298009</v>
      </c>
      <c r="F1828" s="2646" t="s">
        <v>2990</v>
      </c>
      <c r="G1828" s="2646" t="s">
        <v>2285</v>
      </c>
      <c r="H1828" s="2646" t="s">
        <v>2995</v>
      </c>
      <c r="I1828" s="2646"/>
      <c r="J1828" s="2646"/>
      <c r="K1828" s="2646"/>
      <c r="L1828" s="2657">
        <v>8.5999999999999993E-2</v>
      </c>
      <c r="M1828" s="2658">
        <v>1.4300000000000001E-4</v>
      </c>
      <c r="N1828" s="2657">
        <v>6.8000000000000005E-2</v>
      </c>
      <c r="O1828" s="2657">
        <v>3.1E-2</v>
      </c>
      <c r="P1828" s="2657">
        <v>6.8000000000000005E-2</v>
      </c>
      <c r="Q1828" s="2650"/>
      <c r="R1828" s="2650"/>
      <c r="S1828" s="2650"/>
      <c r="T1828" s="2646" t="s">
        <v>2987</v>
      </c>
      <c r="U1828" s="2647">
        <v>4673739422724</v>
      </c>
      <c r="V1828" s="2656">
        <v>10</v>
      </c>
      <c r="W1828" s="2648">
        <v>0.86</v>
      </c>
      <c r="X1828" s="2650"/>
      <c r="Y1828" s="2650"/>
      <c r="Z1828" s="2650"/>
      <c r="AA1828" s="2650"/>
      <c r="AB1828" s="2647">
        <v>4673739422731</v>
      </c>
      <c r="AC1828" s="2656">
        <v>150</v>
      </c>
      <c r="AD1828" s="2657">
        <v>26.181999999999999</v>
      </c>
      <c r="AE1828" s="2658">
        <v>1.8896E-2</v>
      </c>
      <c r="AF1828" s="2648">
        <v>0.38</v>
      </c>
      <c r="AG1828" s="2657">
        <v>0.255</v>
      </c>
      <c r="AH1828" s="2657">
        <v>0.19500000000000001</v>
      </c>
      <c r="AI1828" s="2647">
        <v>4673739422748</v>
      </c>
      <c r="AJ1828" s="2648">
        <v>3.34</v>
      </c>
      <c r="AK1828" s="2651" t="s">
        <v>2154</v>
      </c>
      <c r="AL1828" s="2651" t="s">
        <v>2986</v>
      </c>
      <c r="AM1828" s="2652">
        <v>304.94</v>
      </c>
      <c r="AN1828" s="2652">
        <v>3.41</v>
      </c>
    </row>
    <row r="1829" spans="1:40" ht="11.1" customHeight="1">
      <c r="A1829" s="2646" t="s">
        <v>3431</v>
      </c>
      <c r="B1829" s="2646" t="s">
        <v>3431</v>
      </c>
      <c r="C1829" s="2646" t="s">
        <v>3161</v>
      </c>
      <c r="D1829" s="2646" t="s">
        <v>2761</v>
      </c>
      <c r="E1829" s="2647">
        <v>7307298009</v>
      </c>
      <c r="F1829" s="2646" t="s">
        <v>2990</v>
      </c>
      <c r="G1829" s="2646" t="s">
        <v>2286</v>
      </c>
      <c r="H1829" s="2646" t="s">
        <v>2995</v>
      </c>
      <c r="I1829" s="2646"/>
      <c r="J1829" s="2646"/>
      <c r="K1829" s="2646"/>
      <c r="L1829" s="2657">
        <v>0.121</v>
      </c>
      <c r="M1829" s="2658">
        <v>2.43E-4</v>
      </c>
      <c r="N1829" s="2657">
        <v>8.1000000000000003E-2</v>
      </c>
      <c r="O1829" s="2657">
        <v>3.6999999999999998E-2</v>
      </c>
      <c r="P1829" s="2657">
        <v>8.1000000000000003E-2</v>
      </c>
      <c r="Q1829" s="2650"/>
      <c r="R1829" s="2650"/>
      <c r="S1829" s="2650"/>
      <c r="T1829" s="2646" t="s">
        <v>2987</v>
      </c>
      <c r="U1829" s="2647">
        <v>4673739422755</v>
      </c>
      <c r="V1829" s="2656">
        <v>10</v>
      </c>
      <c r="W1829" s="2648">
        <v>1.21</v>
      </c>
      <c r="X1829" s="2650"/>
      <c r="Y1829" s="2650"/>
      <c r="Z1829" s="2650"/>
      <c r="AA1829" s="2650"/>
      <c r="AB1829" s="2647">
        <v>4673739422762</v>
      </c>
      <c r="AC1829" s="2656">
        <v>100</v>
      </c>
      <c r="AD1829" s="2657">
        <v>24.582000000000001</v>
      </c>
      <c r="AE1829" s="2658">
        <v>1.8896E-2</v>
      </c>
      <c r="AF1829" s="2648">
        <v>0.38</v>
      </c>
      <c r="AG1829" s="2657">
        <v>0.255</v>
      </c>
      <c r="AH1829" s="2657">
        <v>0.19500000000000001</v>
      </c>
      <c r="AI1829" s="2647">
        <v>4673739422779</v>
      </c>
      <c r="AJ1829" s="2648">
        <v>4.8899999999999997</v>
      </c>
      <c r="AK1829" s="2651" t="s">
        <v>2154</v>
      </c>
      <c r="AL1829" s="2651" t="s">
        <v>2986</v>
      </c>
      <c r="AM1829" s="2652">
        <v>446.46</v>
      </c>
      <c r="AN1829" s="2652">
        <v>4.99</v>
      </c>
    </row>
    <row r="1830" spans="1:40" ht="11.1" customHeight="1">
      <c r="A1830" s="2646" t="s">
        <v>3430</v>
      </c>
      <c r="B1830" s="2646" t="s">
        <v>3430</v>
      </c>
      <c r="C1830" s="2646" t="s">
        <v>3161</v>
      </c>
      <c r="D1830" s="2646" t="s">
        <v>2761</v>
      </c>
      <c r="E1830" s="2647">
        <v>7307298009</v>
      </c>
      <c r="F1830" s="2646" t="s">
        <v>2990</v>
      </c>
      <c r="G1830" s="2646" t="s">
        <v>2287</v>
      </c>
      <c r="H1830" s="2646" t="s">
        <v>2995</v>
      </c>
      <c r="I1830" s="2646"/>
      <c r="J1830" s="2646"/>
      <c r="K1830" s="2646"/>
      <c r="L1830" s="2657">
        <v>0.17100000000000001</v>
      </c>
      <c r="M1830" s="2658">
        <v>3.8900000000000002E-4</v>
      </c>
      <c r="N1830" s="2657">
        <v>9.4E-2</v>
      </c>
      <c r="O1830" s="2657">
        <v>4.3999999999999997E-2</v>
      </c>
      <c r="P1830" s="2657">
        <v>9.4E-2</v>
      </c>
      <c r="Q1830" s="2650"/>
      <c r="R1830" s="2650"/>
      <c r="S1830" s="2650"/>
      <c r="T1830" s="2646" t="s">
        <v>2987</v>
      </c>
      <c r="U1830" s="2647">
        <v>4673739422786</v>
      </c>
      <c r="V1830" s="2656">
        <v>10</v>
      </c>
      <c r="W1830" s="2648">
        <v>1.71</v>
      </c>
      <c r="X1830" s="2650"/>
      <c r="Y1830" s="2650"/>
      <c r="Z1830" s="2650"/>
      <c r="AA1830" s="2650"/>
      <c r="AB1830" s="2647">
        <v>4673739422793</v>
      </c>
      <c r="AC1830" s="2656">
        <v>100</v>
      </c>
      <c r="AD1830" s="2648">
        <v>34.729999999999997</v>
      </c>
      <c r="AE1830" s="2658">
        <v>3.1385000000000003E-2</v>
      </c>
      <c r="AF1830" s="2648">
        <v>0.42</v>
      </c>
      <c r="AG1830" s="2657">
        <v>0.30499999999999999</v>
      </c>
      <c r="AH1830" s="2657">
        <v>0.245</v>
      </c>
      <c r="AI1830" s="2647">
        <v>4673739422809</v>
      </c>
      <c r="AJ1830" s="2648">
        <v>6.73</v>
      </c>
      <c r="AK1830" s="2651" t="s">
        <v>2154</v>
      </c>
      <c r="AL1830" s="2651" t="s">
        <v>2986</v>
      </c>
      <c r="AM1830" s="2652">
        <v>614.45000000000005</v>
      </c>
      <c r="AN1830" s="2652">
        <v>6.86</v>
      </c>
    </row>
    <row r="1831" spans="1:40" ht="11.1" customHeight="1">
      <c r="A1831" s="2646" t="s">
        <v>3429</v>
      </c>
      <c r="B1831" s="2646" t="s">
        <v>3429</v>
      </c>
      <c r="C1831" s="2646" t="s">
        <v>3161</v>
      </c>
      <c r="D1831" s="2646" t="s">
        <v>2761</v>
      </c>
      <c r="E1831" s="2647">
        <v>7307298009</v>
      </c>
      <c r="F1831" s="2646" t="s">
        <v>2990</v>
      </c>
      <c r="G1831" s="2646" t="s">
        <v>2288</v>
      </c>
      <c r="H1831" s="2646" t="s">
        <v>2995</v>
      </c>
      <c r="I1831" s="2646"/>
      <c r="J1831" s="2646"/>
      <c r="K1831" s="2646"/>
      <c r="L1831" s="2657">
        <v>0.249</v>
      </c>
      <c r="M1831" s="2658">
        <v>7.0100000000000002E-4</v>
      </c>
      <c r="N1831" s="2657">
        <v>0.115</v>
      </c>
      <c r="O1831" s="2657">
        <v>5.2999999999999999E-2</v>
      </c>
      <c r="P1831" s="2657">
        <v>0.115</v>
      </c>
      <c r="Q1831" s="2650"/>
      <c r="R1831" s="2650"/>
      <c r="S1831" s="2650"/>
      <c r="T1831" s="2646" t="s">
        <v>2987</v>
      </c>
      <c r="U1831" s="2647">
        <v>4673739422816</v>
      </c>
      <c r="V1831" s="2656">
        <v>5</v>
      </c>
      <c r="W1831" s="2657">
        <v>1.2450000000000001</v>
      </c>
      <c r="X1831" s="2650"/>
      <c r="Y1831" s="2650"/>
      <c r="Z1831" s="2650"/>
      <c r="AA1831" s="2650"/>
      <c r="AB1831" s="2647">
        <v>4673739422823</v>
      </c>
      <c r="AC1831" s="2656">
        <v>50</v>
      </c>
      <c r="AD1831" s="2648">
        <v>25.43</v>
      </c>
      <c r="AE1831" s="2658">
        <v>3.1385000000000003E-2</v>
      </c>
      <c r="AF1831" s="2648">
        <v>0.42</v>
      </c>
      <c r="AG1831" s="2657">
        <v>0.30499999999999999</v>
      </c>
      <c r="AH1831" s="2657">
        <v>0.245</v>
      </c>
      <c r="AI1831" s="2647">
        <v>4673739422830</v>
      </c>
      <c r="AJ1831" s="2648">
        <v>9.7799999999999994</v>
      </c>
      <c r="AK1831" s="2651" t="s">
        <v>2154</v>
      </c>
      <c r="AL1831" s="2651" t="s">
        <v>2986</v>
      </c>
      <c r="AM1831" s="2652">
        <v>892.91</v>
      </c>
      <c r="AN1831" s="2652">
        <v>9.98</v>
      </c>
    </row>
    <row r="1832" spans="1:40" ht="11.1" customHeight="1">
      <c r="A1832" s="2646" t="s">
        <v>3428</v>
      </c>
      <c r="B1832" s="2646" t="s">
        <v>3428</v>
      </c>
      <c r="C1832" s="2646" t="s">
        <v>3161</v>
      </c>
      <c r="D1832" s="2646" t="s">
        <v>2761</v>
      </c>
      <c r="E1832" s="2647">
        <v>7307298009</v>
      </c>
      <c r="F1832" s="2646" t="s">
        <v>2990</v>
      </c>
      <c r="G1832" s="2646" t="s">
        <v>2289</v>
      </c>
      <c r="H1832" s="2646" t="s">
        <v>2995</v>
      </c>
      <c r="I1832" s="2646"/>
      <c r="J1832" s="2646"/>
      <c r="K1832" s="2646"/>
      <c r="L1832" s="2657">
        <v>0.38700000000000001</v>
      </c>
      <c r="M1832" s="2658">
        <v>1.348E-3</v>
      </c>
      <c r="N1832" s="2657">
        <v>0.14399999999999999</v>
      </c>
      <c r="O1832" s="2657">
        <v>6.5000000000000002E-2</v>
      </c>
      <c r="P1832" s="2657">
        <v>0.14399999999999999</v>
      </c>
      <c r="Q1832" s="2650"/>
      <c r="R1832" s="2650"/>
      <c r="S1832" s="2650"/>
      <c r="T1832" s="2646" t="s">
        <v>2987</v>
      </c>
      <c r="U1832" s="2647">
        <v>4673739422847</v>
      </c>
      <c r="V1832" s="2656">
        <v>5</v>
      </c>
      <c r="W1832" s="2657">
        <v>1.9350000000000001</v>
      </c>
      <c r="X1832" s="2650"/>
      <c r="Y1832" s="2650"/>
      <c r="Z1832" s="2650"/>
      <c r="AA1832" s="2650"/>
      <c r="AB1832" s="2647">
        <v>4673739422854</v>
      </c>
      <c r="AC1832" s="2656">
        <v>30</v>
      </c>
      <c r="AD1832" s="2648">
        <v>23.75</v>
      </c>
      <c r="AE1832" s="2658">
        <v>3.1385000000000003E-2</v>
      </c>
      <c r="AF1832" s="2648">
        <v>0.42</v>
      </c>
      <c r="AG1832" s="2657">
        <v>0.30499999999999999</v>
      </c>
      <c r="AH1832" s="2657">
        <v>0.245</v>
      </c>
      <c r="AI1832" s="2647">
        <v>4673739422861</v>
      </c>
      <c r="AJ1832" s="2648">
        <v>14.05</v>
      </c>
      <c r="AK1832" s="2651" t="s">
        <v>2154</v>
      </c>
      <c r="AL1832" s="2651" t="s">
        <v>2986</v>
      </c>
      <c r="AM1832" s="2655">
        <v>1282.77</v>
      </c>
      <c r="AN1832" s="2652">
        <v>14.33</v>
      </c>
    </row>
    <row r="1833" spans="1:40" ht="11.1" customHeight="1">
      <c r="A1833" s="2646" t="s">
        <v>3427</v>
      </c>
      <c r="B1833" s="2646" t="s">
        <v>3427</v>
      </c>
      <c r="C1833" s="2646" t="s">
        <v>3161</v>
      </c>
      <c r="D1833" s="2646" t="s">
        <v>2761</v>
      </c>
      <c r="E1833" s="2647">
        <v>7307298009</v>
      </c>
      <c r="F1833" s="2646" t="s">
        <v>2990</v>
      </c>
      <c r="G1833" s="2646" t="s">
        <v>2290</v>
      </c>
      <c r="H1833" s="2646" t="s">
        <v>3017</v>
      </c>
      <c r="I1833" s="2646"/>
      <c r="J1833" s="2646"/>
      <c r="K1833" s="2646"/>
      <c r="L1833" s="2657">
        <v>1.133</v>
      </c>
      <c r="M1833" s="2658">
        <v>4.3449999999999999E-3</v>
      </c>
      <c r="N1833" s="2657">
        <v>0.215</v>
      </c>
      <c r="O1833" s="2657">
        <v>9.4E-2</v>
      </c>
      <c r="P1833" s="2657">
        <v>0.215</v>
      </c>
      <c r="Q1833" s="2650"/>
      <c r="R1833" s="2650"/>
      <c r="S1833" s="2650"/>
      <c r="T1833" s="2646" t="s">
        <v>2987</v>
      </c>
      <c r="U1833" s="2647">
        <v>4673739422878</v>
      </c>
      <c r="V1833" s="2656">
        <v>1</v>
      </c>
      <c r="W1833" s="2657">
        <v>1.133</v>
      </c>
      <c r="X1833" s="2650"/>
      <c r="Y1833" s="2650"/>
      <c r="Z1833" s="2650"/>
      <c r="AA1833" s="2650"/>
      <c r="AB1833" s="2647">
        <v>4673739422885</v>
      </c>
      <c r="AC1833" s="2656">
        <v>9</v>
      </c>
      <c r="AD1833" s="2657">
        <v>20.923999999999999</v>
      </c>
      <c r="AE1833" s="2658">
        <v>3.1385000000000003E-2</v>
      </c>
      <c r="AF1833" s="2648">
        <v>0.42</v>
      </c>
      <c r="AG1833" s="2657">
        <v>0.30499999999999999</v>
      </c>
      <c r="AH1833" s="2657">
        <v>0.245</v>
      </c>
      <c r="AI1833" s="2647">
        <v>4673739422892</v>
      </c>
      <c r="AJ1833" s="2653">
        <v>41.1</v>
      </c>
      <c r="AK1833" s="2651" t="s">
        <v>2154</v>
      </c>
      <c r="AL1833" s="2651" t="s">
        <v>2986</v>
      </c>
      <c r="AM1833" s="2655">
        <v>3752.43</v>
      </c>
      <c r="AN1833" s="2652">
        <v>41.92</v>
      </c>
    </row>
    <row r="1834" spans="1:40" ht="11.1" customHeight="1">
      <c r="A1834" s="2646" t="s">
        <v>3426</v>
      </c>
      <c r="B1834" s="2646" t="s">
        <v>3426</v>
      </c>
      <c r="C1834" s="2646" t="s">
        <v>3161</v>
      </c>
      <c r="D1834" s="2646" t="s">
        <v>2761</v>
      </c>
      <c r="E1834" s="2647">
        <v>7307298009</v>
      </c>
      <c r="F1834" s="2646" t="s">
        <v>2990</v>
      </c>
      <c r="G1834" s="2646" t="s">
        <v>2291</v>
      </c>
      <c r="H1834" s="2646" t="s">
        <v>3017</v>
      </c>
      <c r="I1834" s="2646"/>
      <c r="J1834" s="2646"/>
      <c r="K1834" s="2646"/>
      <c r="L1834" s="2657">
        <v>1.1519999999999999</v>
      </c>
      <c r="M1834" s="2658">
        <v>6.9849999999999999E-3</v>
      </c>
      <c r="N1834" s="2657">
        <v>0.252</v>
      </c>
      <c r="O1834" s="2648">
        <v>0.11</v>
      </c>
      <c r="P1834" s="2657">
        <v>0.252</v>
      </c>
      <c r="Q1834" s="2650"/>
      <c r="R1834" s="2650"/>
      <c r="S1834" s="2650"/>
      <c r="T1834" s="2646" t="s">
        <v>2987</v>
      </c>
      <c r="U1834" s="2647">
        <v>4673739422908</v>
      </c>
      <c r="V1834" s="2656">
        <v>1</v>
      </c>
      <c r="W1834" s="2657">
        <v>1.1519999999999999</v>
      </c>
      <c r="X1834" s="2650"/>
      <c r="Y1834" s="2650"/>
      <c r="Z1834" s="2650"/>
      <c r="AA1834" s="2650"/>
      <c r="AB1834" s="2647">
        <v>4673739422915</v>
      </c>
      <c r="AC1834" s="2656">
        <v>5</v>
      </c>
      <c r="AD1834" s="2648">
        <v>12.05</v>
      </c>
      <c r="AE1834" s="2658">
        <v>3.1385000000000003E-2</v>
      </c>
      <c r="AF1834" s="2648">
        <v>0.42</v>
      </c>
      <c r="AG1834" s="2657">
        <v>0.30499999999999999</v>
      </c>
      <c r="AH1834" s="2657">
        <v>0.245</v>
      </c>
      <c r="AI1834" s="2647">
        <v>4673739422922</v>
      </c>
      <c r="AJ1834" s="2648">
        <v>52.94</v>
      </c>
      <c r="AK1834" s="2651" t="s">
        <v>2154</v>
      </c>
      <c r="AL1834" s="2651" t="s">
        <v>2986</v>
      </c>
      <c r="AM1834" s="2655">
        <v>4833.42</v>
      </c>
      <c r="AN1834" s="2652">
        <v>54</v>
      </c>
    </row>
    <row r="1835" spans="1:40" ht="11.1" customHeight="1">
      <c r="A1835" s="2646" t="s">
        <v>3425</v>
      </c>
      <c r="B1835" s="2646" t="s">
        <v>3425</v>
      </c>
      <c r="C1835" s="2646" t="s">
        <v>3161</v>
      </c>
      <c r="D1835" s="2646" t="s">
        <v>2761</v>
      </c>
      <c r="E1835" s="2647">
        <v>7307298009</v>
      </c>
      <c r="F1835" s="2646" t="s">
        <v>2990</v>
      </c>
      <c r="G1835" s="2646" t="s">
        <v>2292</v>
      </c>
      <c r="H1835" s="2646" t="s">
        <v>3017</v>
      </c>
      <c r="I1835" s="2646"/>
      <c r="J1835" s="2646"/>
      <c r="K1835" s="2646"/>
      <c r="L1835" s="2657">
        <v>2.1949999999999998</v>
      </c>
      <c r="M1835" s="2658">
        <v>1.2699E-2</v>
      </c>
      <c r="N1835" s="2657">
        <v>0.309</v>
      </c>
      <c r="O1835" s="2657">
        <v>0.13300000000000001</v>
      </c>
      <c r="P1835" s="2657">
        <v>0.309</v>
      </c>
      <c r="Q1835" s="2650"/>
      <c r="R1835" s="2650"/>
      <c r="S1835" s="2650"/>
      <c r="T1835" s="2646" t="s">
        <v>2987</v>
      </c>
      <c r="U1835" s="2647">
        <v>4673739422939</v>
      </c>
      <c r="V1835" s="2656">
        <v>1</v>
      </c>
      <c r="W1835" s="2657">
        <v>2.1949999999999998</v>
      </c>
      <c r="X1835" s="2650"/>
      <c r="Y1835" s="2650"/>
      <c r="Z1835" s="2650"/>
      <c r="AA1835" s="2650"/>
      <c r="AB1835" s="2647">
        <v>4673739422946</v>
      </c>
      <c r="AC1835" s="2656">
        <v>4</v>
      </c>
      <c r="AD1835" s="2648">
        <v>18.09</v>
      </c>
      <c r="AE1835" s="2658">
        <v>3.1385000000000003E-2</v>
      </c>
      <c r="AF1835" s="2648">
        <v>0.42</v>
      </c>
      <c r="AG1835" s="2657">
        <v>0.30499999999999999</v>
      </c>
      <c r="AH1835" s="2657">
        <v>0.245</v>
      </c>
      <c r="AI1835" s="2647">
        <v>4673739422953</v>
      </c>
      <c r="AJ1835" s="2648">
        <v>69.25</v>
      </c>
      <c r="AK1835" s="2651" t="s">
        <v>2154</v>
      </c>
      <c r="AL1835" s="2651" t="s">
        <v>2986</v>
      </c>
      <c r="AM1835" s="2655">
        <v>6322.53</v>
      </c>
      <c r="AN1835" s="2652">
        <v>70.64</v>
      </c>
    </row>
    <row r="1836" spans="1:40" ht="11.1" customHeight="1">
      <c r="A1836" s="2646" t="s">
        <v>3424</v>
      </c>
      <c r="B1836" s="2646" t="s">
        <v>3424</v>
      </c>
      <c r="C1836" s="2646" t="s">
        <v>3161</v>
      </c>
      <c r="D1836" s="2646" t="s">
        <v>2280</v>
      </c>
      <c r="E1836" s="2647">
        <v>7307298009</v>
      </c>
      <c r="F1836" s="2646" t="s">
        <v>2990</v>
      </c>
      <c r="G1836" s="2646" t="s">
        <v>2260</v>
      </c>
      <c r="H1836" s="2646" t="s">
        <v>2995</v>
      </c>
      <c r="I1836" s="2646"/>
      <c r="J1836" s="2646"/>
      <c r="K1836" s="2646"/>
      <c r="L1836" s="2657">
        <v>4.1000000000000002E-2</v>
      </c>
      <c r="M1836" s="2658">
        <v>4.3000000000000002E-5</v>
      </c>
      <c r="N1836" s="2657">
        <v>6.5000000000000002E-2</v>
      </c>
      <c r="O1836" s="2657">
        <v>2.3E-2</v>
      </c>
      <c r="P1836" s="2657">
        <v>2.9000000000000001E-2</v>
      </c>
      <c r="Q1836" s="2650"/>
      <c r="R1836" s="2650"/>
      <c r="S1836" s="2650"/>
      <c r="T1836" s="2646" t="s">
        <v>2987</v>
      </c>
      <c r="U1836" s="2647">
        <v>4673739422069</v>
      </c>
      <c r="V1836" s="2656">
        <v>10</v>
      </c>
      <c r="W1836" s="2648">
        <v>0.41</v>
      </c>
      <c r="X1836" s="2650"/>
      <c r="Y1836" s="2650"/>
      <c r="Z1836" s="2650"/>
      <c r="AA1836" s="2650"/>
      <c r="AB1836" s="2647">
        <v>4673739422076</v>
      </c>
      <c r="AC1836" s="2656">
        <v>400</v>
      </c>
      <c r="AD1836" s="2657">
        <v>33.182000000000002</v>
      </c>
      <c r="AE1836" s="2658">
        <v>1.8896E-2</v>
      </c>
      <c r="AF1836" s="2648">
        <v>0.38</v>
      </c>
      <c r="AG1836" s="2657">
        <v>0.255</v>
      </c>
      <c r="AH1836" s="2657">
        <v>0.19500000000000001</v>
      </c>
      <c r="AI1836" s="2647">
        <v>4673739422083</v>
      </c>
      <c r="AJ1836" s="2648">
        <v>2.06</v>
      </c>
      <c r="AK1836" s="2651" t="s">
        <v>2154</v>
      </c>
      <c r="AL1836" s="2651" t="s">
        <v>2986</v>
      </c>
      <c r="AM1836" s="2652">
        <v>188.08</v>
      </c>
      <c r="AN1836" s="2652">
        <v>2.1</v>
      </c>
    </row>
    <row r="1837" spans="1:40" ht="11.1" customHeight="1">
      <c r="A1837" s="2646" t="s">
        <v>3423</v>
      </c>
      <c r="B1837" s="2646" t="s">
        <v>3423</v>
      </c>
      <c r="C1837" s="2646" t="s">
        <v>3161</v>
      </c>
      <c r="D1837" s="2646" t="s">
        <v>2280</v>
      </c>
      <c r="E1837" s="2647">
        <v>7307298009</v>
      </c>
      <c r="F1837" s="2646" t="s">
        <v>2990</v>
      </c>
      <c r="G1837" s="2646" t="s">
        <v>2261</v>
      </c>
      <c r="H1837" s="2646" t="s">
        <v>2995</v>
      </c>
      <c r="I1837" s="2646"/>
      <c r="J1837" s="2646"/>
      <c r="K1837" s="2646"/>
      <c r="L1837" s="2648">
        <v>0.05</v>
      </c>
      <c r="M1837" s="2658">
        <v>5.7000000000000003E-5</v>
      </c>
      <c r="N1837" s="2657">
        <v>6.9000000000000006E-2</v>
      </c>
      <c r="O1837" s="2657">
        <v>2.5999999999999999E-2</v>
      </c>
      <c r="P1837" s="2657">
        <v>3.2000000000000001E-2</v>
      </c>
      <c r="Q1837" s="2650"/>
      <c r="R1837" s="2650"/>
      <c r="S1837" s="2650"/>
      <c r="T1837" s="2646" t="s">
        <v>2987</v>
      </c>
      <c r="U1837" s="2647">
        <v>4673739422090</v>
      </c>
      <c r="V1837" s="2656">
        <v>10</v>
      </c>
      <c r="W1837" s="2653">
        <v>0.5</v>
      </c>
      <c r="X1837" s="2650"/>
      <c r="Y1837" s="2650"/>
      <c r="Z1837" s="2650"/>
      <c r="AA1837" s="2650"/>
      <c r="AB1837" s="2647">
        <v>4673739422106</v>
      </c>
      <c r="AC1837" s="2656">
        <v>300</v>
      </c>
      <c r="AD1837" s="2657">
        <v>30.382000000000001</v>
      </c>
      <c r="AE1837" s="2658">
        <v>1.8896E-2</v>
      </c>
      <c r="AF1837" s="2648">
        <v>0.38</v>
      </c>
      <c r="AG1837" s="2657">
        <v>0.255</v>
      </c>
      <c r="AH1837" s="2657">
        <v>0.19500000000000001</v>
      </c>
      <c r="AI1837" s="2647">
        <v>4673739422113</v>
      </c>
      <c r="AJ1837" s="2648">
        <v>2.83</v>
      </c>
      <c r="AK1837" s="2651" t="s">
        <v>2154</v>
      </c>
      <c r="AL1837" s="2651" t="s">
        <v>2986</v>
      </c>
      <c r="AM1837" s="2652">
        <v>258.38</v>
      </c>
      <c r="AN1837" s="2652">
        <v>2.89</v>
      </c>
    </row>
    <row r="1838" spans="1:40" ht="11.1" customHeight="1">
      <c r="A1838" s="2646" t="s">
        <v>3422</v>
      </c>
      <c r="B1838" s="2646" t="s">
        <v>3422</v>
      </c>
      <c r="C1838" s="2646" t="s">
        <v>3161</v>
      </c>
      <c r="D1838" s="2646" t="s">
        <v>2280</v>
      </c>
      <c r="E1838" s="2647">
        <v>7307298009</v>
      </c>
      <c r="F1838" s="2646" t="s">
        <v>2990</v>
      </c>
      <c r="G1838" s="2646" t="s">
        <v>2262</v>
      </c>
      <c r="H1838" s="2646" t="s">
        <v>2995</v>
      </c>
      <c r="I1838" s="2646"/>
      <c r="J1838" s="2646"/>
      <c r="K1838" s="2646"/>
      <c r="L1838" s="2657">
        <v>7.0999999999999994E-2</v>
      </c>
      <c r="M1838" s="2658">
        <v>8.7999999999999998E-5</v>
      </c>
      <c r="N1838" s="2657">
        <v>7.6999999999999999E-2</v>
      </c>
      <c r="O1838" s="2657">
        <v>3.1E-2</v>
      </c>
      <c r="P1838" s="2657">
        <v>3.6999999999999998E-2</v>
      </c>
      <c r="Q1838" s="2650"/>
      <c r="R1838" s="2650"/>
      <c r="S1838" s="2650"/>
      <c r="T1838" s="2646" t="s">
        <v>2987</v>
      </c>
      <c r="U1838" s="2647">
        <v>4673739422120</v>
      </c>
      <c r="V1838" s="2656">
        <v>10</v>
      </c>
      <c r="W1838" s="2648">
        <v>0.71</v>
      </c>
      <c r="X1838" s="2650"/>
      <c r="Y1838" s="2650"/>
      <c r="Z1838" s="2650"/>
      <c r="AA1838" s="2650"/>
      <c r="AB1838" s="2647">
        <v>4673739422137</v>
      </c>
      <c r="AC1838" s="2656">
        <v>200</v>
      </c>
      <c r="AD1838" s="2657">
        <v>28.782</v>
      </c>
      <c r="AE1838" s="2658">
        <v>1.8896E-2</v>
      </c>
      <c r="AF1838" s="2648">
        <v>0.38</v>
      </c>
      <c r="AG1838" s="2657">
        <v>0.255</v>
      </c>
      <c r="AH1838" s="2657">
        <v>0.19500000000000001</v>
      </c>
      <c r="AI1838" s="2647">
        <v>4673739422144</v>
      </c>
      <c r="AJ1838" s="2648">
        <v>3.34</v>
      </c>
      <c r="AK1838" s="2651" t="s">
        <v>2154</v>
      </c>
      <c r="AL1838" s="2651" t="s">
        <v>2986</v>
      </c>
      <c r="AM1838" s="2652">
        <v>304.94</v>
      </c>
      <c r="AN1838" s="2652">
        <v>3.41</v>
      </c>
    </row>
    <row r="1839" spans="1:40" ht="11.1" customHeight="1">
      <c r="A1839" s="2646" t="s">
        <v>3421</v>
      </c>
      <c r="B1839" s="2646" t="s">
        <v>3421</v>
      </c>
      <c r="C1839" s="2646" t="s">
        <v>3161</v>
      </c>
      <c r="D1839" s="2646" t="s">
        <v>2280</v>
      </c>
      <c r="E1839" s="2647">
        <v>7307298009</v>
      </c>
      <c r="F1839" s="2646" t="s">
        <v>2990</v>
      </c>
      <c r="G1839" s="2646" t="s">
        <v>2263</v>
      </c>
      <c r="H1839" s="2646" t="s">
        <v>2995</v>
      </c>
      <c r="I1839" s="2646"/>
      <c r="J1839" s="2646"/>
      <c r="K1839" s="2646"/>
      <c r="L1839" s="2657">
        <v>9.5000000000000001E-2</v>
      </c>
      <c r="M1839" s="2662">
        <v>1.3999999999999999E-4</v>
      </c>
      <c r="N1839" s="2657">
        <v>8.7999999999999995E-2</v>
      </c>
      <c r="O1839" s="2657">
        <v>3.6999999999999998E-2</v>
      </c>
      <c r="P1839" s="2657">
        <v>4.2999999999999997E-2</v>
      </c>
      <c r="Q1839" s="2650"/>
      <c r="R1839" s="2650"/>
      <c r="S1839" s="2650"/>
      <c r="T1839" s="2646" t="s">
        <v>2987</v>
      </c>
      <c r="U1839" s="2647">
        <v>4673739422151</v>
      </c>
      <c r="V1839" s="2656">
        <v>10</v>
      </c>
      <c r="W1839" s="2648">
        <v>0.95</v>
      </c>
      <c r="X1839" s="2650"/>
      <c r="Y1839" s="2650"/>
      <c r="Z1839" s="2650"/>
      <c r="AA1839" s="2650"/>
      <c r="AB1839" s="2647">
        <v>4673739422168</v>
      </c>
      <c r="AC1839" s="2656">
        <v>150</v>
      </c>
      <c r="AD1839" s="2657">
        <v>28.882000000000001</v>
      </c>
      <c r="AE1839" s="2658">
        <v>1.8896E-2</v>
      </c>
      <c r="AF1839" s="2648">
        <v>0.38</v>
      </c>
      <c r="AG1839" s="2657">
        <v>0.255</v>
      </c>
      <c r="AH1839" s="2657">
        <v>0.19500000000000001</v>
      </c>
      <c r="AI1839" s="2647">
        <v>4673739422175</v>
      </c>
      <c r="AJ1839" s="2648">
        <v>4.6100000000000003</v>
      </c>
      <c r="AK1839" s="2651" t="s">
        <v>2154</v>
      </c>
      <c r="AL1839" s="2651" t="s">
        <v>2986</v>
      </c>
      <c r="AM1839" s="2652">
        <v>420.89</v>
      </c>
      <c r="AN1839" s="2652">
        <v>4.7</v>
      </c>
    </row>
    <row r="1840" spans="1:40" ht="11.1" customHeight="1">
      <c r="A1840" s="2646" t="s">
        <v>3420</v>
      </c>
      <c r="B1840" s="2646" t="s">
        <v>3420</v>
      </c>
      <c r="C1840" s="2646" t="s">
        <v>3161</v>
      </c>
      <c r="D1840" s="2646" t="s">
        <v>2280</v>
      </c>
      <c r="E1840" s="2647">
        <v>7307298009</v>
      </c>
      <c r="F1840" s="2646" t="s">
        <v>2990</v>
      </c>
      <c r="G1840" s="2646" t="s">
        <v>2264</v>
      </c>
      <c r="H1840" s="2646" t="s">
        <v>2995</v>
      </c>
      <c r="I1840" s="2646"/>
      <c r="J1840" s="2646"/>
      <c r="K1840" s="2646"/>
      <c r="L1840" s="2657">
        <v>0.128</v>
      </c>
      <c r="M1840" s="2658">
        <v>2.33E-4</v>
      </c>
      <c r="N1840" s="2657">
        <v>0.10199999999999999</v>
      </c>
      <c r="O1840" s="2657">
        <v>4.3999999999999997E-2</v>
      </c>
      <c r="P1840" s="2657">
        <v>5.1999999999999998E-2</v>
      </c>
      <c r="Q1840" s="2650"/>
      <c r="R1840" s="2650"/>
      <c r="S1840" s="2650"/>
      <c r="T1840" s="2646" t="s">
        <v>2987</v>
      </c>
      <c r="U1840" s="2647">
        <v>4673739422182</v>
      </c>
      <c r="V1840" s="2656">
        <v>10</v>
      </c>
      <c r="W1840" s="2648">
        <v>1.28</v>
      </c>
      <c r="X1840" s="2650"/>
      <c r="Y1840" s="2650"/>
      <c r="Z1840" s="2650"/>
      <c r="AA1840" s="2650"/>
      <c r="AB1840" s="2647">
        <v>4673739422199</v>
      </c>
      <c r="AC1840" s="2656">
        <v>100</v>
      </c>
      <c r="AD1840" s="2648">
        <v>26.13</v>
      </c>
      <c r="AE1840" s="2658">
        <v>3.1385000000000003E-2</v>
      </c>
      <c r="AF1840" s="2648">
        <v>0.42</v>
      </c>
      <c r="AG1840" s="2657">
        <v>0.30499999999999999</v>
      </c>
      <c r="AH1840" s="2657">
        <v>0.245</v>
      </c>
      <c r="AI1840" s="2647">
        <v>4673739422205</v>
      </c>
      <c r="AJ1840" s="2653">
        <v>6.2</v>
      </c>
      <c r="AK1840" s="2651" t="s">
        <v>2154</v>
      </c>
      <c r="AL1840" s="2651" t="s">
        <v>2986</v>
      </c>
      <c r="AM1840" s="2652">
        <v>566.05999999999995</v>
      </c>
      <c r="AN1840" s="2652">
        <v>6.32</v>
      </c>
    </row>
    <row r="1841" spans="1:40" ht="11.1" customHeight="1">
      <c r="A1841" s="2646" t="s">
        <v>3419</v>
      </c>
      <c r="B1841" s="2646" t="s">
        <v>3419</v>
      </c>
      <c r="C1841" s="2646" t="s">
        <v>3161</v>
      </c>
      <c r="D1841" s="2646" t="s">
        <v>2280</v>
      </c>
      <c r="E1841" s="2647">
        <v>7307298009</v>
      </c>
      <c r="F1841" s="2646" t="s">
        <v>2990</v>
      </c>
      <c r="G1841" s="2646" t="s">
        <v>2265</v>
      </c>
      <c r="H1841" s="2646" t="s">
        <v>2995</v>
      </c>
      <c r="I1841" s="2646"/>
      <c r="J1841" s="2646"/>
      <c r="K1841" s="2646"/>
      <c r="L1841" s="2648">
        <v>0.19</v>
      </c>
      <c r="M1841" s="2658">
        <v>3.9800000000000002E-4</v>
      </c>
      <c r="N1841" s="2657">
        <v>0.123</v>
      </c>
      <c r="O1841" s="2657">
        <v>5.2999999999999999E-2</v>
      </c>
      <c r="P1841" s="2657">
        <v>6.0999999999999999E-2</v>
      </c>
      <c r="Q1841" s="2650"/>
      <c r="R1841" s="2650"/>
      <c r="S1841" s="2650"/>
      <c r="T1841" s="2646" t="s">
        <v>2987</v>
      </c>
      <c r="U1841" s="2647">
        <v>4673739422212</v>
      </c>
      <c r="V1841" s="2656">
        <v>5</v>
      </c>
      <c r="W1841" s="2648">
        <v>0.95</v>
      </c>
      <c r="X1841" s="2650"/>
      <c r="Y1841" s="2650"/>
      <c r="Z1841" s="2650"/>
      <c r="AA1841" s="2650"/>
      <c r="AB1841" s="2647">
        <v>4673739422229</v>
      </c>
      <c r="AC1841" s="2656">
        <v>50</v>
      </c>
      <c r="AD1841" s="2648">
        <v>19.53</v>
      </c>
      <c r="AE1841" s="2658">
        <v>3.1385000000000003E-2</v>
      </c>
      <c r="AF1841" s="2648">
        <v>0.42</v>
      </c>
      <c r="AG1841" s="2657">
        <v>0.30499999999999999</v>
      </c>
      <c r="AH1841" s="2657">
        <v>0.245</v>
      </c>
      <c r="AI1841" s="2647">
        <v>4673739422236</v>
      </c>
      <c r="AJ1841" s="2648">
        <v>8.48</v>
      </c>
      <c r="AK1841" s="2651" t="s">
        <v>2154</v>
      </c>
      <c r="AL1841" s="2651" t="s">
        <v>2986</v>
      </c>
      <c r="AM1841" s="2652">
        <v>774.22</v>
      </c>
      <c r="AN1841" s="2652">
        <v>8.65</v>
      </c>
    </row>
    <row r="1842" spans="1:40" ht="11.1" customHeight="1">
      <c r="A1842" s="2646" t="s">
        <v>3418</v>
      </c>
      <c r="B1842" s="2646" t="s">
        <v>3418</v>
      </c>
      <c r="C1842" s="2646" t="s">
        <v>3161</v>
      </c>
      <c r="D1842" s="2646" t="s">
        <v>2280</v>
      </c>
      <c r="E1842" s="2647">
        <v>7307298009</v>
      </c>
      <c r="F1842" s="2646" t="s">
        <v>2990</v>
      </c>
      <c r="G1842" s="2646" t="s">
        <v>2266</v>
      </c>
      <c r="H1842" s="2646" t="s">
        <v>2995</v>
      </c>
      <c r="I1842" s="2646"/>
      <c r="J1842" s="2646"/>
      <c r="K1842" s="2646"/>
      <c r="L1842" s="2657">
        <v>0.191</v>
      </c>
      <c r="M1842" s="2658">
        <v>7.5100000000000004E-4</v>
      </c>
      <c r="N1842" s="2648">
        <v>0.15</v>
      </c>
      <c r="O1842" s="2657">
        <v>6.5000000000000002E-2</v>
      </c>
      <c r="P1842" s="2657">
        <v>7.6999999999999999E-2</v>
      </c>
      <c r="Q1842" s="2650"/>
      <c r="R1842" s="2650"/>
      <c r="S1842" s="2650"/>
      <c r="T1842" s="2646" t="s">
        <v>2987</v>
      </c>
      <c r="U1842" s="2647">
        <v>4673739422243</v>
      </c>
      <c r="V1842" s="2656">
        <v>5</v>
      </c>
      <c r="W1842" s="2657">
        <v>0.95499999999999996</v>
      </c>
      <c r="X1842" s="2650"/>
      <c r="Y1842" s="2650"/>
      <c r="Z1842" s="2650"/>
      <c r="AA1842" s="2650"/>
      <c r="AB1842" s="2647">
        <v>4673739422250</v>
      </c>
      <c r="AC1842" s="2656">
        <v>30</v>
      </c>
      <c r="AD1842" s="2648">
        <v>11.99</v>
      </c>
      <c r="AE1842" s="2658">
        <v>3.1385000000000003E-2</v>
      </c>
      <c r="AF1842" s="2648">
        <v>0.42</v>
      </c>
      <c r="AG1842" s="2657">
        <v>0.30499999999999999</v>
      </c>
      <c r="AH1842" s="2657">
        <v>0.245</v>
      </c>
      <c r="AI1842" s="2647">
        <v>4673739422267</v>
      </c>
      <c r="AJ1842" s="2648">
        <v>12.82</v>
      </c>
      <c r="AK1842" s="2651" t="s">
        <v>2154</v>
      </c>
      <c r="AL1842" s="2651" t="s">
        <v>2986</v>
      </c>
      <c r="AM1842" s="2655">
        <v>1170.47</v>
      </c>
      <c r="AN1842" s="2652">
        <v>13.08</v>
      </c>
    </row>
    <row r="1843" spans="1:40" ht="11.1" customHeight="1">
      <c r="A1843" s="2646" t="s">
        <v>3417</v>
      </c>
      <c r="B1843" s="2646" t="s">
        <v>3417</v>
      </c>
      <c r="C1843" s="2646" t="s">
        <v>3161</v>
      </c>
      <c r="D1843" s="2646" t="s">
        <v>2280</v>
      </c>
      <c r="E1843" s="2647">
        <v>7307298009</v>
      </c>
      <c r="F1843" s="2646" t="s">
        <v>2990</v>
      </c>
      <c r="G1843" s="2646" t="s">
        <v>2267</v>
      </c>
      <c r="H1843" s="2646" t="s">
        <v>3017</v>
      </c>
      <c r="I1843" s="2646"/>
      <c r="J1843" s="2646"/>
      <c r="K1843" s="2646"/>
      <c r="L1843" s="2657">
        <v>0.86699999999999999</v>
      </c>
      <c r="M1843" s="2658">
        <v>2.5070000000000001E-3</v>
      </c>
      <c r="N1843" s="2657">
        <v>0.23599999999999999</v>
      </c>
      <c r="O1843" s="2657">
        <v>9.4E-2</v>
      </c>
      <c r="P1843" s="2657">
        <v>0.113</v>
      </c>
      <c r="Q1843" s="2650"/>
      <c r="R1843" s="2650"/>
      <c r="S1843" s="2650"/>
      <c r="T1843" s="2646" t="s">
        <v>2987</v>
      </c>
      <c r="U1843" s="2647">
        <v>4673739422274</v>
      </c>
      <c r="V1843" s="2656">
        <v>1</v>
      </c>
      <c r="W1843" s="2657">
        <v>0.86699999999999999</v>
      </c>
      <c r="X1843" s="2650"/>
      <c r="Y1843" s="2650"/>
      <c r="Z1843" s="2650"/>
      <c r="AA1843" s="2650"/>
      <c r="AB1843" s="2647">
        <v>4673739422281</v>
      </c>
      <c r="AC1843" s="2656">
        <v>12</v>
      </c>
      <c r="AD1843" s="2657">
        <v>21.338000000000001</v>
      </c>
      <c r="AE1843" s="2658">
        <v>3.1385000000000003E-2</v>
      </c>
      <c r="AF1843" s="2648">
        <v>0.42</v>
      </c>
      <c r="AG1843" s="2657">
        <v>0.30499999999999999</v>
      </c>
      <c r="AH1843" s="2657">
        <v>0.245</v>
      </c>
      <c r="AI1843" s="2647">
        <v>4673739422298</v>
      </c>
      <c r="AJ1843" s="2648">
        <v>37.49</v>
      </c>
      <c r="AK1843" s="2651" t="s">
        <v>2154</v>
      </c>
      <c r="AL1843" s="2651" t="s">
        <v>2986</v>
      </c>
      <c r="AM1843" s="2655">
        <v>3422.84</v>
      </c>
      <c r="AN1843" s="2652">
        <v>38.24</v>
      </c>
    </row>
    <row r="1844" spans="1:40" ht="11.1" customHeight="1">
      <c r="A1844" s="2646" t="s">
        <v>3416</v>
      </c>
      <c r="B1844" s="2646" t="s">
        <v>3416</v>
      </c>
      <c r="C1844" s="2646" t="s">
        <v>3161</v>
      </c>
      <c r="D1844" s="2646" t="s">
        <v>2280</v>
      </c>
      <c r="E1844" s="2647">
        <v>7307298009</v>
      </c>
      <c r="F1844" s="2646" t="s">
        <v>2990</v>
      </c>
      <c r="G1844" s="2646" t="s">
        <v>2268</v>
      </c>
      <c r="H1844" s="2646" t="s">
        <v>3017</v>
      </c>
      <c r="I1844" s="2646"/>
      <c r="J1844" s="2646"/>
      <c r="K1844" s="2646"/>
      <c r="L1844" s="2657">
        <v>1.173</v>
      </c>
      <c r="M1844" s="2658">
        <v>4.0540000000000003E-3</v>
      </c>
      <c r="N1844" s="2657">
        <v>0.27500000000000002</v>
      </c>
      <c r="O1844" s="2648">
        <v>0.11</v>
      </c>
      <c r="P1844" s="2657">
        <v>0.13400000000000001</v>
      </c>
      <c r="Q1844" s="2650"/>
      <c r="R1844" s="2650"/>
      <c r="S1844" s="2650"/>
      <c r="T1844" s="2646" t="s">
        <v>2987</v>
      </c>
      <c r="U1844" s="2647">
        <v>4673739422304</v>
      </c>
      <c r="V1844" s="2656">
        <v>1</v>
      </c>
      <c r="W1844" s="2657">
        <v>1.173</v>
      </c>
      <c r="X1844" s="2650"/>
      <c r="Y1844" s="2650"/>
      <c r="Z1844" s="2650"/>
      <c r="AA1844" s="2650"/>
      <c r="AB1844" s="2647">
        <v>4673739422311</v>
      </c>
      <c r="AC1844" s="2656">
        <v>8</v>
      </c>
      <c r="AD1844" s="2657">
        <v>19.297999999999998</v>
      </c>
      <c r="AE1844" s="2658">
        <v>3.1385000000000003E-2</v>
      </c>
      <c r="AF1844" s="2648">
        <v>0.42</v>
      </c>
      <c r="AG1844" s="2657">
        <v>0.30499999999999999</v>
      </c>
      <c r="AH1844" s="2657">
        <v>0.245</v>
      </c>
      <c r="AI1844" s="2647">
        <v>4673739422328</v>
      </c>
      <c r="AJ1844" s="2653">
        <v>49.1</v>
      </c>
      <c r="AK1844" s="2651" t="s">
        <v>2154</v>
      </c>
      <c r="AL1844" s="2651" t="s">
        <v>2986</v>
      </c>
      <c r="AM1844" s="2655">
        <v>4482.83</v>
      </c>
      <c r="AN1844" s="2652">
        <v>50.08</v>
      </c>
    </row>
    <row r="1845" spans="1:40" ht="11.1" customHeight="1">
      <c r="A1845" s="2646" t="s">
        <v>3415</v>
      </c>
      <c r="B1845" s="2646" t="s">
        <v>3415</v>
      </c>
      <c r="C1845" s="2646" t="s">
        <v>3161</v>
      </c>
      <c r="D1845" s="2646" t="s">
        <v>2280</v>
      </c>
      <c r="E1845" s="2647">
        <v>7307298009</v>
      </c>
      <c r="F1845" s="2646" t="s">
        <v>2990</v>
      </c>
      <c r="G1845" s="2646" t="s">
        <v>2269</v>
      </c>
      <c r="H1845" s="2646" t="s">
        <v>3017</v>
      </c>
      <c r="I1845" s="2646"/>
      <c r="J1845" s="2646"/>
      <c r="K1845" s="2646"/>
      <c r="L1845" s="2657">
        <v>1.698</v>
      </c>
      <c r="M1845" s="2658">
        <v>7.0219999999999996E-3</v>
      </c>
      <c r="N1845" s="2648">
        <v>0.33</v>
      </c>
      <c r="O1845" s="2657">
        <v>0.13300000000000001</v>
      </c>
      <c r="P1845" s="2648">
        <v>0.16</v>
      </c>
      <c r="Q1845" s="2650"/>
      <c r="R1845" s="2650"/>
      <c r="S1845" s="2650"/>
      <c r="T1845" s="2646" t="s">
        <v>2987</v>
      </c>
      <c r="U1845" s="2647">
        <v>4673739422335</v>
      </c>
      <c r="V1845" s="2656">
        <v>1</v>
      </c>
      <c r="W1845" s="2657">
        <v>1.698</v>
      </c>
      <c r="X1845" s="2650"/>
      <c r="Y1845" s="2650"/>
      <c r="Z1845" s="2650"/>
      <c r="AA1845" s="2650"/>
      <c r="AB1845" s="2647">
        <v>4673739422342</v>
      </c>
      <c r="AC1845" s="2656">
        <v>4</v>
      </c>
      <c r="AD1845" s="2657">
        <v>14.114000000000001</v>
      </c>
      <c r="AE1845" s="2658">
        <v>3.1385000000000003E-2</v>
      </c>
      <c r="AF1845" s="2648">
        <v>0.42</v>
      </c>
      <c r="AG1845" s="2657">
        <v>0.30499999999999999</v>
      </c>
      <c r="AH1845" s="2657">
        <v>0.245</v>
      </c>
      <c r="AI1845" s="2647">
        <v>4673739422359</v>
      </c>
      <c r="AJ1845" s="2648">
        <v>62.87</v>
      </c>
      <c r="AK1845" s="2651" t="s">
        <v>2154</v>
      </c>
      <c r="AL1845" s="2651" t="s">
        <v>2986</v>
      </c>
      <c r="AM1845" s="2655">
        <v>5740.03</v>
      </c>
      <c r="AN1845" s="2652">
        <v>64.13</v>
      </c>
    </row>
    <row r="1846" spans="1:40" ht="11.1" customHeight="1">
      <c r="A1846" s="2646" t="s">
        <v>3414</v>
      </c>
      <c r="B1846" s="2646" t="s">
        <v>3414</v>
      </c>
      <c r="C1846" s="2646" t="s">
        <v>3161</v>
      </c>
      <c r="D1846" s="2646" t="s">
        <v>3404</v>
      </c>
      <c r="E1846" s="2647">
        <v>7307291008</v>
      </c>
      <c r="F1846" s="2646" t="s">
        <v>2990</v>
      </c>
      <c r="G1846" s="2646" t="s">
        <v>2294</v>
      </c>
      <c r="H1846" s="2646" t="s">
        <v>2995</v>
      </c>
      <c r="I1846" s="2646"/>
      <c r="J1846" s="2646"/>
      <c r="K1846" s="2646"/>
      <c r="L1846" s="2657">
        <v>4.4999999999999998E-2</v>
      </c>
      <c r="M1846" s="2658">
        <v>6.3E-5</v>
      </c>
      <c r="N1846" s="2657">
        <v>5.5E-2</v>
      </c>
      <c r="O1846" s="2657">
        <v>2.3E-2</v>
      </c>
      <c r="P1846" s="2648">
        <v>0.05</v>
      </c>
      <c r="Q1846" s="2650"/>
      <c r="R1846" s="2650"/>
      <c r="S1846" s="2650"/>
      <c r="T1846" s="2646" t="s">
        <v>2987</v>
      </c>
      <c r="U1846" s="2647">
        <v>4673739422960</v>
      </c>
      <c r="V1846" s="2656">
        <v>10</v>
      </c>
      <c r="W1846" s="2648">
        <v>0.45</v>
      </c>
      <c r="X1846" s="2650"/>
      <c r="Y1846" s="2650"/>
      <c r="Z1846" s="2650"/>
      <c r="AA1846" s="2650"/>
      <c r="AB1846" s="2647">
        <v>4673739422977</v>
      </c>
      <c r="AC1846" s="2656">
        <v>300</v>
      </c>
      <c r="AD1846" s="2657">
        <v>27.382000000000001</v>
      </c>
      <c r="AE1846" s="2658">
        <v>1.8896E-2</v>
      </c>
      <c r="AF1846" s="2648">
        <v>0.38</v>
      </c>
      <c r="AG1846" s="2657">
        <v>0.255</v>
      </c>
      <c r="AH1846" s="2657">
        <v>0.19500000000000001</v>
      </c>
      <c r="AI1846" s="2647">
        <v>4673739422984</v>
      </c>
      <c r="AJ1846" s="2648">
        <v>2.1800000000000002</v>
      </c>
      <c r="AK1846" s="2651" t="s">
        <v>2154</v>
      </c>
      <c r="AL1846" s="2651" t="s">
        <v>2986</v>
      </c>
      <c r="AM1846" s="2652">
        <v>199.03</v>
      </c>
      <c r="AN1846" s="2652">
        <v>2.2200000000000002</v>
      </c>
    </row>
    <row r="1847" spans="1:40" ht="11.1" customHeight="1">
      <c r="A1847" s="2646" t="s">
        <v>3413</v>
      </c>
      <c r="B1847" s="2646" t="s">
        <v>3413</v>
      </c>
      <c r="C1847" s="2646" t="s">
        <v>3161</v>
      </c>
      <c r="D1847" s="2646" t="s">
        <v>3404</v>
      </c>
      <c r="E1847" s="2647">
        <v>7307291008</v>
      </c>
      <c r="F1847" s="2646" t="s">
        <v>2990</v>
      </c>
      <c r="G1847" s="2646" t="s">
        <v>2295</v>
      </c>
      <c r="H1847" s="2646" t="s">
        <v>2995</v>
      </c>
      <c r="I1847" s="2646"/>
      <c r="J1847" s="2646"/>
      <c r="K1847" s="2646"/>
      <c r="L1847" s="2657">
        <v>5.8000000000000003E-2</v>
      </c>
      <c r="M1847" s="2658">
        <v>9.2999999999999997E-5</v>
      </c>
      <c r="N1847" s="2657">
        <v>6.5000000000000002E-2</v>
      </c>
      <c r="O1847" s="2657">
        <v>2.5999999999999999E-2</v>
      </c>
      <c r="P1847" s="2657">
        <v>5.5E-2</v>
      </c>
      <c r="Q1847" s="2650"/>
      <c r="R1847" s="2650"/>
      <c r="S1847" s="2650"/>
      <c r="T1847" s="2646" t="s">
        <v>2987</v>
      </c>
      <c r="U1847" s="2647">
        <v>4673739422991</v>
      </c>
      <c r="V1847" s="2656">
        <v>10</v>
      </c>
      <c r="W1847" s="2648">
        <v>0.57999999999999996</v>
      </c>
      <c r="X1847" s="2650"/>
      <c r="Y1847" s="2650"/>
      <c r="Z1847" s="2650"/>
      <c r="AA1847" s="2650"/>
      <c r="AB1847" s="2647">
        <v>4673739423004</v>
      </c>
      <c r="AC1847" s="2656">
        <v>250</v>
      </c>
      <c r="AD1847" s="2657">
        <v>29.382000000000001</v>
      </c>
      <c r="AE1847" s="2658">
        <v>1.8896E-2</v>
      </c>
      <c r="AF1847" s="2648">
        <v>0.38</v>
      </c>
      <c r="AG1847" s="2657">
        <v>0.255</v>
      </c>
      <c r="AH1847" s="2657">
        <v>0.19500000000000001</v>
      </c>
      <c r="AI1847" s="2647">
        <v>4673739423011</v>
      </c>
      <c r="AJ1847" s="2653">
        <v>2.9</v>
      </c>
      <c r="AK1847" s="2651" t="s">
        <v>2154</v>
      </c>
      <c r="AL1847" s="2651" t="s">
        <v>2986</v>
      </c>
      <c r="AM1847" s="2652">
        <v>264.77</v>
      </c>
      <c r="AN1847" s="2652">
        <v>2.96</v>
      </c>
    </row>
    <row r="1848" spans="1:40" ht="11.1" customHeight="1">
      <c r="A1848" s="2646" t="s">
        <v>3412</v>
      </c>
      <c r="B1848" s="2646" t="s">
        <v>3412</v>
      </c>
      <c r="C1848" s="2646" t="s">
        <v>3161</v>
      </c>
      <c r="D1848" s="2646" t="s">
        <v>3404</v>
      </c>
      <c r="E1848" s="2647">
        <v>7307291008</v>
      </c>
      <c r="F1848" s="2646" t="s">
        <v>2990</v>
      </c>
      <c r="G1848" s="2646" t="s">
        <v>2296</v>
      </c>
      <c r="H1848" s="2646" t="s">
        <v>2995</v>
      </c>
      <c r="I1848" s="2646"/>
      <c r="J1848" s="2646"/>
      <c r="K1848" s="2646"/>
      <c r="L1848" s="2657">
        <v>8.2000000000000003E-2</v>
      </c>
      <c r="M1848" s="2658">
        <v>1.4300000000000001E-4</v>
      </c>
      <c r="N1848" s="2657">
        <v>7.2999999999999995E-2</v>
      </c>
      <c r="O1848" s="2657">
        <v>3.1E-2</v>
      </c>
      <c r="P1848" s="2657">
        <v>6.3E-2</v>
      </c>
      <c r="Q1848" s="2650"/>
      <c r="R1848" s="2650"/>
      <c r="S1848" s="2650"/>
      <c r="T1848" s="2646" t="s">
        <v>2987</v>
      </c>
      <c r="U1848" s="2647">
        <v>4673739423028</v>
      </c>
      <c r="V1848" s="2656">
        <v>10</v>
      </c>
      <c r="W1848" s="2648">
        <v>0.82</v>
      </c>
      <c r="X1848" s="2650"/>
      <c r="Y1848" s="2650"/>
      <c r="Z1848" s="2650"/>
      <c r="AA1848" s="2650"/>
      <c r="AB1848" s="2647">
        <v>4673739423035</v>
      </c>
      <c r="AC1848" s="2656">
        <v>150</v>
      </c>
      <c r="AD1848" s="2657">
        <v>24.981999999999999</v>
      </c>
      <c r="AE1848" s="2658">
        <v>1.8896E-2</v>
      </c>
      <c r="AF1848" s="2648">
        <v>0.38</v>
      </c>
      <c r="AG1848" s="2657">
        <v>0.255</v>
      </c>
      <c r="AH1848" s="2657">
        <v>0.19500000000000001</v>
      </c>
      <c r="AI1848" s="2647">
        <v>4673739423042</v>
      </c>
      <c r="AJ1848" s="2648">
        <v>3.18</v>
      </c>
      <c r="AK1848" s="2651" t="s">
        <v>2154</v>
      </c>
      <c r="AL1848" s="2651" t="s">
        <v>2986</v>
      </c>
      <c r="AM1848" s="2652">
        <v>290.33</v>
      </c>
      <c r="AN1848" s="2652">
        <v>3.24</v>
      </c>
    </row>
    <row r="1849" spans="1:40" ht="11.1" customHeight="1">
      <c r="A1849" s="2646" t="s">
        <v>3411</v>
      </c>
      <c r="B1849" s="2646" t="s">
        <v>3411</v>
      </c>
      <c r="C1849" s="2646" t="s">
        <v>3161</v>
      </c>
      <c r="D1849" s="2646" t="s">
        <v>3404</v>
      </c>
      <c r="E1849" s="2647">
        <v>7307291008</v>
      </c>
      <c r="F1849" s="2646" t="s">
        <v>2990</v>
      </c>
      <c r="G1849" s="2646" t="s">
        <v>2297</v>
      </c>
      <c r="H1849" s="2646" t="s">
        <v>2995</v>
      </c>
      <c r="I1849" s="2646"/>
      <c r="J1849" s="2646"/>
      <c r="K1849" s="2646"/>
      <c r="L1849" s="2657">
        <v>0.124</v>
      </c>
      <c r="M1849" s="2658">
        <v>2.5599999999999999E-4</v>
      </c>
      <c r="N1849" s="2648">
        <v>0.09</v>
      </c>
      <c r="O1849" s="2657">
        <v>3.6999999999999998E-2</v>
      </c>
      <c r="P1849" s="2657">
        <v>7.6999999999999999E-2</v>
      </c>
      <c r="Q1849" s="2650"/>
      <c r="R1849" s="2650"/>
      <c r="S1849" s="2650"/>
      <c r="T1849" s="2646" t="s">
        <v>2987</v>
      </c>
      <c r="U1849" s="2647">
        <v>4673739423059</v>
      </c>
      <c r="V1849" s="2656">
        <v>10</v>
      </c>
      <c r="W1849" s="2648">
        <v>1.24</v>
      </c>
      <c r="X1849" s="2650"/>
      <c r="Y1849" s="2650"/>
      <c r="Z1849" s="2650"/>
      <c r="AA1849" s="2650"/>
      <c r="AB1849" s="2647">
        <v>4673739423066</v>
      </c>
      <c r="AC1849" s="2656">
        <v>100</v>
      </c>
      <c r="AD1849" s="2657">
        <v>25.181999999999999</v>
      </c>
      <c r="AE1849" s="2658">
        <v>1.8896E-2</v>
      </c>
      <c r="AF1849" s="2648">
        <v>0.38</v>
      </c>
      <c r="AG1849" s="2657">
        <v>0.255</v>
      </c>
      <c r="AH1849" s="2657">
        <v>0.19500000000000001</v>
      </c>
      <c r="AI1849" s="2647">
        <v>4673739423073</v>
      </c>
      <c r="AJ1849" s="2648">
        <v>4.8099999999999996</v>
      </c>
      <c r="AK1849" s="2651" t="s">
        <v>2154</v>
      </c>
      <c r="AL1849" s="2651" t="s">
        <v>2986</v>
      </c>
      <c r="AM1849" s="2652">
        <v>439.15</v>
      </c>
      <c r="AN1849" s="2652">
        <v>4.91</v>
      </c>
    </row>
    <row r="1850" spans="1:40" ht="11.1" customHeight="1">
      <c r="A1850" s="2646" t="s">
        <v>3410</v>
      </c>
      <c r="B1850" s="2646" t="s">
        <v>3410</v>
      </c>
      <c r="C1850" s="2646" t="s">
        <v>3161</v>
      </c>
      <c r="D1850" s="2646" t="s">
        <v>3404</v>
      </c>
      <c r="E1850" s="2647">
        <v>7307291008</v>
      </c>
      <c r="F1850" s="2646" t="s">
        <v>2990</v>
      </c>
      <c r="G1850" s="2646" t="s">
        <v>2298</v>
      </c>
      <c r="H1850" s="2646" t="s">
        <v>2995</v>
      </c>
      <c r="I1850" s="2646"/>
      <c r="J1850" s="2646"/>
      <c r="K1850" s="2646"/>
      <c r="L1850" s="2657">
        <v>0.17599999999999999</v>
      </c>
      <c r="M1850" s="2658">
        <v>4.0700000000000003E-4</v>
      </c>
      <c r="N1850" s="2657">
        <v>0.105</v>
      </c>
      <c r="O1850" s="2657">
        <v>4.3999999999999997E-2</v>
      </c>
      <c r="P1850" s="2657">
        <v>8.7999999999999995E-2</v>
      </c>
      <c r="Q1850" s="2650"/>
      <c r="R1850" s="2650"/>
      <c r="S1850" s="2650"/>
      <c r="T1850" s="2646" t="s">
        <v>2987</v>
      </c>
      <c r="U1850" s="2647">
        <v>4673739423080</v>
      </c>
      <c r="V1850" s="2656">
        <v>10</v>
      </c>
      <c r="W1850" s="2648">
        <v>1.76</v>
      </c>
      <c r="X1850" s="2650"/>
      <c r="Y1850" s="2650"/>
      <c r="Z1850" s="2650"/>
      <c r="AA1850" s="2650"/>
      <c r="AB1850" s="2647">
        <v>4673739423097</v>
      </c>
      <c r="AC1850" s="2656">
        <v>100</v>
      </c>
      <c r="AD1850" s="2648">
        <v>35.729999999999997</v>
      </c>
      <c r="AE1850" s="2658">
        <v>3.1385000000000003E-2</v>
      </c>
      <c r="AF1850" s="2648">
        <v>0.42</v>
      </c>
      <c r="AG1850" s="2657">
        <v>0.30499999999999999</v>
      </c>
      <c r="AH1850" s="2657">
        <v>0.245</v>
      </c>
      <c r="AI1850" s="2647">
        <v>4673739423103</v>
      </c>
      <c r="AJ1850" s="2648">
        <v>8.0500000000000007</v>
      </c>
      <c r="AK1850" s="2651" t="s">
        <v>2154</v>
      </c>
      <c r="AL1850" s="2651" t="s">
        <v>2986</v>
      </c>
      <c r="AM1850" s="2652">
        <v>734.97</v>
      </c>
      <c r="AN1850" s="2652">
        <v>8.2100000000000009</v>
      </c>
    </row>
    <row r="1851" spans="1:40" ht="11.1" customHeight="1">
      <c r="A1851" s="2646" t="s">
        <v>3409</v>
      </c>
      <c r="B1851" s="2646" t="s">
        <v>3409</v>
      </c>
      <c r="C1851" s="2646" t="s">
        <v>3161</v>
      </c>
      <c r="D1851" s="2646" t="s">
        <v>3404</v>
      </c>
      <c r="E1851" s="2647">
        <v>7307291008</v>
      </c>
      <c r="F1851" s="2646" t="s">
        <v>2990</v>
      </c>
      <c r="G1851" s="2646" t="s">
        <v>2299</v>
      </c>
      <c r="H1851" s="2646" t="s">
        <v>2995</v>
      </c>
      <c r="I1851" s="2646"/>
      <c r="J1851" s="2646"/>
      <c r="K1851" s="2646"/>
      <c r="L1851" s="2657">
        <v>0.255</v>
      </c>
      <c r="M1851" s="2662">
        <v>7.5000000000000002E-4</v>
      </c>
      <c r="N1851" s="2657">
        <v>0.13100000000000001</v>
      </c>
      <c r="O1851" s="2657">
        <v>5.2999999999999999E-2</v>
      </c>
      <c r="P1851" s="2657">
        <v>0.108</v>
      </c>
      <c r="Q1851" s="2650"/>
      <c r="R1851" s="2650"/>
      <c r="S1851" s="2650"/>
      <c r="T1851" s="2646" t="s">
        <v>2987</v>
      </c>
      <c r="U1851" s="2647">
        <v>4673739423110</v>
      </c>
      <c r="V1851" s="2656">
        <v>5</v>
      </c>
      <c r="W1851" s="2657">
        <v>1.2749999999999999</v>
      </c>
      <c r="X1851" s="2650"/>
      <c r="Y1851" s="2650"/>
      <c r="Z1851" s="2650"/>
      <c r="AA1851" s="2650"/>
      <c r="AB1851" s="2647">
        <v>4673739423127</v>
      </c>
      <c r="AC1851" s="2656">
        <v>50</v>
      </c>
      <c r="AD1851" s="2648">
        <v>26.03</v>
      </c>
      <c r="AE1851" s="2658">
        <v>3.1385000000000003E-2</v>
      </c>
      <c r="AF1851" s="2648">
        <v>0.42</v>
      </c>
      <c r="AG1851" s="2657">
        <v>0.30499999999999999</v>
      </c>
      <c r="AH1851" s="2657">
        <v>0.245</v>
      </c>
      <c r="AI1851" s="2647">
        <v>4673739423134</v>
      </c>
      <c r="AJ1851" s="2648">
        <v>11.13</v>
      </c>
      <c r="AK1851" s="2651" t="s">
        <v>2154</v>
      </c>
      <c r="AL1851" s="2651" t="s">
        <v>2986</v>
      </c>
      <c r="AM1851" s="2655">
        <v>1016.17</v>
      </c>
      <c r="AN1851" s="2652">
        <v>11.35</v>
      </c>
    </row>
    <row r="1852" spans="1:40" ht="11.1" customHeight="1">
      <c r="A1852" s="2646" t="s">
        <v>3408</v>
      </c>
      <c r="B1852" s="2646" t="s">
        <v>3408</v>
      </c>
      <c r="C1852" s="2646" t="s">
        <v>3161</v>
      </c>
      <c r="D1852" s="2646" t="s">
        <v>3404</v>
      </c>
      <c r="E1852" s="2647">
        <v>7307291008</v>
      </c>
      <c r="F1852" s="2646" t="s">
        <v>2990</v>
      </c>
      <c r="G1852" s="2646" t="s">
        <v>2300</v>
      </c>
      <c r="H1852" s="2646" t="s">
        <v>2995</v>
      </c>
      <c r="I1852" s="2646"/>
      <c r="J1852" s="2646"/>
      <c r="K1852" s="2646"/>
      <c r="L1852" s="2657">
        <v>0.38300000000000001</v>
      </c>
      <c r="M1852" s="2658">
        <v>1.4059999999999999E-3</v>
      </c>
      <c r="N1852" s="2657">
        <v>0.159</v>
      </c>
      <c r="O1852" s="2657">
        <v>6.5000000000000002E-2</v>
      </c>
      <c r="P1852" s="2657">
        <v>0.13600000000000001</v>
      </c>
      <c r="Q1852" s="2650"/>
      <c r="R1852" s="2650"/>
      <c r="S1852" s="2650"/>
      <c r="T1852" s="2646" t="s">
        <v>2987</v>
      </c>
      <c r="U1852" s="2647">
        <v>4673739423141</v>
      </c>
      <c r="V1852" s="2656">
        <v>5</v>
      </c>
      <c r="W1852" s="2657">
        <v>1.915</v>
      </c>
      <c r="X1852" s="2650"/>
      <c r="Y1852" s="2650"/>
      <c r="Z1852" s="2650"/>
      <c r="AA1852" s="2650"/>
      <c r="AB1852" s="2647">
        <v>4673739423158</v>
      </c>
      <c r="AC1852" s="2656">
        <v>30</v>
      </c>
      <c r="AD1852" s="2648">
        <v>23.51</v>
      </c>
      <c r="AE1852" s="2658">
        <v>3.1385000000000003E-2</v>
      </c>
      <c r="AF1852" s="2648">
        <v>0.42</v>
      </c>
      <c r="AG1852" s="2657">
        <v>0.30499999999999999</v>
      </c>
      <c r="AH1852" s="2657">
        <v>0.245</v>
      </c>
      <c r="AI1852" s="2647">
        <v>4673739423165</v>
      </c>
      <c r="AJ1852" s="2648">
        <v>16.309999999999999</v>
      </c>
      <c r="AK1852" s="2651" t="s">
        <v>2154</v>
      </c>
      <c r="AL1852" s="2651" t="s">
        <v>2986</v>
      </c>
      <c r="AM1852" s="2664">
        <v>1489.1</v>
      </c>
      <c r="AN1852" s="2652">
        <v>16.64</v>
      </c>
    </row>
    <row r="1853" spans="1:40" ht="11.1" customHeight="1">
      <c r="A1853" s="2646" t="s">
        <v>3407</v>
      </c>
      <c r="B1853" s="2646" t="s">
        <v>3407</v>
      </c>
      <c r="C1853" s="2646" t="s">
        <v>3161</v>
      </c>
      <c r="D1853" s="2646" t="s">
        <v>3404</v>
      </c>
      <c r="E1853" s="2647">
        <v>7307291008</v>
      </c>
      <c r="F1853" s="2646" t="s">
        <v>2990</v>
      </c>
      <c r="G1853" s="2646" t="s">
        <v>2301</v>
      </c>
      <c r="H1853" s="2646" t="s">
        <v>3017</v>
      </c>
      <c r="I1853" s="2646"/>
      <c r="J1853" s="2646"/>
      <c r="K1853" s="2646"/>
      <c r="L1853" s="2657">
        <v>1.141</v>
      </c>
      <c r="M1853" s="2658">
        <v>4.4380000000000001E-3</v>
      </c>
      <c r="N1853" s="2657">
        <v>0.22700000000000001</v>
      </c>
      <c r="O1853" s="2657">
        <v>9.4E-2</v>
      </c>
      <c r="P1853" s="2657">
        <v>0.20799999999999999</v>
      </c>
      <c r="Q1853" s="2650"/>
      <c r="R1853" s="2650"/>
      <c r="S1853" s="2650"/>
      <c r="T1853" s="2646" t="s">
        <v>2987</v>
      </c>
      <c r="U1853" s="2647">
        <v>4673739423172</v>
      </c>
      <c r="V1853" s="2656">
        <v>1</v>
      </c>
      <c r="W1853" s="2657">
        <v>1.141</v>
      </c>
      <c r="X1853" s="2650"/>
      <c r="Y1853" s="2650"/>
      <c r="Z1853" s="2650"/>
      <c r="AA1853" s="2650"/>
      <c r="AB1853" s="2647">
        <v>4673739423189</v>
      </c>
      <c r="AC1853" s="2656">
        <v>9</v>
      </c>
      <c r="AD1853" s="2657">
        <v>21.068000000000001</v>
      </c>
      <c r="AE1853" s="2658">
        <v>3.1385000000000003E-2</v>
      </c>
      <c r="AF1853" s="2648">
        <v>0.42</v>
      </c>
      <c r="AG1853" s="2657">
        <v>0.30499999999999999</v>
      </c>
      <c r="AH1853" s="2657">
        <v>0.245</v>
      </c>
      <c r="AI1853" s="2647">
        <v>4673739423196</v>
      </c>
      <c r="AJ1853" s="2648">
        <v>46.12</v>
      </c>
      <c r="AK1853" s="2651" t="s">
        <v>2154</v>
      </c>
      <c r="AL1853" s="2651" t="s">
        <v>2986</v>
      </c>
      <c r="AM1853" s="2655">
        <v>4210.76</v>
      </c>
      <c r="AN1853" s="2652">
        <v>47.04</v>
      </c>
    </row>
    <row r="1854" spans="1:40" ht="11.1" customHeight="1">
      <c r="A1854" s="2646" t="s">
        <v>3406</v>
      </c>
      <c r="B1854" s="2646" t="s">
        <v>3406</v>
      </c>
      <c r="C1854" s="2646" t="s">
        <v>3161</v>
      </c>
      <c r="D1854" s="2646" t="s">
        <v>3404</v>
      </c>
      <c r="E1854" s="2647">
        <v>7307291008</v>
      </c>
      <c r="F1854" s="2646" t="s">
        <v>2990</v>
      </c>
      <c r="G1854" s="2646" t="s">
        <v>2302</v>
      </c>
      <c r="H1854" s="2646" t="s">
        <v>3017</v>
      </c>
      <c r="I1854" s="2646"/>
      <c r="J1854" s="2646"/>
      <c r="K1854" s="2646"/>
      <c r="L1854" s="2657">
        <v>1.579</v>
      </c>
      <c r="M1854" s="2658">
        <v>7.1609999999999998E-3</v>
      </c>
      <c r="N1854" s="2657">
        <v>0.26900000000000002</v>
      </c>
      <c r="O1854" s="2648">
        <v>0.11</v>
      </c>
      <c r="P1854" s="2657">
        <v>0.24199999999999999</v>
      </c>
      <c r="Q1854" s="2650"/>
      <c r="R1854" s="2650"/>
      <c r="S1854" s="2650"/>
      <c r="T1854" s="2646" t="s">
        <v>2987</v>
      </c>
      <c r="U1854" s="2647">
        <v>4673739423202</v>
      </c>
      <c r="V1854" s="2656">
        <v>1</v>
      </c>
      <c r="W1854" s="2657">
        <v>1.579</v>
      </c>
      <c r="X1854" s="2650"/>
      <c r="Y1854" s="2650"/>
      <c r="Z1854" s="2650"/>
      <c r="AA1854" s="2650"/>
      <c r="AB1854" s="2647">
        <v>4673739423219</v>
      </c>
      <c r="AC1854" s="2656">
        <v>5</v>
      </c>
      <c r="AD1854" s="2648">
        <v>16.32</v>
      </c>
      <c r="AE1854" s="2658">
        <v>3.1385000000000003E-2</v>
      </c>
      <c r="AF1854" s="2648">
        <v>0.42</v>
      </c>
      <c r="AG1854" s="2657">
        <v>0.30499999999999999</v>
      </c>
      <c r="AH1854" s="2657">
        <v>0.245</v>
      </c>
      <c r="AI1854" s="2647">
        <v>4673739423226</v>
      </c>
      <c r="AJ1854" s="2648">
        <v>60.41</v>
      </c>
      <c r="AK1854" s="2651" t="s">
        <v>2154</v>
      </c>
      <c r="AL1854" s="2651" t="s">
        <v>2986</v>
      </c>
      <c r="AM1854" s="2655">
        <v>5515.43</v>
      </c>
      <c r="AN1854" s="2652">
        <v>61.62</v>
      </c>
    </row>
    <row r="1855" spans="1:40" ht="11.1" customHeight="1">
      <c r="A1855" s="2646" t="s">
        <v>3405</v>
      </c>
      <c r="B1855" s="2646" t="s">
        <v>3405</v>
      </c>
      <c r="C1855" s="2646" t="s">
        <v>3161</v>
      </c>
      <c r="D1855" s="2646" t="s">
        <v>3404</v>
      </c>
      <c r="E1855" s="2647">
        <v>7307291008</v>
      </c>
      <c r="F1855" s="2646" t="s">
        <v>2990</v>
      </c>
      <c r="G1855" s="2646" t="s">
        <v>2303</v>
      </c>
      <c r="H1855" s="2646" t="s">
        <v>3017</v>
      </c>
      <c r="I1855" s="2646"/>
      <c r="J1855" s="2646"/>
      <c r="K1855" s="2646"/>
      <c r="L1855" s="2653">
        <v>2.2000000000000002</v>
      </c>
      <c r="M1855" s="2658">
        <v>1.2389000000000001E-2</v>
      </c>
      <c r="N1855" s="2657">
        <v>0.31900000000000001</v>
      </c>
      <c r="O1855" s="2657">
        <v>0.13300000000000001</v>
      </c>
      <c r="P1855" s="2657">
        <v>0.29199999999999998</v>
      </c>
      <c r="Q1855" s="2650"/>
      <c r="R1855" s="2650"/>
      <c r="S1855" s="2650"/>
      <c r="T1855" s="2646" t="s">
        <v>2987</v>
      </c>
      <c r="U1855" s="2647">
        <v>4673739423233</v>
      </c>
      <c r="V1855" s="2656">
        <v>1</v>
      </c>
      <c r="W1855" s="2653">
        <v>2.2000000000000002</v>
      </c>
      <c r="X1855" s="2650"/>
      <c r="Y1855" s="2650"/>
      <c r="Z1855" s="2650"/>
      <c r="AA1855" s="2650"/>
      <c r="AB1855" s="2647">
        <v>4673739423240</v>
      </c>
      <c r="AC1855" s="2656">
        <v>4</v>
      </c>
      <c r="AD1855" s="2648">
        <v>18.13</v>
      </c>
      <c r="AE1855" s="2658">
        <v>3.1385000000000003E-2</v>
      </c>
      <c r="AF1855" s="2648">
        <v>0.42</v>
      </c>
      <c r="AG1855" s="2657">
        <v>0.30499999999999999</v>
      </c>
      <c r="AH1855" s="2657">
        <v>0.245</v>
      </c>
      <c r="AI1855" s="2647">
        <v>4673739423257</v>
      </c>
      <c r="AJ1855" s="2648">
        <v>79.489999999999995</v>
      </c>
      <c r="AK1855" s="2651" t="s">
        <v>2154</v>
      </c>
      <c r="AL1855" s="2651" t="s">
        <v>2986</v>
      </c>
      <c r="AM1855" s="2655">
        <v>7257.44</v>
      </c>
      <c r="AN1855" s="2652">
        <v>81.08</v>
      </c>
    </row>
    <row r="1856" spans="1:40" ht="11.1" customHeight="1">
      <c r="A1856" s="2646" t="s">
        <v>3403</v>
      </c>
      <c r="B1856" s="2646" t="s">
        <v>3403</v>
      </c>
      <c r="C1856" s="2646" t="s">
        <v>3161</v>
      </c>
      <c r="D1856" s="2646" t="s">
        <v>3393</v>
      </c>
      <c r="E1856" s="2647">
        <v>7307298009</v>
      </c>
      <c r="F1856" s="2646" t="s">
        <v>2990</v>
      </c>
      <c r="G1856" s="2646" t="s">
        <v>2270</v>
      </c>
      <c r="H1856" s="2646" t="s">
        <v>2995</v>
      </c>
      <c r="I1856" s="2646"/>
      <c r="J1856" s="2646"/>
      <c r="K1856" s="2646"/>
      <c r="L1856" s="2657">
        <v>3.5999999999999997E-2</v>
      </c>
      <c r="M1856" s="2662">
        <v>4.0000000000000003E-5</v>
      </c>
      <c r="N1856" s="2657">
        <v>6.5000000000000002E-2</v>
      </c>
      <c r="O1856" s="2657">
        <v>2.3E-2</v>
      </c>
      <c r="P1856" s="2657">
        <v>2.7E-2</v>
      </c>
      <c r="Q1856" s="2650"/>
      <c r="R1856" s="2650"/>
      <c r="S1856" s="2650"/>
      <c r="T1856" s="2646" t="s">
        <v>2987</v>
      </c>
      <c r="U1856" s="2647">
        <v>4673739422366</v>
      </c>
      <c r="V1856" s="2656">
        <v>10</v>
      </c>
      <c r="W1856" s="2648">
        <v>0.36</v>
      </c>
      <c r="X1856" s="2650"/>
      <c r="Y1856" s="2650"/>
      <c r="Z1856" s="2650"/>
      <c r="AA1856" s="2650"/>
      <c r="AB1856" s="2647">
        <v>4673739422373</v>
      </c>
      <c r="AC1856" s="2656">
        <v>400</v>
      </c>
      <c r="AD1856" s="2657">
        <v>29.181999999999999</v>
      </c>
      <c r="AE1856" s="2658">
        <v>1.8896E-2</v>
      </c>
      <c r="AF1856" s="2648">
        <v>0.38</v>
      </c>
      <c r="AG1856" s="2657">
        <v>0.255</v>
      </c>
      <c r="AH1856" s="2657">
        <v>0.19500000000000001</v>
      </c>
      <c r="AI1856" s="2647">
        <v>4673739422380</v>
      </c>
      <c r="AJ1856" s="2653">
        <v>2.1</v>
      </c>
      <c r="AK1856" s="2651" t="s">
        <v>2154</v>
      </c>
      <c r="AL1856" s="2651" t="s">
        <v>2986</v>
      </c>
      <c r="AM1856" s="2652">
        <v>191.73</v>
      </c>
      <c r="AN1856" s="2652">
        <v>2.14</v>
      </c>
    </row>
    <row r="1857" spans="1:40" ht="11.1" customHeight="1">
      <c r="A1857" s="2646" t="s">
        <v>3402</v>
      </c>
      <c r="B1857" s="2646" t="s">
        <v>3402</v>
      </c>
      <c r="C1857" s="2646" t="s">
        <v>3161</v>
      </c>
      <c r="D1857" s="2646" t="s">
        <v>3393</v>
      </c>
      <c r="E1857" s="2647">
        <v>7307298009</v>
      </c>
      <c r="F1857" s="2646" t="s">
        <v>2990</v>
      </c>
      <c r="G1857" s="2646" t="s">
        <v>2271</v>
      </c>
      <c r="H1857" s="2646" t="s">
        <v>2995</v>
      </c>
      <c r="I1857" s="2646"/>
      <c r="J1857" s="2646"/>
      <c r="K1857" s="2646"/>
      <c r="L1857" s="2657">
        <v>4.3999999999999997E-2</v>
      </c>
      <c r="M1857" s="2658">
        <v>5.3999999999999998E-5</v>
      </c>
      <c r="N1857" s="2657">
        <v>6.9000000000000006E-2</v>
      </c>
      <c r="O1857" s="2657">
        <v>2.5999999999999999E-2</v>
      </c>
      <c r="P1857" s="2648">
        <v>0.03</v>
      </c>
      <c r="Q1857" s="2650"/>
      <c r="R1857" s="2650"/>
      <c r="S1857" s="2650"/>
      <c r="T1857" s="2646" t="s">
        <v>2987</v>
      </c>
      <c r="U1857" s="2647">
        <v>4673739422397</v>
      </c>
      <c r="V1857" s="2656">
        <v>10</v>
      </c>
      <c r="W1857" s="2648">
        <v>0.44</v>
      </c>
      <c r="X1857" s="2650"/>
      <c r="Y1857" s="2650"/>
      <c r="Z1857" s="2650"/>
      <c r="AA1857" s="2650"/>
      <c r="AB1857" s="2647">
        <v>4673739422403</v>
      </c>
      <c r="AC1857" s="2656">
        <v>300</v>
      </c>
      <c r="AD1857" s="2657">
        <v>26.782</v>
      </c>
      <c r="AE1857" s="2658">
        <v>1.8896E-2</v>
      </c>
      <c r="AF1857" s="2648">
        <v>0.38</v>
      </c>
      <c r="AG1857" s="2657">
        <v>0.255</v>
      </c>
      <c r="AH1857" s="2657">
        <v>0.19500000000000001</v>
      </c>
      <c r="AI1857" s="2647">
        <v>4673739422410</v>
      </c>
      <c r="AJ1857" s="2648">
        <v>2.75</v>
      </c>
      <c r="AK1857" s="2651" t="s">
        <v>2154</v>
      </c>
      <c r="AL1857" s="2651" t="s">
        <v>2986</v>
      </c>
      <c r="AM1857" s="2652">
        <v>251.08</v>
      </c>
      <c r="AN1857" s="2652">
        <v>2.81</v>
      </c>
    </row>
    <row r="1858" spans="1:40" ht="11.1" customHeight="1">
      <c r="A1858" s="2646" t="s">
        <v>3401</v>
      </c>
      <c r="B1858" s="2646" t="s">
        <v>3401</v>
      </c>
      <c r="C1858" s="2646" t="s">
        <v>3161</v>
      </c>
      <c r="D1858" s="2646" t="s">
        <v>3393</v>
      </c>
      <c r="E1858" s="2647">
        <v>7307298009</v>
      </c>
      <c r="F1858" s="2646" t="s">
        <v>2990</v>
      </c>
      <c r="G1858" s="2646" t="s">
        <v>2272</v>
      </c>
      <c r="H1858" s="2646" t="s">
        <v>2995</v>
      </c>
      <c r="I1858" s="2646"/>
      <c r="J1858" s="2646"/>
      <c r="K1858" s="2646"/>
      <c r="L1858" s="2657">
        <v>6.0999999999999999E-2</v>
      </c>
      <c r="M1858" s="2658">
        <v>8.5000000000000006E-5</v>
      </c>
      <c r="N1858" s="2657">
        <v>7.8E-2</v>
      </c>
      <c r="O1858" s="2657">
        <v>3.1E-2</v>
      </c>
      <c r="P1858" s="2657">
        <v>3.5000000000000003E-2</v>
      </c>
      <c r="Q1858" s="2650"/>
      <c r="R1858" s="2650"/>
      <c r="S1858" s="2650"/>
      <c r="T1858" s="2646" t="s">
        <v>2987</v>
      </c>
      <c r="U1858" s="2647">
        <v>4673739422427</v>
      </c>
      <c r="V1858" s="2656">
        <v>10</v>
      </c>
      <c r="W1858" s="2648">
        <v>0.61</v>
      </c>
      <c r="X1858" s="2650"/>
      <c r="Y1858" s="2650"/>
      <c r="Z1858" s="2650"/>
      <c r="AA1858" s="2650"/>
      <c r="AB1858" s="2647">
        <v>4673739422434</v>
      </c>
      <c r="AC1858" s="2656">
        <v>200</v>
      </c>
      <c r="AD1858" s="2657">
        <v>24.782</v>
      </c>
      <c r="AE1858" s="2658">
        <v>1.8896E-2</v>
      </c>
      <c r="AF1858" s="2648">
        <v>0.38</v>
      </c>
      <c r="AG1858" s="2657">
        <v>0.255</v>
      </c>
      <c r="AH1858" s="2657">
        <v>0.19500000000000001</v>
      </c>
      <c r="AI1858" s="2647">
        <v>4673739422441</v>
      </c>
      <c r="AJ1858" s="2648">
        <v>3.21</v>
      </c>
      <c r="AK1858" s="2651" t="s">
        <v>2154</v>
      </c>
      <c r="AL1858" s="2651" t="s">
        <v>2986</v>
      </c>
      <c r="AM1858" s="2652">
        <v>293.07</v>
      </c>
      <c r="AN1858" s="2652">
        <v>3.27</v>
      </c>
    </row>
    <row r="1859" spans="1:40" ht="11.1" customHeight="1">
      <c r="A1859" s="2646" t="s">
        <v>3400</v>
      </c>
      <c r="B1859" s="2646" t="s">
        <v>3400</v>
      </c>
      <c r="C1859" s="2646" t="s">
        <v>3161</v>
      </c>
      <c r="D1859" s="2646" t="s">
        <v>3393</v>
      </c>
      <c r="E1859" s="2647">
        <v>7307298009</v>
      </c>
      <c r="F1859" s="2646" t="s">
        <v>2990</v>
      </c>
      <c r="G1859" s="2646" t="s">
        <v>2273</v>
      </c>
      <c r="H1859" s="2646" t="s">
        <v>2995</v>
      </c>
      <c r="I1859" s="2646"/>
      <c r="J1859" s="2646"/>
      <c r="K1859" s="2646"/>
      <c r="L1859" s="2657">
        <v>9.0999999999999998E-2</v>
      </c>
      <c r="M1859" s="2658">
        <v>1.45E-4</v>
      </c>
      <c r="N1859" s="2657">
        <v>9.2999999999999999E-2</v>
      </c>
      <c r="O1859" s="2657">
        <v>3.6999999999999998E-2</v>
      </c>
      <c r="P1859" s="2657">
        <v>4.2000000000000003E-2</v>
      </c>
      <c r="Q1859" s="2650"/>
      <c r="R1859" s="2650"/>
      <c r="S1859" s="2650"/>
      <c r="T1859" s="2646" t="s">
        <v>2987</v>
      </c>
      <c r="U1859" s="2647">
        <v>4673739422458</v>
      </c>
      <c r="V1859" s="2656">
        <v>10</v>
      </c>
      <c r="W1859" s="2648">
        <v>0.91</v>
      </c>
      <c r="X1859" s="2650"/>
      <c r="Y1859" s="2650"/>
      <c r="Z1859" s="2650"/>
      <c r="AA1859" s="2650"/>
      <c r="AB1859" s="2647">
        <v>4673739422465</v>
      </c>
      <c r="AC1859" s="2656">
        <v>150</v>
      </c>
      <c r="AD1859" s="2657">
        <v>27.681999999999999</v>
      </c>
      <c r="AE1859" s="2658">
        <v>1.8896E-2</v>
      </c>
      <c r="AF1859" s="2648">
        <v>0.38</v>
      </c>
      <c r="AG1859" s="2657">
        <v>0.255</v>
      </c>
      <c r="AH1859" s="2657">
        <v>0.19500000000000001</v>
      </c>
      <c r="AI1859" s="2647">
        <v>4673739422472</v>
      </c>
      <c r="AJ1859" s="2648">
        <v>4.26</v>
      </c>
      <c r="AK1859" s="2651" t="s">
        <v>2154</v>
      </c>
      <c r="AL1859" s="2651" t="s">
        <v>2986</v>
      </c>
      <c r="AM1859" s="2652">
        <v>388.94</v>
      </c>
      <c r="AN1859" s="2652">
        <v>4.3499999999999996</v>
      </c>
    </row>
    <row r="1860" spans="1:40" ht="11.1" customHeight="1">
      <c r="A1860" s="2646" t="s">
        <v>3399</v>
      </c>
      <c r="B1860" s="2646" t="s">
        <v>3399</v>
      </c>
      <c r="C1860" s="2646" t="s">
        <v>3161</v>
      </c>
      <c r="D1860" s="2646" t="s">
        <v>3393</v>
      </c>
      <c r="E1860" s="2647">
        <v>7307298009</v>
      </c>
      <c r="F1860" s="2646" t="s">
        <v>2990</v>
      </c>
      <c r="G1860" s="2646" t="s">
        <v>2274</v>
      </c>
      <c r="H1860" s="2646" t="s">
        <v>2995</v>
      </c>
      <c r="I1860" s="2646"/>
      <c r="J1860" s="2646"/>
      <c r="K1860" s="2646"/>
      <c r="L1860" s="2648">
        <v>0.13</v>
      </c>
      <c r="M1860" s="2658">
        <v>2.43E-4</v>
      </c>
      <c r="N1860" s="2657">
        <v>0.106</v>
      </c>
      <c r="O1860" s="2657">
        <v>4.3999999999999997E-2</v>
      </c>
      <c r="P1860" s="2657">
        <v>5.1999999999999998E-2</v>
      </c>
      <c r="Q1860" s="2650"/>
      <c r="R1860" s="2650"/>
      <c r="S1860" s="2650"/>
      <c r="T1860" s="2646" t="s">
        <v>2987</v>
      </c>
      <c r="U1860" s="2647">
        <v>4673739422489</v>
      </c>
      <c r="V1860" s="2656">
        <v>10</v>
      </c>
      <c r="W1860" s="2653">
        <v>1.3</v>
      </c>
      <c r="X1860" s="2650"/>
      <c r="Y1860" s="2650"/>
      <c r="Z1860" s="2650"/>
      <c r="AA1860" s="2650"/>
      <c r="AB1860" s="2647">
        <v>4673739422496</v>
      </c>
      <c r="AC1860" s="2656">
        <v>100</v>
      </c>
      <c r="AD1860" s="2648">
        <v>26.53</v>
      </c>
      <c r="AE1860" s="2658">
        <v>3.1385000000000003E-2</v>
      </c>
      <c r="AF1860" s="2648">
        <v>0.42</v>
      </c>
      <c r="AG1860" s="2657">
        <v>0.30499999999999999</v>
      </c>
      <c r="AH1860" s="2657">
        <v>0.245</v>
      </c>
      <c r="AI1860" s="2647">
        <v>4673739422502</v>
      </c>
      <c r="AJ1860" s="2648">
        <v>6.91</v>
      </c>
      <c r="AK1860" s="2651" t="s">
        <v>2154</v>
      </c>
      <c r="AL1860" s="2651" t="s">
        <v>2986</v>
      </c>
      <c r="AM1860" s="2652">
        <v>630.88</v>
      </c>
      <c r="AN1860" s="2652">
        <v>7.05</v>
      </c>
    </row>
    <row r="1861" spans="1:40" ht="11.1" customHeight="1">
      <c r="A1861" s="2646" t="s">
        <v>3398</v>
      </c>
      <c r="B1861" s="2646" t="s">
        <v>3398</v>
      </c>
      <c r="C1861" s="2646" t="s">
        <v>3161</v>
      </c>
      <c r="D1861" s="2646" t="s">
        <v>3393</v>
      </c>
      <c r="E1861" s="2647">
        <v>7307298009</v>
      </c>
      <c r="F1861" s="2646" t="s">
        <v>2990</v>
      </c>
      <c r="G1861" s="2646" t="s">
        <v>2275</v>
      </c>
      <c r="H1861" s="2646" t="s">
        <v>2995</v>
      </c>
      <c r="I1861" s="2646"/>
      <c r="J1861" s="2646"/>
      <c r="K1861" s="2646"/>
      <c r="L1861" s="2657">
        <v>0.192</v>
      </c>
      <c r="M1861" s="2658">
        <v>4.2499999999999998E-4</v>
      </c>
      <c r="N1861" s="2657">
        <v>0.13600000000000001</v>
      </c>
      <c r="O1861" s="2657">
        <v>5.2999999999999999E-2</v>
      </c>
      <c r="P1861" s="2657">
        <v>5.8999999999999997E-2</v>
      </c>
      <c r="Q1861" s="2650"/>
      <c r="R1861" s="2650"/>
      <c r="S1861" s="2650"/>
      <c r="T1861" s="2646" t="s">
        <v>2987</v>
      </c>
      <c r="U1861" s="2647">
        <v>4673739422519</v>
      </c>
      <c r="V1861" s="2656">
        <v>5</v>
      </c>
      <c r="W1861" s="2648">
        <v>0.96</v>
      </c>
      <c r="X1861" s="2650"/>
      <c r="Y1861" s="2650"/>
      <c r="Z1861" s="2650"/>
      <c r="AA1861" s="2650"/>
      <c r="AB1861" s="2647">
        <v>4673739422526</v>
      </c>
      <c r="AC1861" s="2656">
        <v>50</v>
      </c>
      <c r="AD1861" s="2648">
        <v>19.73</v>
      </c>
      <c r="AE1861" s="2658">
        <v>3.1385000000000003E-2</v>
      </c>
      <c r="AF1861" s="2648">
        <v>0.42</v>
      </c>
      <c r="AG1861" s="2657">
        <v>0.30499999999999999</v>
      </c>
      <c r="AH1861" s="2657">
        <v>0.245</v>
      </c>
      <c r="AI1861" s="2647">
        <v>4673739422533</v>
      </c>
      <c r="AJ1861" s="2648">
        <v>8.66</v>
      </c>
      <c r="AK1861" s="2651" t="s">
        <v>2154</v>
      </c>
      <c r="AL1861" s="2651" t="s">
        <v>2986</v>
      </c>
      <c r="AM1861" s="2652">
        <v>790.66</v>
      </c>
      <c r="AN1861" s="2652">
        <v>8.83</v>
      </c>
    </row>
    <row r="1862" spans="1:40" ht="11.1" customHeight="1">
      <c r="A1862" s="2646" t="s">
        <v>3397</v>
      </c>
      <c r="B1862" s="2646" t="s">
        <v>3397</v>
      </c>
      <c r="C1862" s="2646" t="s">
        <v>3161</v>
      </c>
      <c r="D1862" s="2646" t="s">
        <v>3393</v>
      </c>
      <c r="E1862" s="2647">
        <v>7307298009</v>
      </c>
      <c r="F1862" s="2646" t="s">
        <v>2990</v>
      </c>
      <c r="G1862" s="2646" t="s">
        <v>2276</v>
      </c>
      <c r="H1862" s="2646" t="s">
        <v>2995</v>
      </c>
      <c r="I1862" s="2646"/>
      <c r="J1862" s="2646"/>
      <c r="K1862" s="2646"/>
      <c r="L1862" s="2657">
        <v>0.29799999999999999</v>
      </c>
      <c r="M1862" s="2662">
        <v>8.0999999999999996E-4</v>
      </c>
      <c r="N1862" s="2657">
        <v>0.16400000000000001</v>
      </c>
      <c r="O1862" s="2657">
        <v>6.5000000000000002E-2</v>
      </c>
      <c r="P1862" s="2657">
        <v>7.5999999999999998E-2</v>
      </c>
      <c r="Q1862" s="2650"/>
      <c r="R1862" s="2650"/>
      <c r="S1862" s="2650"/>
      <c r="T1862" s="2646" t="s">
        <v>2987</v>
      </c>
      <c r="U1862" s="2647">
        <v>4673739422540</v>
      </c>
      <c r="V1862" s="2656">
        <v>5</v>
      </c>
      <c r="W1862" s="2648">
        <v>1.49</v>
      </c>
      <c r="X1862" s="2650"/>
      <c r="Y1862" s="2650"/>
      <c r="Z1862" s="2650"/>
      <c r="AA1862" s="2650"/>
      <c r="AB1862" s="2647">
        <v>4673739422557</v>
      </c>
      <c r="AC1862" s="2656">
        <v>30</v>
      </c>
      <c r="AD1862" s="2648">
        <v>18.41</v>
      </c>
      <c r="AE1862" s="2658">
        <v>3.1385000000000003E-2</v>
      </c>
      <c r="AF1862" s="2648">
        <v>0.42</v>
      </c>
      <c r="AG1862" s="2657">
        <v>0.30499999999999999</v>
      </c>
      <c r="AH1862" s="2657">
        <v>0.245</v>
      </c>
      <c r="AI1862" s="2647">
        <v>4673739422564</v>
      </c>
      <c r="AJ1862" s="2653">
        <v>11.2</v>
      </c>
      <c r="AK1862" s="2651" t="s">
        <v>2154</v>
      </c>
      <c r="AL1862" s="2651" t="s">
        <v>2986</v>
      </c>
      <c r="AM1862" s="2655">
        <v>1022.56</v>
      </c>
      <c r="AN1862" s="2652">
        <v>11.42</v>
      </c>
    </row>
    <row r="1863" spans="1:40" ht="11.1" customHeight="1">
      <c r="A1863" s="2646" t="s">
        <v>3396</v>
      </c>
      <c r="B1863" s="2646" t="s">
        <v>3396</v>
      </c>
      <c r="C1863" s="2646" t="s">
        <v>3161</v>
      </c>
      <c r="D1863" s="2646" t="s">
        <v>3393</v>
      </c>
      <c r="E1863" s="2647">
        <v>7307298009</v>
      </c>
      <c r="F1863" s="2646" t="s">
        <v>2990</v>
      </c>
      <c r="G1863" s="2646" t="s">
        <v>2277</v>
      </c>
      <c r="H1863" s="2646" t="s">
        <v>3017</v>
      </c>
      <c r="I1863" s="2646"/>
      <c r="J1863" s="2646"/>
      <c r="K1863" s="2646"/>
      <c r="L1863" s="2657">
        <v>0.871</v>
      </c>
      <c r="M1863" s="2658">
        <v>2.7179999999999999E-3</v>
      </c>
      <c r="N1863" s="2657">
        <v>0.24099999999999999</v>
      </c>
      <c r="O1863" s="2657">
        <v>9.4E-2</v>
      </c>
      <c r="P1863" s="2648">
        <v>0.12</v>
      </c>
      <c r="Q1863" s="2650"/>
      <c r="R1863" s="2650"/>
      <c r="S1863" s="2650"/>
      <c r="T1863" s="2646" t="s">
        <v>2987</v>
      </c>
      <c r="U1863" s="2647">
        <v>4673739422571</v>
      </c>
      <c r="V1863" s="2656">
        <v>1</v>
      </c>
      <c r="W1863" s="2657">
        <v>0.871</v>
      </c>
      <c r="X1863" s="2650"/>
      <c r="Y1863" s="2650"/>
      <c r="Z1863" s="2650"/>
      <c r="AA1863" s="2650"/>
      <c r="AB1863" s="2647">
        <v>4673739422588</v>
      </c>
      <c r="AC1863" s="2656">
        <v>12</v>
      </c>
      <c r="AD1863" s="2657">
        <v>21.434000000000001</v>
      </c>
      <c r="AE1863" s="2658">
        <v>3.1385000000000003E-2</v>
      </c>
      <c r="AF1863" s="2648">
        <v>0.42</v>
      </c>
      <c r="AG1863" s="2657">
        <v>0.30499999999999999</v>
      </c>
      <c r="AH1863" s="2657">
        <v>0.245</v>
      </c>
      <c r="AI1863" s="2647">
        <v>4673739422595</v>
      </c>
      <c r="AJ1863" s="2648">
        <v>42.24</v>
      </c>
      <c r="AK1863" s="2651" t="s">
        <v>2154</v>
      </c>
      <c r="AL1863" s="2651" t="s">
        <v>2986</v>
      </c>
      <c r="AM1863" s="2655">
        <v>3856.51</v>
      </c>
      <c r="AN1863" s="2652">
        <v>43.08</v>
      </c>
    </row>
    <row r="1864" spans="1:40" ht="11.1" customHeight="1">
      <c r="A1864" s="2646" t="s">
        <v>3395</v>
      </c>
      <c r="B1864" s="2646" t="s">
        <v>3395</v>
      </c>
      <c r="C1864" s="2646" t="s">
        <v>3161</v>
      </c>
      <c r="D1864" s="2646" t="s">
        <v>3393</v>
      </c>
      <c r="E1864" s="2647">
        <v>7307298009</v>
      </c>
      <c r="F1864" s="2646" t="s">
        <v>2990</v>
      </c>
      <c r="G1864" s="2646" t="s">
        <v>2278</v>
      </c>
      <c r="H1864" s="2646" t="s">
        <v>3017</v>
      </c>
      <c r="I1864" s="2646"/>
      <c r="J1864" s="2646"/>
      <c r="K1864" s="2646"/>
      <c r="L1864" s="2657">
        <v>1.1259999999999999</v>
      </c>
      <c r="M1864" s="2658">
        <v>3.9639999999999996E-3</v>
      </c>
      <c r="N1864" s="2657">
        <v>0.28599999999999998</v>
      </c>
      <c r="O1864" s="2648">
        <v>0.11</v>
      </c>
      <c r="P1864" s="2657">
        <v>0.126</v>
      </c>
      <c r="Q1864" s="2650"/>
      <c r="R1864" s="2650"/>
      <c r="S1864" s="2650"/>
      <c r="T1864" s="2646" t="s">
        <v>2987</v>
      </c>
      <c r="U1864" s="2647">
        <v>4673739422601</v>
      </c>
      <c r="V1864" s="2656">
        <v>1</v>
      </c>
      <c r="W1864" s="2657">
        <v>1.1259999999999999</v>
      </c>
      <c r="X1864" s="2650"/>
      <c r="Y1864" s="2650"/>
      <c r="Z1864" s="2650"/>
      <c r="AA1864" s="2650"/>
      <c r="AB1864" s="2647">
        <v>4673739422618</v>
      </c>
      <c r="AC1864" s="2656">
        <v>8</v>
      </c>
      <c r="AD1864" s="2657">
        <v>18.545999999999999</v>
      </c>
      <c r="AE1864" s="2658">
        <v>3.1385000000000003E-2</v>
      </c>
      <c r="AF1864" s="2648">
        <v>0.42</v>
      </c>
      <c r="AG1864" s="2657">
        <v>0.30499999999999999</v>
      </c>
      <c r="AH1864" s="2657">
        <v>0.245</v>
      </c>
      <c r="AI1864" s="2647">
        <v>4673739422625</v>
      </c>
      <c r="AJ1864" s="2648">
        <v>54.01</v>
      </c>
      <c r="AK1864" s="2651" t="s">
        <v>2154</v>
      </c>
      <c r="AL1864" s="2651" t="s">
        <v>2986</v>
      </c>
      <c r="AM1864" s="2655">
        <v>4931.1099999999997</v>
      </c>
      <c r="AN1864" s="2652">
        <v>55.09</v>
      </c>
    </row>
    <row r="1865" spans="1:40" ht="11.1" customHeight="1">
      <c r="A1865" s="2646" t="s">
        <v>3394</v>
      </c>
      <c r="B1865" s="2646" t="s">
        <v>3394</v>
      </c>
      <c r="C1865" s="2646" t="s">
        <v>3161</v>
      </c>
      <c r="D1865" s="2646" t="s">
        <v>3393</v>
      </c>
      <c r="E1865" s="2647">
        <v>7307298009</v>
      </c>
      <c r="F1865" s="2646" t="s">
        <v>2990</v>
      </c>
      <c r="G1865" s="2646" t="s">
        <v>2279</v>
      </c>
      <c r="H1865" s="2646" t="s">
        <v>3017</v>
      </c>
      <c r="I1865" s="2646"/>
      <c r="J1865" s="2646"/>
      <c r="K1865" s="2646"/>
      <c r="L1865" s="2657">
        <v>1.589</v>
      </c>
      <c r="M1865" s="2658">
        <v>7.169E-3</v>
      </c>
      <c r="N1865" s="2657">
        <v>0.33900000000000002</v>
      </c>
      <c r="O1865" s="2657">
        <v>0.13300000000000001</v>
      </c>
      <c r="P1865" s="2657">
        <v>0.159</v>
      </c>
      <c r="Q1865" s="2650"/>
      <c r="R1865" s="2650"/>
      <c r="S1865" s="2650"/>
      <c r="T1865" s="2646" t="s">
        <v>2987</v>
      </c>
      <c r="U1865" s="2647">
        <v>4673739422632</v>
      </c>
      <c r="V1865" s="2656">
        <v>1</v>
      </c>
      <c r="W1865" s="2657">
        <v>1.589</v>
      </c>
      <c r="X1865" s="2650"/>
      <c r="Y1865" s="2650"/>
      <c r="Z1865" s="2650"/>
      <c r="AA1865" s="2650"/>
      <c r="AB1865" s="2647">
        <v>4673739422649</v>
      </c>
      <c r="AC1865" s="2656">
        <v>4</v>
      </c>
      <c r="AD1865" s="2657">
        <v>13.242000000000001</v>
      </c>
      <c r="AE1865" s="2658">
        <v>3.1385000000000003E-2</v>
      </c>
      <c r="AF1865" s="2648">
        <v>0.42</v>
      </c>
      <c r="AG1865" s="2657">
        <v>0.30499999999999999</v>
      </c>
      <c r="AH1865" s="2657">
        <v>0.245</v>
      </c>
      <c r="AI1865" s="2647">
        <v>4673739422656</v>
      </c>
      <c r="AJ1865" s="2648">
        <v>70.290000000000006</v>
      </c>
      <c r="AK1865" s="2651" t="s">
        <v>2154</v>
      </c>
      <c r="AL1865" s="2651" t="s">
        <v>2986</v>
      </c>
      <c r="AM1865" s="2655">
        <v>6417.48</v>
      </c>
      <c r="AN1865" s="2652">
        <v>71.7</v>
      </c>
    </row>
    <row r="1866" spans="1:40" ht="11.1" customHeight="1">
      <c r="A1866" s="2646" t="s">
        <v>3392</v>
      </c>
      <c r="B1866" s="2646" t="s">
        <v>3392</v>
      </c>
      <c r="C1866" s="2646" t="s">
        <v>3161</v>
      </c>
      <c r="D1866" s="2646" t="s">
        <v>3382</v>
      </c>
      <c r="E1866" s="2647">
        <v>7307291008</v>
      </c>
      <c r="F1866" s="2646" t="s">
        <v>2990</v>
      </c>
      <c r="G1866" s="2646" t="s">
        <v>2305</v>
      </c>
      <c r="H1866" s="2646" t="s">
        <v>2995</v>
      </c>
      <c r="I1866" s="2646"/>
      <c r="J1866" s="2646"/>
      <c r="K1866" s="2646"/>
      <c r="L1866" s="2657">
        <v>6.3E-2</v>
      </c>
      <c r="M1866" s="2658">
        <v>7.2999999999999999E-5</v>
      </c>
      <c r="N1866" s="2657">
        <v>5.3999999999999999E-2</v>
      </c>
      <c r="O1866" s="2657">
        <v>2.7E-2</v>
      </c>
      <c r="P1866" s="2648">
        <v>0.05</v>
      </c>
      <c r="Q1866" s="2650"/>
      <c r="R1866" s="2650"/>
      <c r="S1866" s="2650"/>
      <c r="T1866" s="2646" t="s">
        <v>2987</v>
      </c>
      <c r="U1866" s="2647">
        <v>4673739423264</v>
      </c>
      <c r="V1866" s="2656">
        <v>10</v>
      </c>
      <c r="W1866" s="2648">
        <v>0.63</v>
      </c>
      <c r="X1866" s="2650"/>
      <c r="Y1866" s="2650"/>
      <c r="Z1866" s="2650"/>
      <c r="AA1866" s="2650"/>
      <c r="AB1866" s="2647">
        <v>4673739423271</v>
      </c>
      <c r="AC1866" s="2656">
        <v>300</v>
      </c>
      <c r="AD1866" s="2657">
        <v>38.182000000000002</v>
      </c>
      <c r="AE1866" s="2658">
        <v>1.8896E-2</v>
      </c>
      <c r="AF1866" s="2648">
        <v>0.38</v>
      </c>
      <c r="AG1866" s="2657">
        <v>0.255</v>
      </c>
      <c r="AH1866" s="2657">
        <v>0.19500000000000001</v>
      </c>
      <c r="AI1866" s="2647">
        <v>4673739423288</v>
      </c>
      <c r="AJ1866" s="2648">
        <v>4.91</v>
      </c>
      <c r="AK1866" s="2651" t="s">
        <v>2154</v>
      </c>
      <c r="AL1866" s="2651" t="s">
        <v>2986</v>
      </c>
      <c r="AM1866" s="2652">
        <v>448.28</v>
      </c>
      <c r="AN1866" s="2652">
        <v>5.01</v>
      </c>
    </row>
    <row r="1867" spans="1:40" ht="11.1" customHeight="1">
      <c r="A1867" s="2646" t="s">
        <v>3391</v>
      </c>
      <c r="B1867" s="2646" t="s">
        <v>3391</v>
      </c>
      <c r="C1867" s="2646" t="s">
        <v>3161</v>
      </c>
      <c r="D1867" s="2646" t="s">
        <v>3382</v>
      </c>
      <c r="E1867" s="2647">
        <v>7307291008</v>
      </c>
      <c r="F1867" s="2646" t="s">
        <v>2990</v>
      </c>
      <c r="G1867" s="2646" t="s">
        <v>2306</v>
      </c>
      <c r="H1867" s="2646" t="s">
        <v>2995</v>
      </c>
      <c r="I1867" s="2646"/>
      <c r="J1867" s="2646"/>
      <c r="K1867" s="2646"/>
      <c r="L1867" s="2657">
        <v>7.0999999999999994E-2</v>
      </c>
      <c r="M1867" s="2658">
        <v>9.1000000000000003E-5</v>
      </c>
      <c r="N1867" s="2648">
        <v>0.06</v>
      </c>
      <c r="O1867" s="2657">
        <v>2.7E-2</v>
      </c>
      <c r="P1867" s="2657">
        <v>5.6000000000000001E-2</v>
      </c>
      <c r="Q1867" s="2650"/>
      <c r="R1867" s="2650"/>
      <c r="S1867" s="2650"/>
      <c r="T1867" s="2646" t="s">
        <v>2987</v>
      </c>
      <c r="U1867" s="2647">
        <v>4673739423295</v>
      </c>
      <c r="V1867" s="2656">
        <v>10</v>
      </c>
      <c r="W1867" s="2648">
        <v>0.71</v>
      </c>
      <c r="X1867" s="2650"/>
      <c r="Y1867" s="2650"/>
      <c r="Z1867" s="2650"/>
      <c r="AA1867" s="2650"/>
      <c r="AB1867" s="2647">
        <v>4673739423301</v>
      </c>
      <c r="AC1867" s="2656">
        <v>250</v>
      </c>
      <c r="AD1867" s="2657">
        <v>35.881999999999998</v>
      </c>
      <c r="AE1867" s="2658">
        <v>1.8896E-2</v>
      </c>
      <c r="AF1867" s="2648">
        <v>0.38</v>
      </c>
      <c r="AG1867" s="2657">
        <v>0.255</v>
      </c>
      <c r="AH1867" s="2657">
        <v>0.19500000000000001</v>
      </c>
      <c r="AI1867" s="2647">
        <v>4673739423318</v>
      </c>
      <c r="AJ1867" s="2648">
        <v>5.85</v>
      </c>
      <c r="AK1867" s="2651" t="s">
        <v>2154</v>
      </c>
      <c r="AL1867" s="2651" t="s">
        <v>2986</v>
      </c>
      <c r="AM1867" s="2652">
        <v>534.11</v>
      </c>
      <c r="AN1867" s="2652">
        <v>5.97</v>
      </c>
    </row>
    <row r="1868" spans="1:40" ht="11.1" customHeight="1">
      <c r="A1868" s="2646" t="s">
        <v>3390</v>
      </c>
      <c r="B1868" s="2646" t="s">
        <v>3390</v>
      </c>
      <c r="C1868" s="2646" t="s">
        <v>3161</v>
      </c>
      <c r="D1868" s="2646" t="s">
        <v>3382</v>
      </c>
      <c r="E1868" s="2647">
        <v>7307291008</v>
      </c>
      <c r="F1868" s="2646" t="s">
        <v>2990</v>
      </c>
      <c r="G1868" s="2646" t="s">
        <v>2307</v>
      </c>
      <c r="H1868" s="2646" t="s">
        <v>2995</v>
      </c>
      <c r="I1868" s="2646"/>
      <c r="J1868" s="2646"/>
      <c r="K1868" s="2646"/>
      <c r="L1868" s="2657">
        <v>8.5000000000000006E-2</v>
      </c>
      <c r="M1868" s="2658">
        <v>1.18E-4</v>
      </c>
      <c r="N1868" s="2657">
        <v>6.3E-2</v>
      </c>
      <c r="O1868" s="2657">
        <v>3.4000000000000002E-2</v>
      </c>
      <c r="P1868" s="2657">
        <v>5.5E-2</v>
      </c>
      <c r="Q1868" s="2650"/>
      <c r="R1868" s="2650"/>
      <c r="S1868" s="2650"/>
      <c r="T1868" s="2646" t="s">
        <v>2987</v>
      </c>
      <c r="U1868" s="2647">
        <v>4673739423325</v>
      </c>
      <c r="V1868" s="2656">
        <v>10</v>
      </c>
      <c r="W1868" s="2648">
        <v>0.85</v>
      </c>
      <c r="X1868" s="2650"/>
      <c r="Y1868" s="2650"/>
      <c r="Z1868" s="2650"/>
      <c r="AA1868" s="2650"/>
      <c r="AB1868" s="2647">
        <v>4673739423332</v>
      </c>
      <c r="AC1868" s="2656">
        <v>250</v>
      </c>
      <c r="AD1868" s="2657">
        <v>42.881999999999998</v>
      </c>
      <c r="AE1868" s="2658">
        <v>1.8896E-2</v>
      </c>
      <c r="AF1868" s="2648">
        <v>0.38</v>
      </c>
      <c r="AG1868" s="2657">
        <v>0.255</v>
      </c>
      <c r="AH1868" s="2657">
        <v>0.19500000000000001</v>
      </c>
      <c r="AI1868" s="2647">
        <v>4673739423349</v>
      </c>
      <c r="AJ1868" s="2648">
        <v>6.81</v>
      </c>
      <c r="AK1868" s="2651" t="s">
        <v>2154</v>
      </c>
      <c r="AL1868" s="2651" t="s">
        <v>2986</v>
      </c>
      <c r="AM1868" s="2652">
        <v>621.75</v>
      </c>
      <c r="AN1868" s="2652">
        <v>6.95</v>
      </c>
    </row>
    <row r="1869" spans="1:40" ht="11.1" customHeight="1">
      <c r="A1869" s="2646" t="s">
        <v>3389</v>
      </c>
      <c r="B1869" s="2646" t="s">
        <v>3389</v>
      </c>
      <c r="C1869" s="2646" t="s">
        <v>3161</v>
      </c>
      <c r="D1869" s="2646" t="s">
        <v>3382</v>
      </c>
      <c r="E1869" s="2647">
        <v>7307291008</v>
      </c>
      <c r="F1869" s="2646" t="s">
        <v>2990</v>
      </c>
      <c r="G1869" s="2646" t="s">
        <v>2308</v>
      </c>
      <c r="H1869" s="2646" t="s">
        <v>2995</v>
      </c>
      <c r="I1869" s="2646"/>
      <c r="J1869" s="2646"/>
      <c r="K1869" s="2646"/>
      <c r="L1869" s="2657">
        <v>8.8999999999999996E-2</v>
      </c>
      <c r="M1869" s="2658">
        <v>1.21E-4</v>
      </c>
      <c r="N1869" s="2657">
        <v>6.4000000000000001E-2</v>
      </c>
      <c r="O1869" s="2657">
        <v>2.7E-2</v>
      </c>
      <c r="P1869" s="2648">
        <v>7.0000000000000007E-2</v>
      </c>
      <c r="Q1869" s="2650"/>
      <c r="R1869" s="2650"/>
      <c r="S1869" s="2650"/>
      <c r="T1869" s="2646" t="s">
        <v>2987</v>
      </c>
      <c r="U1869" s="2647">
        <v>4673739423356</v>
      </c>
      <c r="V1869" s="2656">
        <v>10</v>
      </c>
      <c r="W1869" s="2648">
        <v>0.89</v>
      </c>
      <c r="X1869" s="2650"/>
      <c r="Y1869" s="2650"/>
      <c r="Z1869" s="2650"/>
      <c r="AA1869" s="2650"/>
      <c r="AB1869" s="2647">
        <v>4673739423363</v>
      </c>
      <c r="AC1869" s="2656">
        <v>150</v>
      </c>
      <c r="AD1869" s="2657">
        <v>27.082000000000001</v>
      </c>
      <c r="AE1869" s="2658">
        <v>1.8896E-2</v>
      </c>
      <c r="AF1869" s="2648">
        <v>0.38</v>
      </c>
      <c r="AG1869" s="2657">
        <v>0.255</v>
      </c>
      <c r="AH1869" s="2657">
        <v>0.19500000000000001</v>
      </c>
      <c r="AI1869" s="2647">
        <v>4673739423370</v>
      </c>
      <c r="AJ1869" s="2648">
        <v>6.72</v>
      </c>
      <c r="AK1869" s="2651" t="s">
        <v>2154</v>
      </c>
      <c r="AL1869" s="2651" t="s">
        <v>2986</v>
      </c>
      <c r="AM1869" s="2652">
        <v>613.54</v>
      </c>
      <c r="AN1869" s="2652">
        <v>6.85</v>
      </c>
    </row>
    <row r="1870" spans="1:40" ht="11.1" customHeight="1">
      <c r="A1870" s="2646" t="s">
        <v>3388</v>
      </c>
      <c r="B1870" s="2646" t="s">
        <v>3388</v>
      </c>
      <c r="C1870" s="2646" t="s">
        <v>3161</v>
      </c>
      <c r="D1870" s="2646" t="s">
        <v>3382</v>
      </c>
      <c r="E1870" s="2647">
        <v>7307291008</v>
      </c>
      <c r="F1870" s="2646" t="s">
        <v>2990</v>
      </c>
      <c r="G1870" s="2646" t="s">
        <v>2309</v>
      </c>
      <c r="H1870" s="2646" t="s">
        <v>2995</v>
      </c>
      <c r="I1870" s="2646"/>
      <c r="J1870" s="2646"/>
      <c r="K1870" s="2646"/>
      <c r="L1870" s="2657">
        <v>0.109</v>
      </c>
      <c r="M1870" s="2658">
        <v>1.46E-4</v>
      </c>
      <c r="N1870" s="2657">
        <v>6.8000000000000005E-2</v>
      </c>
      <c r="O1870" s="2657">
        <v>3.4000000000000002E-2</v>
      </c>
      <c r="P1870" s="2657">
        <v>6.3E-2</v>
      </c>
      <c r="Q1870" s="2650"/>
      <c r="R1870" s="2650"/>
      <c r="S1870" s="2650"/>
      <c r="T1870" s="2646" t="s">
        <v>2987</v>
      </c>
      <c r="U1870" s="2647">
        <v>4673739423387</v>
      </c>
      <c r="V1870" s="2656">
        <v>10</v>
      </c>
      <c r="W1870" s="2648">
        <v>1.0900000000000001</v>
      </c>
      <c r="X1870" s="2650"/>
      <c r="Y1870" s="2650"/>
      <c r="Z1870" s="2650"/>
      <c r="AA1870" s="2650"/>
      <c r="AB1870" s="2647">
        <v>4673739423394</v>
      </c>
      <c r="AC1870" s="2656">
        <v>150</v>
      </c>
      <c r="AD1870" s="2657">
        <v>33.082000000000001</v>
      </c>
      <c r="AE1870" s="2658">
        <v>1.8896E-2</v>
      </c>
      <c r="AF1870" s="2648">
        <v>0.38</v>
      </c>
      <c r="AG1870" s="2657">
        <v>0.255</v>
      </c>
      <c r="AH1870" s="2657">
        <v>0.19500000000000001</v>
      </c>
      <c r="AI1870" s="2647">
        <v>4673739423400</v>
      </c>
      <c r="AJ1870" s="2648">
        <v>6.86</v>
      </c>
      <c r="AK1870" s="2651" t="s">
        <v>2154</v>
      </c>
      <c r="AL1870" s="2651" t="s">
        <v>2986</v>
      </c>
      <c r="AM1870" s="2652">
        <v>626.32000000000005</v>
      </c>
      <c r="AN1870" s="2652">
        <v>7</v>
      </c>
    </row>
    <row r="1871" spans="1:40" ht="11.1" customHeight="1">
      <c r="A1871" s="2646" t="s">
        <v>3387</v>
      </c>
      <c r="B1871" s="2646" t="s">
        <v>3387</v>
      </c>
      <c r="C1871" s="2646" t="s">
        <v>3161</v>
      </c>
      <c r="D1871" s="2646" t="s">
        <v>3382</v>
      </c>
      <c r="E1871" s="2647">
        <v>7307291008</v>
      </c>
      <c r="F1871" s="2646" t="s">
        <v>2990</v>
      </c>
      <c r="G1871" s="2646" t="s">
        <v>2310</v>
      </c>
      <c r="H1871" s="2646" t="s">
        <v>2995</v>
      </c>
      <c r="I1871" s="2646"/>
      <c r="J1871" s="2646"/>
      <c r="K1871" s="2646"/>
      <c r="L1871" s="2657">
        <v>0.123</v>
      </c>
      <c r="M1871" s="2658">
        <v>1.94E-4</v>
      </c>
      <c r="N1871" s="2657">
        <v>7.8E-2</v>
      </c>
      <c r="O1871" s="2657">
        <v>3.4000000000000002E-2</v>
      </c>
      <c r="P1871" s="2657">
        <v>7.2999999999999995E-2</v>
      </c>
      <c r="Q1871" s="2650"/>
      <c r="R1871" s="2650"/>
      <c r="S1871" s="2650"/>
      <c r="T1871" s="2646" t="s">
        <v>2987</v>
      </c>
      <c r="U1871" s="2647">
        <v>4673739423417</v>
      </c>
      <c r="V1871" s="2656">
        <v>10</v>
      </c>
      <c r="W1871" s="2648">
        <v>1.23</v>
      </c>
      <c r="X1871" s="2650"/>
      <c r="Y1871" s="2650"/>
      <c r="Z1871" s="2650"/>
      <c r="AA1871" s="2650"/>
      <c r="AB1871" s="2647">
        <v>4673739423424</v>
      </c>
      <c r="AC1871" s="2656">
        <v>100</v>
      </c>
      <c r="AD1871" s="2657">
        <v>24.981999999999999</v>
      </c>
      <c r="AE1871" s="2658">
        <v>1.8896E-2</v>
      </c>
      <c r="AF1871" s="2648">
        <v>0.38</v>
      </c>
      <c r="AG1871" s="2657">
        <v>0.255</v>
      </c>
      <c r="AH1871" s="2657">
        <v>0.19500000000000001</v>
      </c>
      <c r="AI1871" s="2647">
        <v>4673739423431</v>
      </c>
      <c r="AJ1871" s="2648">
        <v>9.73</v>
      </c>
      <c r="AK1871" s="2651" t="s">
        <v>2154</v>
      </c>
      <c r="AL1871" s="2651" t="s">
        <v>2986</v>
      </c>
      <c r="AM1871" s="2652">
        <v>888.35</v>
      </c>
      <c r="AN1871" s="2652">
        <v>9.92</v>
      </c>
    </row>
    <row r="1872" spans="1:40" ht="11.1" customHeight="1">
      <c r="A1872" s="2646" t="s">
        <v>3386</v>
      </c>
      <c r="B1872" s="2646" t="s">
        <v>3386</v>
      </c>
      <c r="C1872" s="2646" t="s">
        <v>3161</v>
      </c>
      <c r="D1872" s="2646" t="s">
        <v>3382</v>
      </c>
      <c r="E1872" s="2647">
        <v>7307291008</v>
      </c>
      <c r="F1872" s="2646" t="s">
        <v>2990</v>
      </c>
      <c r="G1872" s="2646" t="s">
        <v>2311</v>
      </c>
      <c r="H1872" s="2646" t="s">
        <v>2995</v>
      </c>
      <c r="I1872" s="2646"/>
      <c r="J1872" s="2646"/>
      <c r="K1872" s="2646"/>
      <c r="L1872" s="2657">
        <v>0.158</v>
      </c>
      <c r="M1872" s="2658">
        <v>2.6200000000000003E-4</v>
      </c>
      <c r="N1872" s="2657">
        <v>8.2000000000000003E-2</v>
      </c>
      <c r="O1872" s="2657">
        <v>4.1000000000000002E-2</v>
      </c>
      <c r="P1872" s="2657">
        <v>7.8E-2</v>
      </c>
      <c r="Q1872" s="2650"/>
      <c r="R1872" s="2650"/>
      <c r="S1872" s="2650"/>
      <c r="T1872" s="2646" t="s">
        <v>2987</v>
      </c>
      <c r="U1872" s="2647">
        <v>4673739423448</v>
      </c>
      <c r="V1872" s="2656">
        <v>10</v>
      </c>
      <c r="W1872" s="2648">
        <v>1.58</v>
      </c>
      <c r="X1872" s="2650"/>
      <c r="Y1872" s="2650"/>
      <c r="Z1872" s="2650"/>
      <c r="AA1872" s="2650"/>
      <c r="AB1872" s="2647">
        <v>4673739423455</v>
      </c>
      <c r="AC1872" s="2656">
        <v>100</v>
      </c>
      <c r="AD1872" s="2657">
        <v>31.981999999999999</v>
      </c>
      <c r="AE1872" s="2658">
        <v>1.8896E-2</v>
      </c>
      <c r="AF1872" s="2648">
        <v>0.38</v>
      </c>
      <c r="AG1872" s="2657">
        <v>0.255</v>
      </c>
      <c r="AH1872" s="2657">
        <v>0.19500000000000001</v>
      </c>
      <c r="AI1872" s="2647">
        <v>4673739423462</v>
      </c>
      <c r="AJ1872" s="2648">
        <v>9.98</v>
      </c>
      <c r="AK1872" s="2651" t="s">
        <v>2154</v>
      </c>
      <c r="AL1872" s="2651" t="s">
        <v>2986</v>
      </c>
      <c r="AM1872" s="2652">
        <v>911.17</v>
      </c>
      <c r="AN1872" s="2652">
        <v>10.18</v>
      </c>
    </row>
    <row r="1873" spans="1:40" ht="11.1" customHeight="1">
      <c r="A1873" s="2646" t="s">
        <v>3385</v>
      </c>
      <c r="B1873" s="2646" t="s">
        <v>3385</v>
      </c>
      <c r="C1873" s="2646" t="s">
        <v>3161</v>
      </c>
      <c r="D1873" s="2646" t="s">
        <v>3382</v>
      </c>
      <c r="E1873" s="2647">
        <v>7307291008</v>
      </c>
      <c r="F1873" s="2646" t="s">
        <v>2990</v>
      </c>
      <c r="G1873" s="2646" t="s">
        <v>2312</v>
      </c>
      <c r="H1873" s="2646" t="s">
        <v>2995</v>
      </c>
      <c r="I1873" s="2646"/>
      <c r="J1873" s="2646"/>
      <c r="K1873" s="2646"/>
      <c r="L1873" s="2657">
        <v>0.222</v>
      </c>
      <c r="M1873" s="2658">
        <v>4.6500000000000003E-4</v>
      </c>
      <c r="N1873" s="2657">
        <v>9.9000000000000005E-2</v>
      </c>
      <c r="O1873" s="2657">
        <v>5.0999999999999997E-2</v>
      </c>
      <c r="P1873" s="2657">
        <v>9.1999999999999998E-2</v>
      </c>
      <c r="Q1873" s="2650"/>
      <c r="R1873" s="2650"/>
      <c r="S1873" s="2650"/>
      <c r="T1873" s="2646" t="s">
        <v>2987</v>
      </c>
      <c r="U1873" s="2647">
        <v>4673739423479</v>
      </c>
      <c r="V1873" s="2656">
        <v>10</v>
      </c>
      <c r="W1873" s="2648">
        <v>2.2200000000000002</v>
      </c>
      <c r="X1873" s="2650"/>
      <c r="Y1873" s="2650"/>
      <c r="Z1873" s="2650"/>
      <c r="AA1873" s="2650"/>
      <c r="AB1873" s="2647">
        <v>4673739423486</v>
      </c>
      <c r="AC1873" s="2656">
        <v>40</v>
      </c>
      <c r="AD1873" s="2657">
        <v>18.141999999999999</v>
      </c>
      <c r="AE1873" s="2658">
        <v>1.8896E-2</v>
      </c>
      <c r="AF1873" s="2648">
        <v>0.38</v>
      </c>
      <c r="AG1873" s="2657">
        <v>0.255</v>
      </c>
      <c r="AH1873" s="2657">
        <v>0.19500000000000001</v>
      </c>
      <c r="AI1873" s="2647">
        <v>4673739423493</v>
      </c>
      <c r="AJ1873" s="2648">
        <v>13.22</v>
      </c>
      <c r="AK1873" s="2651" t="s">
        <v>2154</v>
      </c>
      <c r="AL1873" s="2651" t="s">
        <v>2986</v>
      </c>
      <c r="AM1873" s="2655">
        <v>1206.99</v>
      </c>
      <c r="AN1873" s="2652">
        <v>13.48</v>
      </c>
    </row>
    <row r="1874" spans="1:40" ht="11.1" customHeight="1">
      <c r="A1874" s="2646" t="s">
        <v>3384</v>
      </c>
      <c r="B1874" s="2646" t="s">
        <v>3384</v>
      </c>
      <c r="C1874" s="2646" t="s">
        <v>3161</v>
      </c>
      <c r="D1874" s="2646" t="s">
        <v>3382</v>
      </c>
      <c r="E1874" s="2647">
        <v>7307291008</v>
      </c>
      <c r="F1874" s="2646" t="s">
        <v>2990</v>
      </c>
      <c r="G1874" s="2646" t="s">
        <v>2313</v>
      </c>
      <c r="H1874" s="2646" t="s">
        <v>2995</v>
      </c>
      <c r="I1874" s="2646"/>
      <c r="J1874" s="2646"/>
      <c r="K1874" s="2646"/>
      <c r="L1874" s="2657">
        <v>0.309</v>
      </c>
      <c r="M1874" s="2658">
        <v>7.0200000000000004E-4</v>
      </c>
      <c r="N1874" s="2657">
        <v>0.11600000000000001</v>
      </c>
      <c r="O1874" s="2657">
        <v>5.5E-2</v>
      </c>
      <c r="P1874" s="2648">
        <v>0.11</v>
      </c>
      <c r="Q1874" s="2650"/>
      <c r="R1874" s="2650"/>
      <c r="S1874" s="2650"/>
      <c r="T1874" s="2646" t="s">
        <v>2987</v>
      </c>
      <c r="U1874" s="2647">
        <v>4673739423509</v>
      </c>
      <c r="V1874" s="2656">
        <v>5</v>
      </c>
      <c r="W1874" s="2657">
        <v>1.5449999999999999</v>
      </c>
      <c r="X1874" s="2650"/>
      <c r="Y1874" s="2650"/>
      <c r="Z1874" s="2650"/>
      <c r="AA1874" s="2650"/>
      <c r="AB1874" s="2647">
        <v>4673739423516</v>
      </c>
      <c r="AC1874" s="2656">
        <v>50</v>
      </c>
      <c r="AD1874" s="2648">
        <v>31.43</v>
      </c>
      <c r="AE1874" s="2658">
        <v>3.1385000000000003E-2</v>
      </c>
      <c r="AF1874" s="2648">
        <v>0.42</v>
      </c>
      <c r="AG1874" s="2657">
        <v>0.30499999999999999</v>
      </c>
      <c r="AH1874" s="2657">
        <v>0.245</v>
      </c>
      <c r="AI1874" s="2647">
        <v>4673739423523</v>
      </c>
      <c r="AJ1874" s="2648">
        <v>18.47</v>
      </c>
      <c r="AK1874" s="2651" t="s">
        <v>2154</v>
      </c>
      <c r="AL1874" s="2651" t="s">
        <v>2986</v>
      </c>
      <c r="AM1874" s="2655">
        <v>1686.31</v>
      </c>
      <c r="AN1874" s="2652">
        <v>18.84</v>
      </c>
    </row>
    <row r="1875" spans="1:40" ht="11.1" customHeight="1">
      <c r="A1875" s="2646" t="s">
        <v>3383</v>
      </c>
      <c r="B1875" s="2646" t="s">
        <v>3383</v>
      </c>
      <c r="C1875" s="2646" t="s">
        <v>3161</v>
      </c>
      <c r="D1875" s="2646" t="s">
        <v>3382</v>
      </c>
      <c r="E1875" s="2647">
        <v>7307291008</v>
      </c>
      <c r="F1875" s="2646" t="s">
        <v>2990</v>
      </c>
      <c r="G1875" s="2646" t="s">
        <v>2314</v>
      </c>
      <c r="H1875" s="2646" t="s">
        <v>2995</v>
      </c>
      <c r="I1875" s="2646"/>
      <c r="J1875" s="2646"/>
      <c r="K1875" s="2646"/>
      <c r="L1875" s="2657">
        <v>0.495</v>
      </c>
      <c r="M1875" s="2658">
        <v>1.3129999999999999E-3</v>
      </c>
      <c r="N1875" s="2657">
        <v>0.14299999999999999</v>
      </c>
      <c r="O1875" s="2657">
        <v>6.8000000000000005E-2</v>
      </c>
      <c r="P1875" s="2657">
        <v>0.13500000000000001</v>
      </c>
      <c r="Q1875" s="2650"/>
      <c r="R1875" s="2650"/>
      <c r="S1875" s="2650"/>
      <c r="T1875" s="2646" t="s">
        <v>2987</v>
      </c>
      <c r="U1875" s="2647">
        <v>4673739423530</v>
      </c>
      <c r="V1875" s="2656">
        <v>5</v>
      </c>
      <c r="W1875" s="2657">
        <v>2.4750000000000001</v>
      </c>
      <c r="X1875" s="2650"/>
      <c r="Y1875" s="2650"/>
      <c r="Z1875" s="2650"/>
      <c r="AA1875" s="2650"/>
      <c r="AB1875" s="2647">
        <v>4673739423547</v>
      </c>
      <c r="AC1875" s="2656">
        <v>30</v>
      </c>
      <c r="AD1875" s="2648">
        <v>30.23</v>
      </c>
      <c r="AE1875" s="2658">
        <v>3.1385000000000003E-2</v>
      </c>
      <c r="AF1875" s="2648">
        <v>0.42</v>
      </c>
      <c r="AG1875" s="2657">
        <v>0.30499999999999999</v>
      </c>
      <c r="AH1875" s="2657">
        <v>0.245</v>
      </c>
      <c r="AI1875" s="2647">
        <v>4673739423554</v>
      </c>
      <c r="AJ1875" s="2648">
        <v>25.96</v>
      </c>
      <c r="AK1875" s="2651" t="s">
        <v>2154</v>
      </c>
      <c r="AL1875" s="2651" t="s">
        <v>2986</v>
      </c>
      <c r="AM1875" s="2655">
        <v>2370.15</v>
      </c>
      <c r="AN1875" s="2652">
        <v>26.48</v>
      </c>
    </row>
    <row r="1876" spans="1:40" ht="11.1" customHeight="1">
      <c r="A1876" s="2646" t="s">
        <v>3381</v>
      </c>
      <c r="B1876" s="2646" t="s">
        <v>3381</v>
      </c>
      <c r="C1876" s="2646" t="s">
        <v>3161</v>
      </c>
      <c r="D1876" s="2646" t="s">
        <v>3369</v>
      </c>
      <c r="E1876" s="2647">
        <v>7307291008</v>
      </c>
      <c r="F1876" s="2646" t="s">
        <v>2990</v>
      </c>
      <c r="G1876" s="2646" t="s">
        <v>2326</v>
      </c>
      <c r="H1876" s="2646" t="s">
        <v>2995</v>
      </c>
      <c r="I1876" s="2646"/>
      <c r="J1876" s="2646"/>
      <c r="K1876" s="2646"/>
      <c r="L1876" s="2657">
        <v>6.6000000000000003E-2</v>
      </c>
      <c r="M1876" s="2662">
        <v>6.9999999999999994E-5</v>
      </c>
      <c r="N1876" s="2657">
        <v>5.6000000000000001E-2</v>
      </c>
      <c r="O1876" s="2657">
        <v>2.4E-2</v>
      </c>
      <c r="P1876" s="2657">
        <v>5.1999999999999998E-2</v>
      </c>
      <c r="Q1876" s="2650"/>
      <c r="R1876" s="2650"/>
      <c r="S1876" s="2650"/>
      <c r="T1876" s="2646" t="s">
        <v>2987</v>
      </c>
      <c r="U1876" s="2647">
        <v>4673739423561</v>
      </c>
      <c r="V1876" s="2656">
        <v>10</v>
      </c>
      <c r="W1876" s="2648">
        <v>0.66</v>
      </c>
      <c r="X1876" s="2650"/>
      <c r="Y1876" s="2650"/>
      <c r="Z1876" s="2650"/>
      <c r="AA1876" s="2650"/>
      <c r="AB1876" s="2647">
        <v>4673739423578</v>
      </c>
      <c r="AC1876" s="2656">
        <v>300</v>
      </c>
      <c r="AD1876" s="2657">
        <v>39.981999999999999</v>
      </c>
      <c r="AE1876" s="2658">
        <v>1.8896E-2</v>
      </c>
      <c r="AF1876" s="2648">
        <v>0.38</v>
      </c>
      <c r="AG1876" s="2657">
        <v>0.255</v>
      </c>
      <c r="AH1876" s="2657">
        <v>0.19500000000000001</v>
      </c>
      <c r="AI1876" s="2647">
        <v>4673739423585</v>
      </c>
      <c r="AJ1876" s="2648">
        <v>5.28</v>
      </c>
      <c r="AK1876" s="2651" t="s">
        <v>2154</v>
      </c>
      <c r="AL1876" s="2651" t="s">
        <v>2986</v>
      </c>
      <c r="AM1876" s="2652">
        <v>482.06</v>
      </c>
      <c r="AN1876" s="2652">
        <v>5.39</v>
      </c>
    </row>
    <row r="1877" spans="1:40" ht="11.1" customHeight="1">
      <c r="A1877" s="2646" t="s">
        <v>3380</v>
      </c>
      <c r="B1877" s="2646" t="s">
        <v>3380</v>
      </c>
      <c r="C1877" s="2646" t="s">
        <v>3161</v>
      </c>
      <c r="D1877" s="2646" t="s">
        <v>3369</v>
      </c>
      <c r="E1877" s="2647">
        <v>7307291008</v>
      </c>
      <c r="F1877" s="2646" t="s">
        <v>2990</v>
      </c>
      <c r="G1877" s="2646" t="s">
        <v>2327</v>
      </c>
      <c r="H1877" s="2646" t="s">
        <v>2995</v>
      </c>
      <c r="I1877" s="2646"/>
      <c r="J1877" s="2646"/>
      <c r="K1877" s="2646"/>
      <c r="L1877" s="2648">
        <v>7.0000000000000007E-2</v>
      </c>
      <c r="M1877" s="2658">
        <v>8.7999999999999998E-5</v>
      </c>
      <c r="N1877" s="2657">
        <v>6.2E-2</v>
      </c>
      <c r="O1877" s="2657">
        <v>2.5000000000000001E-2</v>
      </c>
      <c r="P1877" s="2657">
        <v>5.7000000000000002E-2</v>
      </c>
      <c r="Q1877" s="2650"/>
      <c r="R1877" s="2650"/>
      <c r="S1877" s="2650"/>
      <c r="T1877" s="2646" t="s">
        <v>2987</v>
      </c>
      <c r="U1877" s="2647">
        <v>4673739423592</v>
      </c>
      <c r="V1877" s="2656">
        <v>10</v>
      </c>
      <c r="W1877" s="2653">
        <v>0.7</v>
      </c>
      <c r="X1877" s="2650"/>
      <c r="Y1877" s="2650"/>
      <c r="Z1877" s="2650"/>
      <c r="AA1877" s="2650"/>
      <c r="AB1877" s="2647">
        <v>4673739423608</v>
      </c>
      <c r="AC1877" s="2656">
        <v>250</v>
      </c>
      <c r="AD1877" s="2657">
        <v>35.381999999999998</v>
      </c>
      <c r="AE1877" s="2658">
        <v>1.8896E-2</v>
      </c>
      <c r="AF1877" s="2648">
        <v>0.38</v>
      </c>
      <c r="AG1877" s="2657">
        <v>0.255</v>
      </c>
      <c r="AH1877" s="2657">
        <v>0.19500000000000001</v>
      </c>
      <c r="AI1877" s="2647">
        <v>4673739423615</v>
      </c>
      <c r="AJ1877" s="2648">
        <v>5.85</v>
      </c>
      <c r="AK1877" s="2651" t="s">
        <v>2154</v>
      </c>
      <c r="AL1877" s="2651" t="s">
        <v>2986</v>
      </c>
      <c r="AM1877" s="2652">
        <v>534.11</v>
      </c>
      <c r="AN1877" s="2652">
        <v>5.97</v>
      </c>
    </row>
    <row r="1878" spans="1:40" ht="11.1" customHeight="1">
      <c r="A1878" s="2646" t="s">
        <v>3379</v>
      </c>
      <c r="B1878" s="2646" t="s">
        <v>3379</v>
      </c>
      <c r="C1878" s="2646" t="s">
        <v>3161</v>
      </c>
      <c r="D1878" s="2646" t="s">
        <v>3369</v>
      </c>
      <c r="E1878" s="2647">
        <v>7307291008</v>
      </c>
      <c r="F1878" s="2646" t="s">
        <v>2990</v>
      </c>
      <c r="G1878" s="2646" t="s">
        <v>2328</v>
      </c>
      <c r="H1878" s="2646" t="s">
        <v>2995</v>
      </c>
      <c r="I1878" s="2646"/>
      <c r="J1878" s="2646"/>
      <c r="K1878" s="2646"/>
      <c r="L1878" s="2657">
        <v>9.6000000000000002E-2</v>
      </c>
      <c r="M1878" s="2658">
        <v>1.37E-4</v>
      </c>
      <c r="N1878" s="2657">
        <v>6.7000000000000004E-2</v>
      </c>
      <c r="O1878" s="2657">
        <v>3.1E-2</v>
      </c>
      <c r="P1878" s="2657">
        <v>6.6000000000000003E-2</v>
      </c>
      <c r="Q1878" s="2650"/>
      <c r="R1878" s="2650"/>
      <c r="S1878" s="2650"/>
      <c r="T1878" s="2646" t="s">
        <v>2987</v>
      </c>
      <c r="U1878" s="2647">
        <v>4673739423622</v>
      </c>
      <c r="V1878" s="2656">
        <v>10</v>
      </c>
      <c r="W1878" s="2648">
        <v>0.96</v>
      </c>
      <c r="X1878" s="2650"/>
      <c r="Y1878" s="2650"/>
      <c r="Z1878" s="2650"/>
      <c r="AA1878" s="2650"/>
      <c r="AB1878" s="2647">
        <v>4673739423639</v>
      </c>
      <c r="AC1878" s="2656">
        <v>150</v>
      </c>
      <c r="AD1878" s="2657">
        <v>29.181999999999999</v>
      </c>
      <c r="AE1878" s="2658">
        <v>1.8896E-2</v>
      </c>
      <c r="AF1878" s="2648">
        <v>0.38</v>
      </c>
      <c r="AG1878" s="2657">
        <v>0.255</v>
      </c>
      <c r="AH1878" s="2657">
        <v>0.19500000000000001</v>
      </c>
      <c r="AI1878" s="2647">
        <v>4673739423646</v>
      </c>
      <c r="AJ1878" s="2648">
        <v>6.81</v>
      </c>
      <c r="AK1878" s="2651" t="s">
        <v>2154</v>
      </c>
      <c r="AL1878" s="2651" t="s">
        <v>2986</v>
      </c>
      <c r="AM1878" s="2652">
        <v>621.75</v>
      </c>
      <c r="AN1878" s="2652">
        <v>6.95</v>
      </c>
    </row>
    <row r="1879" spans="1:40" ht="11.1" customHeight="1">
      <c r="A1879" s="2646" t="s">
        <v>3378</v>
      </c>
      <c r="B1879" s="2646" t="s">
        <v>3378</v>
      </c>
      <c r="C1879" s="2646" t="s">
        <v>3161</v>
      </c>
      <c r="D1879" s="2646" t="s">
        <v>3369</v>
      </c>
      <c r="E1879" s="2647">
        <v>7307291008</v>
      </c>
      <c r="F1879" s="2646" t="s">
        <v>2990</v>
      </c>
      <c r="G1879" s="2646" t="s">
        <v>2329</v>
      </c>
      <c r="H1879" s="2646" t="s">
        <v>2995</v>
      </c>
      <c r="I1879" s="2646"/>
      <c r="J1879" s="2646"/>
      <c r="K1879" s="2646"/>
      <c r="L1879" s="2653">
        <v>0.1</v>
      </c>
      <c r="M1879" s="2658">
        <v>1.4799999999999999E-4</v>
      </c>
      <c r="N1879" s="2657">
        <v>6.9000000000000006E-2</v>
      </c>
      <c r="O1879" s="2657">
        <v>3.1E-2</v>
      </c>
      <c r="P1879" s="2657">
        <v>6.9000000000000006E-2</v>
      </c>
      <c r="Q1879" s="2650"/>
      <c r="R1879" s="2650"/>
      <c r="S1879" s="2650"/>
      <c r="T1879" s="2646" t="s">
        <v>2987</v>
      </c>
      <c r="U1879" s="2647">
        <v>4673739423653</v>
      </c>
      <c r="V1879" s="2656">
        <v>10</v>
      </c>
      <c r="W1879" s="2656">
        <v>1</v>
      </c>
      <c r="X1879" s="2650"/>
      <c r="Y1879" s="2650"/>
      <c r="Z1879" s="2650"/>
      <c r="AA1879" s="2650"/>
      <c r="AB1879" s="2647">
        <v>4673739423660</v>
      </c>
      <c r="AC1879" s="2656">
        <v>150</v>
      </c>
      <c r="AD1879" s="2657">
        <v>30.382000000000001</v>
      </c>
      <c r="AE1879" s="2658">
        <v>1.8896E-2</v>
      </c>
      <c r="AF1879" s="2648">
        <v>0.38</v>
      </c>
      <c r="AG1879" s="2657">
        <v>0.255</v>
      </c>
      <c r="AH1879" s="2657">
        <v>0.19500000000000001</v>
      </c>
      <c r="AI1879" s="2647">
        <v>4673739423677</v>
      </c>
      <c r="AJ1879" s="2648">
        <v>6.89</v>
      </c>
      <c r="AK1879" s="2651" t="s">
        <v>2154</v>
      </c>
      <c r="AL1879" s="2651" t="s">
        <v>2986</v>
      </c>
      <c r="AM1879" s="2652">
        <v>629.05999999999995</v>
      </c>
      <c r="AN1879" s="2652">
        <v>7.03</v>
      </c>
    </row>
    <row r="1880" spans="1:40" ht="11.1" customHeight="1">
      <c r="A1880" s="2646" t="s">
        <v>3377</v>
      </c>
      <c r="B1880" s="2646" t="s">
        <v>3377</v>
      </c>
      <c r="C1880" s="2646" t="s">
        <v>3161</v>
      </c>
      <c r="D1880" s="2646" t="s">
        <v>3369</v>
      </c>
      <c r="E1880" s="2647">
        <v>7307291008</v>
      </c>
      <c r="F1880" s="2646" t="s">
        <v>2990</v>
      </c>
      <c r="G1880" s="2646" t="s">
        <v>2330</v>
      </c>
      <c r="H1880" s="2646" t="s">
        <v>2995</v>
      </c>
      <c r="I1880" s="2646"/>
      <c r="J1880" s="2646"/>
      <c r="K1880" s="2646"/>
      <c r="L1880" s="2657">
        <v>0.13600000000000001</v>
      </c>
      <c r="M1880" s="2658">
        <v>2.02E-4</v>
      </c>
      <c r="N1880" s="2657">
        <v>7.9000000000000001E-2</v>
      </c>
      <c r="O1880" s="2657">
        <v>3.2000000000000001E-2</v>
      </c>
      <c r="P1880" s="2648">
        <v>0.08</v>
      </c>
      <c r="Q1880" s="2650"/>
      <c r="R1880" s="2650"/>
      <c r="S1880" s="2650"/>
      <c r="T1880" s="2646" t="s">
        <v>2987</v>
      </c>
      <c r="U1880" s="2647">
        <v>4673739423684</v>
      </c>
      <c r="V1880" s="2656">
        <v>10</v>
      </c>
      <c r="W1880" s="2648">
        <v>1.36</v>
      </c>
      <c r="X1880" s="2650"/>
      <c r="Y1880" s="2650"/>
      <c r="Z1880" s="2650"/>
      <c r="AA1880" s="2650"/>
      <c r="AB1880" s="2647">
        <v>4673739423691</v>
      </c>
      <c r="AC1880" s="2656">
        <v>100</v>
      </c>
      <c r="AD1880" s="2657">
        <v>27.582000000000001</v>
      </c>
      <c r="AE1880" s="2658">
        <v>1.8896E-2</v>
      </c>
      <c r="AF1880" s="2648">
        <v>0.38</v>
      </c>
      <c r="AG1880" s="2657">
        <v>0.255</v>
      </c>
      <c r="AH1880" s="2657">
        <v>0.19500000000000001</v>
      </c>
      <c r="AI1880" s="2647">
        <v>4673739423707</v>
      </c>
      <c r="AJ1880" s="2656">
        <v>9</v>
      </c>
      <c r="AK1880" s="2651" t="s">
        <v>2154</v>
      </c>
      <c r="AL1880" s="2651" t="s">
        <v>2986</v>
      </c>
      <c r="AM1880" s="2663">
        <v>821.7</v>
      </c>
      <c r="AN1880" s="2652">
        <v>9.18</v>
      </c>
    </row>
    <row r="1881" spans="1:40" ht="11.1" customHeight="1">
      <c r="A1881" s="2646" t="s">
        <v>3376</v>
      </c>
      <c r="B1881" s="2646" t="s">
        <v>3376</v>
      </c>
      <c r="C1881" s="2646" t="s">
        <v>3161</v>
      </c>
      <c r="D1881" s="2646" t="s">
        <v>3369</v>
      </c>
      <c r="E1881" s="2647">
        <v>7307291008</v>
      </c>
      <c r="F1881" s="2646" t="s">
        <v>2990</v>
      </c>
      <c r="G1881" s="2646" t="s">
        <v>2331</v>
      </c>
      <c r="H1881" s="2646" t="s">
        <v>2995</v>
      </c>
      <c r="I1881" s="2646"/>
      <c r="J1881" s="2646"/>
      <c r="K1881" s="2646"/>
      <c r="L1881" s="2657">
        <v>0.154</v>
      </c>
      <c r="M1881" s="2658">
        <v>2.5900000000000001E-4</v>
      </c>
      <c r="N1881" s="2657">
        <v>8.2000000000000003E-2</v>
      </c>
      <c r="O1881" s="2657">
        <v>3.7999999999999999E-2</v>
      </c>
      <c r="P1881" s="2657">
        <v>8.3000000000000004E-2</v>
      </c>
      <c r="Q1881" s="2650"/>
      <c r="R1881" s="2650"/>
      <c r="S1881" s="2650"/>
      <c r="T1881" s="2646" t="s">
        <v>2987</v>
      </c>
      <c r="U1881" s="2647">
        <v>4673739423714</v>
      </c>
      <c r="V1881" s="2656">
        <v>10</v>
      </c>
      <c r="W1881" s="2648">
        <v>1.54</v>
      </c>
      <c r="X1881" s="2650"/>
      <c r="Y1881" s="2650"/>
      <c r="Z1881" s="2650"/>
      <c r="AA1881" s="2650"/>
      <c r="AB1881" s="2647">
        <v>4673739423721</v>
      </c>
      <c r="AC1881" s="2656">
        <v>100</v>
      </c>
      <c r="AD1881" s="2657">
        <v>31.181999999999999</v>
      </c>
      <c r="AE1881" s="2658">
        <v>1.8896E-2</v>
      </c>
      <c r="AF1881" s="2648">
        <v>0.38</v>
      </c>
      <c r="AG1881" s="2657">
        <v>0.255</v>
      </c>
      <c r="AH1881" s="2657">
        <v>0.19500000000000001</v>
      </c>
      <c r="AI1881" s="2647">
        <v>4673739423738</v>
      </c>
      <c r="AJ1881" s="2648">
        <v>9.5500000000000007</v>
      </c>
      <c r="AK1881" s="2651" t="s">
        <v>2154</v>
      </c>
      <c r="AL1881" s="2651" t="s">
        <v>2986</v>
      </c>
      <c r="AM1881" s="2652">
        <v>871.92</v>
      </c>
      <c r="AN1881" s="2652">
        <v>9.74</v>
      </c>
    </row>
    <row r="1882" spans="1:40" ht="11.1" customHeight="1">
      <c r="A1882" s="2646" t="s">
        <v>3375</v>
      </c>
      <c r="B1882" s="2646" t="s">
        <v>3375</v>
      </c>
      <c r="C1882" s="2646" t="s">
        <v>3161</v>
      </c>
      <c r="D1882" s="2646" t="s">
        <v>3369</v>
      </c>
      <c r="E1882" s="2647">
        <v>7307291008</v>
      </c>
      <c r="F1882" s="2646" t="s">
        <v>2990</v>
      </c>
      <c r="G1882" s="2646" t="s">
        <v>2332</v>
      </c>
      <c r="H1882" s="2646" t="s">
        <v>2995</v>
      </c>
      <c r="I1882" s="2646"/>
      <c r="J1882" s="2646"/>
      <c r="K1882" s="2646"/>
      <c r="L1882" s="2657">
        <v>0.184</v>
      </c>
      <c r="M1882" s="2658">
        <v>3.97E-4</v>
      </c>
      <c r="N1882" s="2657">
        <v>9.4E-2</v>
      </c>
      <c r="O1882" s="2657">
        <v>4.3999999999999997E-2</v>
      </c>
      <c r="P1882" s="2657">
        <v>9.6000000000000002E-2</v>
      </c>
      <c r="Q1882" s="2650"/>
      <c r="R1882" s="2650"/>
      <c r="S1882" s="2650"/>
      <c r="T1882" s="2646" t="s">
        <v>2987</v>
      </c>
      <c r="U1882" s="2647">
        <v>4673739423745</v>
      </c>
      <c r="V1882" s="2656">
        <v>10</v>
      </c>
      <c r="W1882" s="2648">
        <v>1.84</v>
      </c>
      <c r="X1882" s="2650"/>
      <c r="Y1882" s="2650"/>
      <c r="Z1882" s="2650"/>
      <c r="AA1882" s="2650"/>
      <c r="AB1882" s="2647">
        <v>4673739423752</v>
      </c>
      <c r="AC1882" s="2656">
        <v>50</v>
      </c>
      <c r="AD1882" s="2657">
        <v>18.782</v>
      </c>
      <c r="AE1882" s="2658">
        <v>1.8896E-2</v>
      </c>
      <c r="AF1882" s="2648">
        <v>0.38</v>
      </c>
      <c r="AG1882" s="2657">
        <v>0.255</v>
      </c>
      <c r="AH1882" s="2657">
        <v>0.19500000000000001</v>
      </c>
      <c r="AI1882" s="2647">
        <v>4673739423769</v>
      </c>
      <c r="AJ1882" s="2648">
        <v>12.37</v>
      </c>
      <c r="AK1882" s="2651" t="s">
        <v>2154</v>
      </c>
      <c r="AL1882" s="2651" t="s">
        <v>2986</v>
      </c>
      <c r="AM1882" s="2655">
        <v>1129.3800000000001</v>
      </c>
      <c r="AN1882" s="2652">
        <v>12.62</v>
      </c>
    </row>
    <row r="1883" spans="1:40" ht="11.1" customHeight="1">
      <c r="A1883" s="2646" t="s">
        <v>3374</v>
      </c>
      <c r="B1883" s="2646" t="s">
        <v>3374</v>
      </c>
      <c r="C1883" s="2646" t="s">
        <v>3161</v>
      </c>
      <c r="D1883" s="2646" t="s">
        <v>3369</v>
      </c>
      <c r="E1883" s="2647">
        <v>7307291008</v>
      </c>
      <c r="F1883" s="2646" t="s">
        <v>2990</v>
      </c>
      <c r="G1883" s="2646" t="s">
        <v>2333</v>
      </c>
      <c r="H1883" s="2646" t="s">
        <v>2995</v>
      </c>
      <c r="I1883" s="2646"/>
      <c r="J1883" s="2646"/>
      <c r="K1883" s="2646"/>
      <c r="L1883" s="2657">
        <v>0.224</v>
      </c>
      <c r="M1883" s="2658">
        <v>4.2299999999999998E-4</v>
      </c>
      <c r="N1883" s="2657">
        <v>9.7000000000000003E-2</v>
      </c>
      <c r="O1883" s="2657">
        <v>4.4999999999999998E-2</v>
      </c>
      <c r="P1883" s="2657">
        <v>9.7000000000000003E-2</v>
      </c>
      <c r="Q1883" s="2650"/>
      <c r="R1883" s="2650"/>
      <c r="S1883" s="2650"/>
      <c r="T1883" s="2646" t="s">
        <v>2987</v>
      </c>
      <c r="U1883" s="2647">
        <v>4673739423776</v>
      </c>
      <c r="V1883" s="2656">
        <v>10</v>
      </c>
      <c r="W1883" s="2648">
        <v>2.2400000000000002</v>
      </c>
      <c r="X1883" s="2650"/>
      <c r="Y1883" s="2650"/>
      <c r="Z1883" s="2650"/>
      <c r="AA1883" s="2650"/>
      <c r="AB1883" s="2647">
        <v>4673739423783</v>
      </c>
      <c r="AC1883" s="2656">
        <v>40</v>
      </c>
      <c r="AD1883" s="2657">
        <v>18.302</v>
      </c>
      <c r="AE1883" s="2658">
        <v>1.8896E-2</v>
      </c>
      <c r="AF1883" s="2648">
        <v>0.38</v>
      </c>
      <c r="AG1883" s="2657">
        <v>0.255</v>
      </c>
      <c r="AH1883" s="2657">
        <v>0.19500000000000001</v>
      </c>
      <c r="AI1883" s="2647">
        <v>4673739423790</v>
      </c>
      <c r="AJ1883" s="2648">
        <v>14.13</v>
      </c>
      <c r="AK1883" s="2651" t="s">
        <v>2154</v>
      </c>
      <c r="AL1883" s="2651" t="s">
        <v>2986</v>
      </c>
      <c r="AM1883" s="2655">
        <v>1290.07</v>
      </c>
      <c r="AN1883" s="2652">
        <v>14.41</v>
      </c>
    </row>
    <row r="1884" spans="1:40" ht="11.1" customHeight="1">
      <c r="A1884" s="2646" t="s">
        <v>3373</v>
      </c>
      <c r="B1884" s="2646" t="s">
        <v>3373</v>
      </c>
      <c r="C1884" s="2646" t="s">
        <v>3161</v>
      </c>
      <c r="D1884" s="2646" t="s">
        <v>3369</v>
      </c>
      <c r="E1884" s="2647">
        <v>7307291008</v>
      </c>
      <c r="F1884" s="2646" t="s">
        <v>2990</v>
      </c>
      <c r="G1884" s="2646" t="s">
        <v>2334</v>
      </c>
      <c r="H1884" s="2646" t="s">
        <v>2995</v>
      </c>
      <c r="I1884" s="2646"/>
      <c r="J1884" s="2646"/>
      <c r="K1884" s="2646"/>
      <c r="L1884" s="2657">
        <v>0.28100000000000003</v>
      </c>
      <c r="M1884" s="2658">
        <v>7.0399999999999998E-4</v>
      </c>
      <c r="N1884" s="2657">
        <v>0.108</v>
      </c>
      <c r="O1884" s="2657">
        <v>5.2999999999999999E-2</v>
      </c>
      <c r="P1884" s="2657">
        <v>0.123</v>
      </c>
      <c r="Q1884" s="2650"/>
      <c r="R1884" s="2650"/>
      <c r="S1884" s="2650"/>
      <c r="T1884" s="2646" t="s">
        <v>2987</v>
      </c>
      <c r="U1884" s="2647">
        <v>4673739423806</v>
      </c>
      <c r="V1884" s="2656">
        <v>5</v>
      </c>
      <c r="W1884" s="2657">
        <v>1.405</v>
      </c>
      <c r="X1884" s="2650"/>
      <c r="Y1884" s="2650"/>
      <c r="Z1884" s="2650"/>
      <c r="AA1884" s="2650"/>
      <c r="AB1884" s="2647">
        <v>4673739423813</v>
      </c>
      <c r="AC1884" s="2656">
        <v>50</v>
      </c>
      <c r="AD1884" s="2648">
        <v>28.63</v>
      </c>
      <c r="AE1884" s="2658">
        <v>3.1385000000000003E-2</v>
      </c>
      <c r="AF1884" s="2648">
        <v>0.42</v>
      </c>
      <c r="AG1884" s="2657">
        <v>0.30499999999999999</v>
      </c>
      <c r="AH1884" s="2657">
        <v>0.245</v>
      </c>
      <c r="AI1884" s="2647">
        <v>4673739423820</v>
      </c>
      <c r="AJ1884" s="2648">
        <v>16.55</v>
      </c>
      <c r="AK1884" s="2651" t="s">
        <v>2154</v>
      </c>
      <c r="AL1884" s="2651" t="s">
        <v>2986</v>
      </c>
      <c r="AM1884" s="2655">
        <v>1511.02</v>
      </c>
      <c r="AN1884" s="2652">
        <v>16.88</v>
      </c>
    </row>
    <row r="1885" spans="1:40" ht="11.1" customHeight="1">
      <c r="A1885" s="2646" t="s">
        <v>3372</v>
      </c>
      <c r="B1885" s="2646" t="s">
        <v>3372</v>
      </c>
      <c r="C1885" s="2646" t="s">
        <v>3161</v>
      </c>
      <c r="D1885" s="2646" t="s">
        <v>3369</v>
      </c>
      <c r="E1885" s="2647">
        <v>7307291008</v>
      </c>
      <c r="F1885" s="2646" t="s">
        <v>2990</v>
      </c>
      <c r="G1885" s="2646" t="s">
        <v>2335</v>
      </c>
      <c r="H1885" s="2646" t="s">
        <v>2995</v>
      </c>
      <c r="I1885" s="2646"/>
      <c r="J1885" s="2646"/>
      <c r="K1885" s="2646"/>
      <c r="L1885" s="2657">
        <v>0.28599999999999998</v>
      </c>
      <c r="M1885" s="2658">
        <v>8.61E-4</v>
      </c>
      <c r="N1885" s="2657">
        <v>0.14499999999999999</v>
      </c>
      <c r="O1885" s="2657">
        <v>5.2999999999999999E-2</v>
      </c>
      <c r="P1885" s="2657">
        <v>0.112</v>
      </c>
      <c r="Q1885" s="2650"/>
      <c r="R1885" s="2650"/>
      <c r="S1885" s="2650"/>
      <c r="T1885" s="2646" t="s">
        <v>2987</v>
      </c>
      <c r="U1885" s="2647">
        <v>4673739423837</v>
      </c>
      <c r="V1885" s="2656">
        <v>5</v>
      </c>
      <c r="W1885" s="2648">
        <v>1.43</v>
      </c>
      <c r="X1885" s="2650"/>
      <c r="Y1885" s="2650"/>
      <c r="Z1885" s="2650"/>
      <c r="AA1885" s="2650"/>
      <c r="AB1885" s="2647">
        <v>4673739423844</v>
      </c>
      <c r="AC1885" s="2656">
        <v>50</v>
      </c>
      <c r="AD1885" s="2648">
        <v>29.13</v>
      </c>
      <c r="AE1885" s="2658">
        <v>3.1385000000000003E-2</v>
      </c>
      <c r="AF1885" s="2648">
        <v>0.42</v>
      </c>
      <c r="AG1885" s="2657">
        <v>0.30499999999999999</v>
      </c>
      <c r="AH1885" s="2657">
        <v>0.245</v>
      </c>
      <c r="AI1885" s="2647">
        <v>4673739423851</v>
      </c>
      <c r="AJ1885" s="2648">
        <v>18.05</v>
      </c>
      <c r="AK1885" s="2651" t="s">
        <v>2154</v>
      </c>
      <c r="AL1885" s="2651" t="s">
        <v>2986</v>
      </c>
      <c r="AM1885" s="2655">
        <v>1647.97</v>
      </c>
      <c r="AN1885" s="2652">
        <v>18.41</v>
      </c>
    </row>
    <row r="1886" spans="1:40" ht="11.1" customHeight="1">
      <c r="A1886" s="2646" t="s">
        <v>3371</v>
      </c>
      <c r="B1886" s="2646" t="s">
        <v>3371</v>
      </c>
      <c r="C1886" s="2646" t="s">
        <v>3161</v>
      </c>
      <c r="D1886" s="2646" t="s">
        <v>3369</v>
      </c>
      <c r="E1886" s="2647">
        <v>7307291008</v>
      </c>
      <c r="F1886" s="2646" t="s">
        <v>2990</v>
      </c>
      <c r="G1886" s="2646" t="s">
        <v>2336</v>
      </c>
      <c r="H1886" s="2646" t="s">
        <v>2995</v>
      </c>
      <c r="I1886" s="2646"/>
      <c r="J1886" s="2646"/>
      <c r="K1886" s="2646"/>
      <c r="L1886" s="2657">
        <v>0.42699999999999999</v>
      </c>
      <c r="M1886" s="2658">
        <v>1.292E-3</v>
      </c>
      <c r="N1886" s="2657">
        <v>0.14199999999999999</v>
      </c>
      <c r="O1886" s="2657">
        <v>6.5000000000000002E-2</v>
      </c>
      <c r="P1886" s="2648">
        <v>0.14000000000000001</v>
      </c>
      <c r="Q1886" s="2650"/>
      <c r="R1886" s="2650"/>
      <c r="S1886" s="2650"/>
      <c r="T1886" s="2646" t="s">
        <v>2987</v>
      </c>
      <c r="U1886" s="2647">
        <v>4673739423868</v>
      </c>
      <c r="V1886" s="2656">
        <v>5</v>
      </c>
      <c r="W1886" s="2657">
        <v>2.1349999999999998</v>
      </c>
      <c r="X1886" s="2650"/>
      <c r="Y1886" s="2650"/>
      <c r="Z1886" s="2650"/>
      <c r="AA1886" s="2650"/>
      <c r="AB1886" s="2647">
        <v>4673739423875</v>
      </c>
      <c r="AC1886" s="2656">
        <v>30</v>
      </c>
      <c r="AD1886" s="2648">
        <v>26.15</v>
      </c>
      <c r="AE1886" s="2658">
        <v>3.1385000000000003E-2</v>
      </c>
      <c r="AF1886" s="2648">
        <v>0.42</v>
      </c>
      <c r="AG1886" s="2657">
        <v>0.30499999999999999</v>
      </c>
      <c r="AH1886" s="2657">
        <v>0.245</v>
      </c>
      <c r="AI1886" s="2647">
        <v>4673739423882</v>
      </c>
      <c r="AJ1886" s="2648">
        <v>21.61</v>
      </c>
      <c r="AK1886" s="2651" t="s">
        <v>2154</v>
      </c>
      <c r="AL1886" s="2651" t="s">
        <v>2986</v>
      </c>
      <c r="AM1886" s="2655">
        <v>1972.99</v>
      </c>
      <c r="AN1886" s="2652">
        <v>22.04</v>
      </c>
    </row>
    <row r="1887" spans="1:40" ht="11.1" customHeight="1">
      <c r="A1887" s="2646" t="s">
        <v>3370</v>
      </c>
      <c r="B1887" s="2646" t="s">
        <v>3370</v>
      </c>
      <c r="C1887" s="2646" t="s">
        <v>3161</v>
      </c>
      <c r="D1887" s="2646" t="s">
        <v>3369</v>
      </c>
      <c r="E1887" s="2647">
        <v>7307291008</v>
      </c>
      <c r="F1887" s="2646" t="s">
        <v>2990</v>
      </c>
      <c r="G1887" s="2646" t="s">
        <v>2337</v>
      </c>
      <c r="H1887" s="2646" t="s">
        <v>2995</v>
      </c>
      <c r="I1887" s="2646"/>
      <c r="J1887" s="2646"/>
      <c r="K1887" s="2646"/>
      <c r="L1887" s="2653">
        <v>0.5</v>
      </c>
      <c r="M1887" s="2658">
        <v>1.3010000000000001E-3</v>
      </c>
      <c r="N1887" s="2657">
        <v>0.14199999999999999</v>
      </c>
      <c r="O1887" s="2657">
        <v>6.5000000000000002E-2</v>
      </c>
      <c r="P1887" s="2657">
        <v>0.14099999999999999</v>
      </c>
      <c r="Q1887" s="2650"/>
      <c r="R1887" s="2650"/>
      <c r="S1887" s="2650"/>
      <c r="T1887" s="2646" t="s">
        <v>2987</v>
      </c>
      <c r="U1887" s="2647">
        <v>4673739423899</v>
      </c>
      <c r="V1887" s="2656">
        <v>5</v>
      </c>
      <c r="W1887" s="2653">
        <v>2.5</v>
      </c>
      <c r="X1887" s="2650"/>
      <c r="Y1887" s="2650"/>
      <c r="Z1887" s="2650"/>
      <c r="AA1887" s="2650"/>
      <c r="AB1887" s="2647">
        <v>4673739423905</v>
      </c>
      <c r="AC1887" s="2656">
        <v>30</v>
      </c>
      <c r="AD1887" s="2648">
        <v>30.53</v>
      </c>
      <c r="AE1887" s="2658">
        <v>3.1385000000000003E-2</v>
      </c>
      <c r="AF1887" s="2648">
        <v>0.42</v>
      </c>
      <c r="AG1887" s="2657">
        <v>0.30499999999999999</v>
      </c>
      <c r="AH1887" s="2657">
        <v>0.245</v>
      </c>
      <c r="AI1887" s="2647">
        <v>4673739423912</v>
      </c>
      <c r="AJ1887" s="2648">
        <v>27.92</v>
      </c>
      <c r="AK1887" s="2651" t="s">
        <v>2154</v>
      </c>
      <c r="AL1887" s="2651" t="s">
        <v>2986</v>
      </c>
      <c r="AM1887" s="2664">
        <v>2549.1</v>
      </c>
      <c r="AN1887" s="2652">
        <v>28.48</v>
      </c>
    </row>
    <row r="1888" spans="1:40" ht="11.1" customHeight="1">
      <c r="A1888" s="2646" t="s">
        <v>3368</v>
      </c>
      <c r="B1888" s="2646" t="s">
        <v>3368</v>
      </c>
      <c r="C1888" s="2646" t="s">
        <v>3161</v>
      </c>
      <c r="D1888" s="2646" t="s">
        <v>2554</v>
      </c>
      <c r="E1888" s="2647">
        <v>7307298009</v>
      </c>
      <c r="F1888" s="2646" t="s">
        <v>2990</v>
      </c>
      <c r="G1888" s="2646" t="s">
        <v>2544</v>
      </c>
      <c r="H1888" s="2646" t="s">
        <v>2995</v>
      </c>
      <c r="I1888" s="2646"/>
      <c r="J1888" s="2646"/>
      <c r="K1888" s="2646"/>
      <c r="L1888" s="2657">
        <v>6.5000000000000002E-2</v>
      </c>
      <c r="M1888" s="2658">
        <v>6.8999999999999997E-5</v>
      </c>
      <c r="N1888" s="2657">
        <v>6.7000000000000004E-2</v>
      </c>
      <c r="O1888" s="2657">
        <v>2.3E-2</v>
      </c>
      <c r="P1888" s="2657">
        <v>4.4999999999999998E-2</v>
      </c>
      <c r="Q1888" s="2650"/>
      <c r="R1888" s="2650"/>
      <c r="S1888" s="2650"/>
      <c r="T1888" s="2646" t="s">
        <v>2987</v>
      </c>
      <c r="U1888" s="2647">
        <v>4673739429341</v>
      </c>
      <c r="V1888" s="2656">
        <v>10</v>
      </c>
      <c r="W1888" s="2648">
        <v>0.65</v>
      </c>
      <c r="X1888" s="2650"/>
      <c r="Y1888" s="2650"/>
      <c r="Z1888" s="2650"/>
      <c r="AA1888" s="2650"/>
      <c r="AB1888" s="2647">
        <v>4673739429358</v>
      </c>
      <c r="AC1888" s="2656">
        <v>250</v>
      </c>
      <c r="AD1888" s="2657">
        <v>32.881999999999998</v>
      </c>
      <c r="AE1888" s="2658">
        <v>1.8896E-2</v>
      </c>
      <c r="AF1888" s="2648">
        <v>0.38</v>
      </c>
      <c r="AG1888" s="2657">
        <v>0.255</v>
      </c>
      <c r="AH1888" s="2657">
        <v>0.19500000000000001</v>
      </c>
      <c r="AI1888" s="2647">
        <v>4673739429365</v>
      </c>
      <c r="AJ1888" s="2648">
        <v>3.13</v>
      </c>
      <c r="AK1888" s="2651" t="s">
        <v>2154</v>
      </c>
      <c r="AL1888" s="2651" t="s">
        <v>2986</v>
      </c>
      <c r="AM1888" s="2652">
        <v>285.77</v>
      </c>
      <c r="AN1888" s="2652">
        <v>3.19</v>
      </c>
    </row>
    <row r="1889" spans="1:40" ht="11.1" customHeight="1">
      <c r="A1889" s="2646" t="s">
        <v>3367</v>
      </c>
      <c r="B1889" s="2646" t="s">
        <v>3367</v>
      </c>
      <c r="C1889" s="2646" t="s">
        <v>3161</v>
      </c>
      <c r="D1889" s="2646" t="s">
        <v>2554</v>
      </c>
      <c r="E1889" s="2647">
        <v>7307298009</v>
      </c>
      <c r="F1889" s="2646" t="s">
        <v>2990</v>
      </c>
      <c r="G1889" s="2646" t="s">
        <v>2545</v>
      </c>
      <c r="H1889" s="2646" t="s">
        <v>2995</v>
      </c>
      <c r="I1889" s="2646"/>
      <c r="J1889" s="2646"/>
      <c r="K1889" s="2646"/>
      <c r="L1889" s="2657">
        <v>7.9000000000000001E-2</v>
      </c>
      <c r="M1889" s="2658">
        <v>9.1000000000000003E-5</v>
      </c>
      <c r="N1889" s="2648">
        <v>7.0000000000000007E-2</v>
      </c>
      <c r="O1889" s="2657">
        <v>2.5999999999999999E-2</v>
      </c>
      <c r="P1889" s="2648">
        <v>0.05</v>
      </c>
      <c r="Q1889" s="2650"/>
      <c r="R1889" s="2650"/>
      <c r="S1889" s="2650"/>
      <c r="T1889" s="2646" t="s">
        <v>2987</v>
      </c>
      <c r="U1889" s="2647">
        <v>4673739429679</v>
      </c>
      <c r="V1889" s="2656">
        <v>10</v>
      </c>
      <c r="W1889" s="2648">
        <v>0.79</v>
      </c>
      <c r="X1889" s="2650"/>
      <c r="Y1889" s="2650"/>
      <c r="Z1889" s="2650"/>
      <c r="AA1889" s="2650"/>
      <c r="AB1889" s="2647">
        <v>4673739429686</v>
      </c>
      <c r="AC1889" s="2656">
        <v>200</v>
      </c>
      <c r="AD1889" s="2657">
        <v>31.981999999999999</v>
      </c>
      <c r="AE1889" s="2658">
        <v>1.8896E-2</v>
      </c>
      <c r="AF1889" s="2648">
        <v>0.38</v>
      </c>
      <c r="AG1889" s="2657">
        <v>0.255</v>
      </c>
      <c r="AH1889" s="2657">
        <v>0.19500000000000001</v>
      </c>
      <c r="AI1889" s="2647">
        <v>4673739429693</v>
      </c>
      <c r="AJ1889" s="2648">
        <v>4.13</v>
      </c>
      <c r="AK1889" s="2651" t="s">
        <v>2154</v>
      </c>
      <c r="AL1889" s="2651" t="s">
        <v>2986</v>
      </c>
      <c r="AM1889" s="2652">
        <v>377.07</v>
      </c>
      <c r="AN1889" s="2652">
        <v>4.21</v>
      </c>
    </row>
    <row r="1890" spans="1:40" ht="11.1" customHeight="1">
      <c r="A1890" s="2646" t="s">
        <v>3366</v>
      </c>
      <c r="B1890" s="2646" t="s">
        <v>3366</v>
      </c>
      <c r="C1890" s="2646" t="s">
        <v>3161</v>
      </c>
      <c r="D1890" s="2646" t="s">
        <v>2554</v>
      </c>
      <c r="E1890" s="2647">
        <v>7307298009</v>
      </c>
      <c r="F1890" s="2646" t="s">
        <v>2990</v>
      </c>
      <c r="G1890" s="2646" t="s">
        <v>2546</v>
      </c>
      <c r="H1890" s="2646" t="s">
        <v>2995</v>
      </c>
      <c r="I1890" s="2646"/>
      <c r="J1890" s="2646"/>
      <c r="K1890" s="2646"/>
      <c r="L1890" s="2653">
        <v>0.1</v>
      </c>
      <c r="M1890" s="2658">
        <v>1.27E-4</v>
      </c>
      <c r="N1890" s="2657">
        <v>7.6999999999999999E-2</v>
      </c>
      <c r="O1890" s="2657">
        <v>3.1E-2</v>
      </c>
      <c r="P1890" s="2657">
        <v>5.2999999999999999E-2</v>
      </c>
      <c r="Q1890" s="2650"/>
      <c r="R1890" s="2650"/>
      <c r="S1890" s="2650"/>
      <c r="T1890" s="2646" t="s">
        <v>2987</v>
      </c>
      <c r="U1890" s="2647">
        <v>4673739429792</v>
      </c>
      <c r="V1890" s="2656">
        <v>10</v>
      </c>
      <c r="W1890" s="2656">
        <v>1</v>
      </c>
      <c r="X1890" s="2650"/>
      <c r="Y1890" s="2650"/>
      <c r="Z1890" s="2650"/>
      <c r="AA1890" s="2650"/>
      <c r="AB1890" s="2647">
        <v>4673739429808</v>
      </c>
      <c r="AC1890" s="2656">
        <v>100</v>
      </c>
      <c r="AD1890" s="2657">
        <v>20.382000000000001</v>
      </c>
      <c r="AE1890" s="2658">
        <v>1.8896E-2</v>
      </c>
      <c r="AF1890" s="2648">
        <v>0.38</v>
      </c>
      <c r="AG1890" s="2657">
        <v>0.255</v>
      </c>
      <c r="AH1890" s="2657">
        <v>0.19500000000000001</v>
      </c>
      <c r="AI1890" s="2647">
        <v>4673739429815</v>
      </c>
      <c r="AJ1890" s="2648">
        <v>4.33</v>
      </c>
      <c r="AK1890" s="2651" t="s">
        <v>2154</v>
      </c>
      <c r="AL1890" s="2651" t="s">
        <v>2986</v>
      </c>
      <c r="AM1890" s="2652">
        <v>395.33</v>
      </c>
      <c r="AN1890" s="2652">
        <v>4.42</v>
      </c>
    </row>
    <row r="1891" spans="1:40" ht="11.1" customHeight="1">
      <c r="A1891" s="2646" t="s">
        <v>3365</v>
      </c>
      <c r="B1891" s="2646" t="s">
        <v>3365</v>
      </c>
      <c r="C1891" s="2646" t="s">
        <v>3161</v>
      </c>
      <c r="D1891" s="2646" t="s">
        <v>2554</v>
      </c>
      <c r="E1891" s="2647">
        <v>7307298009</v>
      </c>
      <c r="F1891" s="2646" t="s">
        <v>2990</v>
      </c>
      <c r="G1891" s="2646" t="s">
        <v>2547</v>
      </c>
      <c r="H1891" s="2646" t="s">
        <v>2995</v>
      </c>
      <c r="I1891" s="2646"/>
      <c r="J1891" s="2646"/>
      <c r="K1891" s="2646"/>
      <c r="L1891" s="2657">
        <v>0.13600000000000001</v>
      </c>
      <c r="M1891" s="2658">
        <v>2.05E-4</v>
      </c>
      <c r="N1891" s="2657">
        <v>8.7999999999999995E-2</v>
      </c>
      <c r="O1891" s="2657">
        <v>3.6999999999999998E-2</v>
      </c>
      <c r="P1891" s="2657">
        <v>6.3E-2</v>
      </c>
      <c r="Q1891" s="2650"/>
      <c r="R1891" s="2650"/>
      <c r="S1891" s="2650"/>
      <c r="T1891" s="2646" t="s">
        <v>2987</v>
      </c>
      <c r="U1891" s="2647">
        <v>4673739429822</v>
      </c>
      <c r="V1891" s="2656">
        <v>10</v>
      </c>
      <c r="W1891" s="2648">
        <v>1.36</v>
      </c>
      <c r="X1891" s="2650"/>
      <c r="Y1891" s="2650"/>
      <c r="Z1891" s="2650"/>
      <c r="AA1891" s="2650"/>
      <c r="AB1891" s="2647">
        <v>4673739429839</v>
      </c>
      <c r="AC1891" s="2656">
        <v>80</v>
      </c>
      <c r="AD1891" s="2657">
        <v>22.141999999999999</v>
      </c>
      <c r="AE1891" s="2658">
        <v>1.8896E-2</v>
      </c>
      <c r="AF1891" s="2648">
        <v>0.38</v>
      </c>
      <c r="AG1891" s="2657">
        <v>0.255</v>
      </c>
      <c r="AH1891" s="2657">
        <v>0.19500000000000001</v>
      </c>
      <c r="AI1891" s="2647">
        <v>4673739429846</v>
      </c>
      <c r="AJ1891" s="2653">
        <v>5.6</v>
      </c>
      <c r="AK1891" s="2651" t="s">
        <v>2154</v>
      </c>
      <c r="AL1891" s="2651" t="s">
        <v>2986</v>
      </c>
      <c r="AM1891" s="2652">
        <v>511.28</v>
      </c>
      <c r="AN1891" s="2652">
        <v>5.71</v>
      </c>
    </row>
    <row r="1892" spans="1:40" ht="11.1" customHeight="1">
      <c r="A1892" s="2646" t="s">
        <v>3364</v>
      </c>
      <c r="B1892" s="2646" t="s">
        <v>3364</v>
      </c>
      <c r="C1892" s="2646" t="s">
        <v>3161</v>
      </c>
      <c r="D1892" s="2646" t="s">
        <v>2554</v>
      </c>
      <c r="E1892" s="2647">
        <v>7307298009</v>
      </c>
      <c r="F1892" s="2646" t="s">
        <v>2990</v>
      </c>
      <c r="G1892" s="2646" t="s">
        <v>2548</v>
      </c>
      <c r="H1892" s="2646" t="s">
        <v>2995</v>
      </c>
      <c r="I1892" s="2646"/>
      <c r="J1892" s="2646"/>
      <c r="K1892" s="2646"/>
      <c r="L1892" s="2657">
        <v>0.188</v>
      </c>
      <c r="M1892" s="2658">
        <v>3.28E-4</v>
      </c>
      <c r="N1892" s="2657">
        <v>0.10199999999999999</v>
      </c>
      <c r="O1892" s="2657">
        <v>4.3999999999999997E-2</v>
      </c>
      <c r="P1892" s="2657">
        <v>7.2999999999999995E-2</v>
      </c>
      <c r="Q1892" s="2650"/>
      <c r="R1892" s="2650"/>
      <c r="S1892" s="2650"/>
      <c r="T1892" s="2646" t="s">
        <v>2987</v>
      </c>
      <c r="U1892" s="2647">
        <v>4673739429976</v>
      </c>
      <c r="V1892" s="2656">
        <v>10</v>
      </c>
      <c r="W1892" s="2648">
        <v>1.88</v>
      </c>
      <c r="X1892" s="2650"/>
      <c r="Y1892" s="2650"/>
      <c r="Z1892" s="2650"/>
      <c r="AA1892" s="2650"/>
      <c r="AB1892" s="2647">
        <v>4673739429983</v>
      </c>
      <c r="AC1892" s="2656">
        <v>50</v>
      </c>
      <c r="AD1892" s="2657">
        <v>19.181999999999999</v>
      </c>
      <c r="AE1892" s="2658">
        <v>1.8896E-2</v>
      </c>
      <c r="AF1892" s="2648">
        <v>0.38</v>
      </c>
      <c r="AG1892" s="2657">
        <v>0.255</v>
      </c>
      <c r="AH1892" s="2657">
        <v>0.19500000000000001</v>
      </c>
      <c r="AI1892" s="2647">
        <v>4673739429990</v>
      </c>
      <c r="AJ1892" s="2648">
        <v>8.33</v>
      </c>
      <c r="AK1892" s="2651" t="s">
        <v>2154</v>
      </c>
      <c r="AL1892" s="2651" t="s">
        <v>2986</v>
      </c>
      <c r="AM1892" s="2652">
        <v>760.53</v>
      </c>
      <c r="AN1892" s="2652">
        <v>8.5</v>
      </c>
    </row>
    <row r="1893" spans="1:40" ht="11.1" customHeight="1">
      <c r="A1893" s="2646" t="s">
        <v>3363</v>
      </c>
      <c r="B1893" s="2646" t="s">
        <v>3363</v>
      </c>
      <c r="C1893" s="2646" t="s">
        <v>3161</v>
      </c>
      <c r="D1893" s="2646" t="s">
        <v>2554</v>
      </c>
      <c r="E1893" s="2647">
        <v>7307298009</v>
      </c>
      <c r="F1893" s="2646" t="s">
        <v>2990</v>
      </c>
      <c r="G1893" s="2646" t="s">
        <v>2549</v>
      </c>
      <c r="H1893" s="2646" t="s">
        <v>2995</v>
      </c>
      <c r="I1893" s="2646"/>
      <c r="J1893" s="2646"/>
      <c r="K1893" s="2646"/>
      <c r="L1893" s="2657">
        <v>0.27200000000000002</v>
      </c>
      <c r="M1893" s="2658">
        <v>5.53E-4</v>
      </c>
      <c r="N1893" s="2648">
        <v>0.12</v>
      </c>
      <c r="O1893" s="2657">
        <v>5.2999999999999999E-2</v>
      </c>
      <c r="P1893" s="2657">
        <v>8.6999999999999994E-2</v>
      </c>
      <c r="Q1893" s="2650"/>
      <c r="R1893" s="2650"/>
      <c r="S1893" s="2650"/>
      <c r="T1893" s="2646" t="s">
        <v>2987</v>
      </c>
      <c r="U1893" s="2647">
        <v>4673739430279</v>
      </c>
      <c r="V1893" s="2656">
        <v>5</v>
      </c>
      <c r="W1893" s="2648">
        <v>1.36</v>
      </c>
      <c r="X1893" s="2650"/>
      <c r="Y1893" s="2650"/>
      <c r="Z1893" s="2650"/>
      <c r="AA1893" s="2650"/>
      <c r="AB1893" s="2647">
        <v>4673739430286</v>
      </c>
      <c r="AC1893" s="2656">
        <v>50</v>
      </c>
      <c r="AD1893" s="2648">
        <v>27.73</v>
      </c>
      <c r="AE1893" s="2658">
        <v>3.1385000000000003E-2</v>
      </c>
      <c r="AF1893" s="2648">
        <v>0.42</v>
      </c>
      <c r="AG1893" s="2657">
        <v>0.30499999999999999</v>
      </c>
      <c r="AH1893" s="2657">
        <v>0.245</v>
      </c>
      <c r="AI1893" s="2647">
        <v>4673739430293</v>
      </c>
      <c r="AJ1893" s="2648">
        <v>11.31</v>
      </c>
      <c r="AK1893" s="2651" t="s">
        <v>2154</v>
      </c>
      <c r="AL1893" s="2651" t="s">
        <v>2986</v>
      </c>
      <c r="AM1893" s="2664">
        <v>1032.5999999999999</v>
      </c>
      <c r="AN1893" s="2652">
        <v>11.54</v>
      </c>
    </row>
    <row r="1894" spans="1:40" ht="11.1" customHeight="1">
      <c r="A1894" s="2646" t="s">
        <v>3362</v>
      </c>
      <c r="B1894" s="2646" t="s">
        <v>3362</v>
      </c>
      <c r="C1894" s="2646" t="s">
        <v>3161</v>
      </c>
      <c r="D1894" s="2646" t="s">
        <v>2554</v>
      </c>
      <c r="E1894" s="2647">
        <v>7307298009</v>
      </c>
      <c r="F1894" s="2646" t="s">
        <v>2990</v>
      </c>
      <c r="G1894" s="2646" t="s">
        <v>2550</v>
      </c>
      <c r="H1894" s="2646" t="s">
        <v>2995</v>
      </c>
      <c r="I1894" s="2646"/>
      <c r="J1894" s="2646"/>
      <c r="K1894" s="2646"/>
      <c r="L1894" s="2657">
        <v>0.40500000000000003</v>
      </c>
      <c r="M1894" s="2658">
        <v>9.9500000000000001E-4</v>
      </c>
      <c r="N1894" s="2657">
        <v>0.14299999999999999</v>
      </c>
      <c r="O1894" s="2657">
        <v>6.5000000000000002E-2</v>
      </c>
      <c r="P1894" s="2657">
        <v>0.107</v>
      </c>
      <c r="Q1894" s="2650"/>
      <c r="R1894" s="2650"/>
      <c r="S1894" s="2650"/>
      <c r="T1894" s="2646" t="s">
        <v>2987</v>
      </c>
      <c r="U1894" s="2647">
        <v>4673739430309</v>
      </c>
      <c r="V1894" s="2656">
        <v>5</v>
      </c>
      <c r="W1894" s="2657">
        <v>2.0249999999999999</v>
      </c>
      <c r="X1894" s="2650"/>
      <c r="Y1894" s="2650"/>
      <c r="Z1894" s="2650"/>
      <c r="AA1894" s="2650"/>
      <c r="AB1894" s="2647">
        <v>4673739430316</v>
      </c>
      <c r="AC1894" s="2656">
        <v>30</v>
      </c>
      <c r="AD1894" s="2648">
        <v>24.83</v>
      </c>
      <c r="AE1894" s="2658">
        <v>3.1385000000000003E-2</v>
      </c>
      <c r="AF1894" s="2648">
        <v>0.42</v>
      </c>
      <c r="AG1894" s="2657">
        <v>0.30499999999999999</v>
      </c>
      <c r="AH1894" s="2657">
        <v>0.245</v>
      </c>
      <c r="AI1894" s="2647">
        <v>4673739430323</v>
      </c>
      <c r="AJ1894" s="2648">
        <v>16.71</v>
      </c>
      <c r="AK1894" s="2651" t="s">
        <v>2154</v>
      </c>
      <c r="AL1894" s="2651" t="s">
        <v>2986</v>
      </c>
      <c r="AM1894" s="2655">
        <v>1525.62</v>
      </c>
      <c r="AN1894" s="2652">
        <v>17.04</v>
      </c>
    </row>
    <row r="1895" spans="1:40" ht="11.1" customHeight="1">
      <c r="A1895" s="2646" t="s">
        <v>3361</v>
      </c>
      <c r="B1895" s="2646" t="s">
        <v>3361</v>
      </c>
      <c r="C1895" s="2646" t="s">
        <v>3161</v>
      </c>
      <c r="D1895" s="2646" t="s">
        <v>2554</v>
      </c>
      <c r="E1895" s="2647">
        <v>7307298009</v>
      </c>
      <c r="F1895" s="2646" t="s">
        <v>2990</v>
      </c>
      <c r="G1895" s="2646" t="s">
        <v>2551</v>
      </c>
      <c r="H1895" s="2646" t="s">
        <v>3017</v>
      </c>
      <c r="I1895" s="2646"/>
      <c r="J1895" s="2646"/>
      <c r="K1895" s="2646"/>
      <c r="L1895" s="2657">
        <v>1.1870000000000001</v>
      </c>
      <c r="M1895" s="2658">
        <v>3.5040000000000002E-3</v>
      </c>
      <c r="N1895" s="2657">
        <v>0.23300000000000001</v>
      </c>
      <c r="O1895" s="2657">
        <v>9.4E-2</v>
      </c>
      <c r="P1895" s="2648">
        <v>0.16</v>
      </c>
      <c r="Q1895" s="2650"/>
      <c r="R1895" s="2650"/>
      <c r="S1895" s="2650"/>
      <c r="T1895" s="2646" t="s">
        <v>2987</v>
      </c>
      <c r="U1895" s="2647">
        <v>4673739430330</v>
      </c>
      <c r="V1895" s="2656">
        <v>1</v>
      </c>
      <c r="W1895" s="2657">
        <v>1.1870000000000001</v>
      </c>
      <c r="X1895" s="2650"/>
      <c r="Y1895" s="2650"/>
      <c r="Z1895" s="2650"/>
      <c r="AA1895" s="2650"/>
      <c r="AB1895" s="2647">
        <v>4673739430347</v>
      </c>
      <c r="AC1895" s="2656">
        <v>10</v>
      </c>
      <c r="AD1895" s="2648">
        <v>24.27</v>
      </c>
      <c r="AE1895" s="2658">
        <v>3.1385000000000003E-2</v>
      </c>
      <c r="AF1895" s="2648">
        <v>0.42</v>
      </c>
      <c r="AG1895" s="2657">
        <v>0.30499999999999999</v>
      </c>
      <c r="AH1895" s="2657">
        <v>0.245</v>
      </c>
      <c r="AI1895" s="2647">
        <v>4673739430354</v>
      </c>
      <c r="AJ1895" s="2648">
        <v>38.869999999999997</v>
      </c>
      <c r="AK1895" s="2651" t="s">
        <v>2154</v>
      </c>
      <c r="AL1895" s="2651" t="s">
        <v>2986</v>
      </c>
      <c r="AM1895" s="2655">
        <v>3548.83</v>
      </c>
      <c r="AN1895" s="2652">
        <v>39.65</v>
      </c>
    </row>
    <row r="1896" spans="1:40" ht="11.1" customHeight="1">
      <c r="A1896" s="2646" t="s">
        <v>3360</v>
      </c>
      <c r="B1896" s="2646" t="s">
        <v>3360</v>
      </c>
      <c r="C1896" s="2646" t="s">
        <v>3161</v>
      </c>
      <c r="D1896" s="2646" t="s">
        <v>2554</v>
      </c>
      <c r="E1896" s="2647">
        <v>7307298009</v>
      </c>
      <c r="F1896" s="2646" t="s">
        <v>2990</v>
      </c>
      <c r="G1896" s="2646" t="s">
        <v>2552</v>
      </c>
      <c r="H1896" s="2646" t="s">
        <v>3017</v>
      </c>
      <c r="I1896" s="2646"/>
      <c r="J1896" s="2646"/>
      <c r="K1896" s="2646"/>
      <c r="L1896" s="2648">
        <v>1.58</v>
      </c>
      <c r="M1896" s="2658">
        <v>5.3610000000000003E-3</v>
      </c>
      <c r="N1896" s="2657">
        <v>0.26200000000000001</v>
      </c>
      <c r="O1896" s="2648">
        <v>0.11</v>
      </c>
      <c r="P1896" s="2657">
        <v>0.186</v>
      </c>
      <c r="Q1896" s="2650"/>
      <c r="R1896" s="2650"/>
      <c r="S1896" s="2650"/>
      <c r="T1896" s="2646" t="s">
        <v>2987</v>
      </c>
      <c r="U1896" s="2647">
        <v>4673739430361</v>
      </c>
      <c r="V1896" s="2656">
        <v>1</v>
      </c>
      <c r="W1896" s="2648">
        <v>1.58</v>
      </c>
      <c r="X1896" s="2650"/>
      <c r="Y1896" s="2650"/>
      <c r="Z1896" s="2650"/>
      <c r="AA1896" s="2650"/>
      <c r="AB1896" s="2647">
        <v>4673739430378</v>
      </c>
      <c r="AC1896" s="2656">
        <v>5</v>
      </c>
      <c r="AD1896" s="2648">
        <v>16.329999999999998</v>
      </c>
      <c r="AE1896" s="2658">
        <v>3.1385000000000003E-2</v>
      </c>
      <c r="AF1896" s="2648">
        <v>0.42</v>
      </c>
      <c r="AG1896" s="2657">
        <v>0.30499999999999999</v>
      </c>
      <c r="AH1896" s="2657">
        <v>0.245</v>
      </c>
      <c r="AI1896" s="2647">
        <v>4673739430385</v>
      </c>
      <c r="AJ1896" s="2648">
        <v>51.83</v>
      </c>
      <c r="AK1896" s="2651" t="s">
        <v>2154</v>
      </c>
      <c r="AL1896" s="2651" t="s">
        <v>2986</v>
      </c>
      <c r="AM1896" s="2655">
        <v>4732.08</v>
      </c>
      <c r="AN1896" s="2652">
        <v>52.87</v>
      </c>
    </row>
    <row r="1897" spans="1:40" ht="11.1" customHeight="1">
      <c r="A1897" s="2646" t="s">
        <v>3359</v>
      </c>
      <c r="B1897" s="2646" t="s">
        <v>3359</v>
      </c>
      <c r="C1897" s="2646" t="s">
        <v>3161</v>
      </c>
      <c r="D1897" s="2646" t="s">
        <v>2554</v>
      </c>
      <c r="E1897" s="2647">
        <v>7307298009</v>
      </c>
      <c r="F1897" s="2646" t="s">
        <v>2990</v>
      </c>
      <c r="G1897" s="2646" t="s">
        <v>2553</v>
      </c>
      <c r="H1897" s="2646" t="s">
        <v>3017</v>
      </c>
      <c r="I1897" s="2646"/>
      <c r="J1897" s="2646"/>
      <c r="K1897" s="2646"/>
      <c r="L1897" s="2657">
        <v>2.3010000000000002</v>
      </c>
      <c r="M1897" s="2658">
        <v>9.4260000000000004E-3</v>
      </c>
      <c r="N1897" s="2657">
        <v>0.315</v>
      </c>
      <c r="O1897" s="2657">
        <v>0.13300000000000001</v>
      </c>
      <c r="P1897" s="2657">
        <v>0.22500000000000001</v>
      </c>
      <c r="Q1897" s="2650"/>
      <c r="R1897" s="2650"/>
      <c r="S1897" s="2650"/>
      <c r="T1897" s="2646" t="s">
        <v>2987</v>
      </c>
      <c r="U1897" s="2647">
        <v>4673739430392</v>
      </c>
      <c r="V1897" s="2656">
        <v>1</v>
      </c>
      <c r="W1897" s="2657">
        <v>2.3010000000000002</v>
      </c>
      <c r="X1897" s="2650"/>
      <c r="Y1897" s="2650"/>
      <c r="Z1897" s="2650"/>
      <c r="AA1897" s="2650"/>
      <c r="AB1897" s="2647">
        <v>4673739430408</v>
      </c>
      <c r="AC1897" s="2656">
        <v>3</v>
      </c>
      <c r="AD1897" s="2657">
        <v>14.336</v>
      </c>
      <c r="AE1897" s="2658">
        <v>3.1385000000000003E-2</v>
      </c>
      <c r="AF1897" s="2648">
        <v>0.42</v>
      </c>
      <c r="AG1897" s="2657">
        <v>0.30499999999999999</v>
      </c>
      <c r="AH1897" s="2657">
        <v>0.245</v>
      </c>
      <c r="AI1897" s="2647">
        <v>4673739430415</v>
      </c>
      <c r="AJ1897" s="2648">
        <v>71.27</v>
      </c>
      <c r="AK1897" s="2651" t="s">
        <v>2154</v>
      </c>
      <c r="AL1897" s="2651" t="s">
        <v>2986</v>
      </c>
      <c r="AM1897" s="2655">
        <v>6506.95</v>
      </c>
      <c r="AN1897" s="2652">
        <v>72.7</v>
      </c>
    </row>
    <row r="1898" spans="1:40" ht="11.1" customHeight="1">
      <c r="A1898" s="2646" t="s">
        <v>3358</v>
      </c>
      <c r="B1898" s="2646" t="s">
        <v>3358</v>
      </c>
      <c r="C1898" s="2646" t="s">
        <v>3161</v>
      </c>
      <c r="D1898" s="2646" t="s">
        <v>2636</v>
      </c>
      <c r="E1898" s="2647">
        <v>7307298009</v>
      </c>
      <c r="F1898" s="2646" t="s">
        <v>2990</v>
      </c>
      <c r="G1898" s="2646" t="s">
        <v>2555</v>
      </c>
      <c r="H1898" s="2646" t="s">
        <v>2995</v>
      </c>
      <c r="I1898" s="2646"/>
      <c r="J1898" s="2646"/>
      <c r="K1898" s="2646"/>
      <c r="L1898" s="2657">
        <v>7.1999999999999995E-2</v>
      </c>
      <c r="M1898" s="2658">
        <v>8.8999999999999995E-5</v>
      </c>
      <c r="N1898" s="2648">
        <v>7.0000000000000007E-2</v>
      </c>
      <c r="O1898" s="2657">
        <v>2.5999999999999999E-2</v>
      </c>
      <c r="P1898" s="2657">
        <v>4.9000000000000002E-2</v>
      </c>
      <c r="Q1898" s="2650"/>
      <c r="R1898" s="2650"/>
      <c r="S1898" s="2650"/>
      <c r="T1898" s="2646" t="s">
        <v>2987</v>
      </c>
      <c r="U1898" s="2647">
        <v>4673739429372</v>
      </c>
      <c r="V1898" s="2656">
        <v>10</v>
      </c>
      <c r="W1898" s="2648">
        <v>0.72</v>
      </c>
      <c r="X1898" s="2650"/>
      <c r="Y1898" s="2650"/>
      <c r="Z1898" s="2650"/>
      <c r="AA1898" s="2650"/>
      <c r="AB1898" s="2647">
        <v>4673739429389</v>
      </c>
      <c r="AC1898" s="2656">
        <v>200</v>
      </c>
      <c r="AD1898" s="2657">
        <v>29.181999999999999</v>
      </c>
      <c r="AE1898" s="2658">
        <v>1.8896E-2</v>
      </c>
      <c r="AF1898" s="2648">
        <v>0.38</v>
      </c>
      <c r="AG1898" s="2657">
        <v>0.255</v>
      </c>
      <c r="AH1898" s="2657">
        <v>0.19500000000000001</v>
      </c>
      <c r="AI1898" s="2647">
        <v>4673739429396</v>
      </c>
      <c r="AJ1898" s="2648">
        <v>3.75</v>
      </c>
      <c r="AK1898" s="2651" t="s">
        <v>2154</v>
      </c>
      <c r="AL1898" s="2651" t="s">
        <v>2986</v>
      </c>
      <c r="AM1898" s="2652">
        <v>342.38</v>
      </c>
      <c r="AN1898" s="2652">
        <v>3.83</v>
      </c>
    </row>
    <row r="1899" spans="1:40" ht="11.1" customHeight="1">
      <c r="A1899" s="2646" t="s">
        <v>3357</v>
      </c>
      <c r="B1899" s="2646" t="s">
        <v>3357</v>
      </c>
      <c r="C1899" s="2646" t="s">
        <v>3161</v>
      </c>
      <c r="D1899" s="2646" t="s">
        <v>2636</v>
      </c>
      <c r="E1899" s="2647">
        <v>7307298009</v>
      </c>
      <c r="F1899" s="2646" t="s">
        <v>2990</v>
      </c>
      <c r="G1899" s="2646" t="s">
        <v>2556</v>
      </c>
      <c r="H1899" s="2646" t="s">
        <v>2995</v>
      </c>
      <c r="I1899" s="2646"/>
      <c r="J1899" s="2646"/>
      <c r="K1899" s="2646"/>
      <c r="L1899" s="2657">
        <v>9.2999999999999999E-2</v>
      </c>
      <c r="M1899" s="2658">
        <v>1.34E-4</v>
      </c>
      <c r="N1899" s="2657">
        <v>7.6999999999999999E-2</v>
      </c>
      <c r="O1899" s="2657">
        <v>3.1E-2</v>
      </c>
      <c r="P1899" s="2657">
        <v>5.6000000000000001E-2</v>
      </c>
      <c r="Q1899" s="2650"/>
      <c r="R1899" s="2650"/>
      <c r="S1899" s="2650"/>
      <c r="T1899" s="2646" t="s">
        <v>2987</v>
      </c>
      <c r="U1899" s="2647">
        <v>4673739429709</v>
      </c>
      <c r="V1899" s="2656">
        <v>10</v>
      </c>
      <c r="W1899" s="2648">
        <v>0.93</v>
      </c>
      <c r="X1899" s="2650"/>
      <c r="Y1899" s="2650"/>
      <c r="Z1899" s="2650"/>
      <c r="AA1899" s="2650"/>
      <c r="AB1899" s="2647">
        <v>4673739429716</v>
      </c>
      <c r="AC1899" s="2656">
        <v>100</v>
      </c>
      <c r="AD1899" s="2657">
        <v>18.981999999999999</v>
      </c>
      <c r="AE1899" s="2658">
        <v>1.8896E-2</v>
      </c>
      <c r="AF1899" s="2648">
        <v>0.38</v>
      </c>
      <c r="AG1899" s="2657">
        <v>0.255</v>
      </c>
      <c r="AH1899" s="2657">
        <v>0.19500000000000001</v>
      </c>
      <c r="AI1899" s="2647">
        <v>4673739429723</v>
      </c>
      <c r="AJ1899" s="2648">
        <v>4.09</v>
      </c>
      <c r="AK1899" s="2651" t="s">
        <v>2154</v>
      </c>
      <c r="AL1899" s="2651" t="s">
        <v>2986</v>
      </c>
      <c r="AM1899" s="2652">
        <v>373.42</v>
      </c>
      <c r="AN1899" s="2652">
        <v>4.17</v>
      </c>
    </row>
    <row r="1900" spans="1:40" ht="11.1" customHeight="1">
      <c r="A1900" s="2646" t="s">
        <v>3356</v>
      </c>
      <c r="B1900" s="2646" t="s">
        <v>3356</v>
      </c>
      <c r="C1900" s="2646" t="s">
        <v>3161</v>
      </c>
      <c r="D1900" s="2646" t="s">
        <v>2636</v>
      </c>
      <c r="E1900" s="2647">
        <v>7307298009</v>
      </c>
      <c r="F1900" s="2646" t="s">
        <v>2990</v>
      </c>
      <c r="G1900" s="2646" t="s">
        <v>2557</v>
      </c>
      <c r="H1900" s="2646" t="s">
        <v>2995</v>
      </c>
      <c r="I1900" s="2646"/>
      <c r="J1900" s="2646"/>
      <c r="K1900" s="2646"/>
      <c r="L1900" s="2657">
        <v>9.5000000000000001E-2</v>
      </c>
      <c r="M1900" s="2658">
        <v>1.34E-4</v>
      </c>
      <c r="N1900" s="2657">
        <v>7.6999999999999999E-2</v>
      </c>
      <c r="O1900" s="2657">
        <v>3.1E-2</v>
      </c>
      <c r="P1900" s="2657">
        <v>5.6000000000000001E-2</v>
      </c>
      <c r="Q1900" s="2650"/>
      <c r="R1900" s="2650"/>
      <c r="S1900" s="2650"/>
      <c r="T1900" s="2646" t="s">
        <v>2987</v>
      </c>
      <c r="U1900" s="2647">
        <v>4673739430002</v>
      </c>
      <c r="V1900" s="2656">
        <v>10</v>
      </c>
      <c r="W1900" s="2648">
        <v>0.95</v>
      </c>
      <c r="X1900" s="2650"/>
      <c r="Y1900" s="2650"/>
      <c r="Z1900" s="2650"/>
      <c r="AA1900" s="2650"/>
      <c r="AB1900" s="2647">
        <v>4673739430019</v>
      </c>
      <c r="AC1900" s="2656">
        <v>100</v>
      </c>
      <c r="AD1900" s="2657">
        <v>19.382000000000001</v>
      </c>
      <c r="AE1900" s="2658">
        <v>1.8896E-2</v>
      </c>
      <c r="AF1900" s="2648">
        <v>0.38</v>
      </c>
      <c r="AG1900" s="2657">
        <v>0.255</v>
      </c>
      <c r="AH1900" s="2657">
        <v>0.19500000000000001</v>
      </c>
      <c r="AI1900" s="2647">
        <v>4673739430026</v>
      </c>
      <c r="AJ1900" s="2648">
        <v>4.63</v>
      </c>
      <c r="AK1900" s="2651" t="s">
        <v>2154</v>
      </c>
      <c r="AL1900" s="2651" t="s">
        <v>2986</v>
      </c>
      <c r="AM1900" s="2652">
        <v>422.72</v>
      </c>
      <c r="AN1900" s="2652">
        <v>4.72</v>
      </c>
    </row>
    <row r="1901" spans="1:40" ht="11.1" customHeight="1">
      <c r="A1901" s="2646" t="s">
        <v>3355</v>
      </c>
      <c r="B1901" s="2646" t="s">
        <v>3355</v>
      </c>
      <c r="C1901" s="2646" t="s">
        <v>3161</v>
      </c>
      <c r="D1901" s="2646" t="s">
        <v>2636</v>
      </c>
      <c r="E1901" s="2647">
        <v>7307298009</v>
      </c>
      <c r="F1901" s="2646" t="s">
        <v>2990</v>
      </c>
      <c r="G1901" s="2646" t="s">
        <v>2558</v>
      </c>
      <c r="H1901" s="2646" t="s">
        <v>2995</v>
      </c>
      <c r="I1901" s="2646"/>
      <c r="J1901" s="2646"/>
      <c r="K1901" s="2646"/>
      <c r="L1901" s="2657">
        <v>0.11700000000000001</v>
      </c>
      <c r="M1901" s="2658">
        <v>1.92E-4</v>
      </c>
      <c r="N1901" s="2657">
        <v>8.7999999999999995E-2</v>
      </c>
      <c r="O1901" s="2657">
        <v>3.6999999999999998E-2</v>
      </c>
      <c r="P1901" s="2657">
        <v>5.8999999999999997E-2</v>
      </c>
      <c r="Q1901" s="2650"/>
      <c r="R1901" s="2650"/>
      <c r="S1901" s="2650"/>
      <c r="T1901" s="2646" t="s">
        <v>2987</v>
      </c>
      <c r="U1901" s="2647">
        <v>4673739430668</v>
      </c>
      <c r="V1901" s="2656">
        <v>10</v>
      </c>
      <c r="W1901" s="2648">
        <v>1.17</v>
      </c>
      <c r="X1901" s="2650"/>
      <c r="Y1901" s="2650"/>
      <c r="Z1901" s="2650"/>
      <c r="AA1901" s="2650"/>
      <c r="AB1901" s="2647">
        <v>4673739430675</v>
      </c>
      <c r="AC1901" s="2656">
        <v>80</v>
      </c>
      <c r="AD1901" s="2657">
        <v>19.102</v>
      </c>
      <c r="AE1901" s="2658">
        <v>1.8896E-2</v>
      </c>
      <c r="AF1901" s="2648">
        <v>0.38</v>
      </c>
      <c r="AG1901" s="2657">
        <v>0.255</v>
      </c>
      <c r="AH1901" s="2657">
        <v>0.19500000000000001</v>
      </c>
      <c r="AI1901" s="2647">
        <v>4673739430682</v>
      </c>
      <c r="AJ1901" s="2648">
        <v>5.28</v>
      </c>
      <c r="AK1901" s="2651" t="s">
        <v>2154</v>
      </c>
      <c r="AL1901" s="2651" t="s">
        <v>2986</v>
      </c>
      <c r="AM1901" s="2652">
        <v>482.06</v>
      </c>
      <c r="AN1901" s="2652">
        <v>5.39</v>
      </c>
    </row>
    <row r="1902" spans="1:40" ht="11.1" customHeight="1">
      <c r="A1902" s="2646" t="s">
        <v>3354</v>
      </c>
      <c r="B1902" s="2646" t="s">
        <v>3354</v>
      </c>
      <c r="C1902" s="2646" t="s">
        <v>3161</v>
      </c>
      <c r="D1902" s="2646" t="s">
        <v>2636</v>
      </c>
      <c r="E1902" s="2647">
        <v>7307298009</v>
      </c>
      <c r="F1902" s="2646" t="s">
        <v>2990</v>
      </c>
      <c r="G1902" s="2646" t="s">
        <v>2559</v>
      </c>
      <c r="H1902" s="2646" t="s">
        <v>2995</v>
      </c>
      <c r="I1902" s="2646"/>
      <c r="J1902" s="2646"/>
      <c r="K1902" s="2646"/>
      <c r="L1902" s="2657">
        <v>0.122</v>
      </c>
      <c r="M1902" s="2658">
        <v>1.95E-4</v>
      </c>
      <c r="N1902" s="2657">
        <v>8.7999999999999995E-2</v>
      </c>
      <c r="O1902" s="2657">
        <v>3.6999999999999998E-2</v>
      </c>
      <c r="P1902" s="2648">
        <v>0.06</v>
      </c>
      <c r="Q1902" s="2650"/>
      <c r="R1902" s="2650"/>
      <c r="S1902" s="2650"/>
      <c r="T1902" s="2646" t="s">
        <v>2987</v>
      </c>
      <c r="U1902" s="2647">
        <v>4673739431726</v>
      </c>
      <c r="V1902" s="2656">
        <v>10</v>
      </c>
      <c r="W1902" s="2648">
        <v>1.22</v>
      </c>
      <c r="X1902" s="2650"/>
      <c r="Y1902" s="2650"/>
      <c r="Z1902" s="2650"/>
      <c r="AA1902" s="2650"/>
      <c r="AB1902" s="2647">
        <v>4673739431733</v>
      </c>
      <c r="AC1902" s="2656">
        <v>80</v>
      </c>
      <c r="AD1902" s="2657">
        <v>19.902000000000001</v>
      </c>
      <c r="AE1902" s="2658">
        <v>1.8896E-2</v>
      </c>
      <c r="AF1902" s="2648">
        <v>0.38</v>
      </c>
      <c r="AG1902" s="2657">
        <v>0.255</v>
      </c>
      <c r="AH1902" s="2657">
        <v>0.19500000000000001</v>
      </c>
      <c r="AI1902" s="2647">
        <v>4673739431740</v>
      </c>
      <c r="AJ1902" s="2648">
        <v>6.26</v>
      </c>
      <c r="AK1902" s="2651" t="s">
        <v>2154</v>
      </c>
      <c r="AL1902" s="2651" t="s">
        <v>2986</v>
      </c>
      <c r="AM1902" s="2652">
        <v>571.54</v>
      </c>
      <c r="AN1902" s="2652">
        <v>6.39</v>
      </c>
    </row>
    <row r="1903" spans="1:40" ht="11.1" customHeight="1">
      <c r="A1903" s="2646" t="s">
        <v>3353</v>
      </c>
      <c r="B1903" s="2646" t="s">
        <v>3353</v>
      </c>
      <c r="C1903" s="2646" t="s">
        <v>3161</v>
      </c>
      <c r="D1903" s="2646" t="s">
        <v>2636</v>
      </c>
      <c r="E1903" s="2647">
        <v>7307298009</v>
      </c>
      <c r="F1903" s="2646" t="s">
        <v>2990</v>
      </c>
      <c r="G1903" s="2646" t="s">
        <v>2560</v>
      </c>
      <c r="H1903" s="2646" t="s">
        <v>2995</v>
      </c>
      <c r="I1903" s="2646"/>
      <c r="J1903" s="2646"/>
      <c r="K1903" s="2646"/>
      <c r="L1903" s="2657">
        <v>0.125</v>
      </c>
      <c r="M1903" s="2658">
        <v>2.4399999999999999E-4</v>
      </c>
      <c r="N1903" s="2648">
        <v>0.11</v>
      </c>
      <c r="O1903" s="2657">
        <v>3.6999999999999998E-2</v>
      </c>
      <c r="P1903" s="2648">
        <v>0.06</v>
      </c>
      <c r="Q1903" s="2650"/>
      <c r="R1903" s="2650"/>
      <c r="S1903" s="2650"/>
      <c r="T1903" s="2646" t="s">
        <v>2987</v>
      </c>
      <c r="U1903" s="2647">
        <v>4673739431757</v>
      </c>
      <c r="V1903" s="2656">
        <v>10</v>
      </c>
      <c r="W1903" s="2648">
        <v>1.25</v>
      </c>
      <c r="X1903" s="2650"/>
      <c r="Y1903" s="2650"/>
      <c r="Z1903" s="2650"/>
      <c r="AA1903" s="2650"/>
      <c r="AB1903" s="2647">
        <v>4673739431764</v>
      </c>
      <c r="AC1903" s="2656">
        <v>80</v>
      </c>
      <c r="AD1903" s="2648">
        <v>10.38</v>
      </c>
      <c r="AE1903" s="2658">
        <v>1.8896E-2</v>
      </c>
      <c r="AF1903" s="2648">
        <v>0.38</v>
      </c>
      <c r="AG1903" s="2657">
        <v>0.255</v>
      </c>
      <c r="AH1903" s="2657">
        <v>0.19500000000000001</v>
      </c>
      <c r="AI1903" s="2647">
        <v>4673739431771</v>
      </c>
      <c r="AJ1903" s="2648">
        <v>7.87</v>
      </c>
      <c r="AK1903" s="2651" t="s">
        <v>2154</v>
      </c>
      <c r="AL1903" s="2651" t="s">
        <v>2986</v>
      </c>
      <c r="AM1903" s="2652">
        <v>718.53</v>
      </c>
      <c r="AN1903" s="2652">
        <v>8.0299999999999994</v>
      </c>
    </row>
    <row r="1904" spans="1:40" ht="11.1" customHeight="1">
      <c r="A1904" s="2646" t="s">
        <v>3352</v>
      </c>
      <c r="B1904" s="2646" t="s">
        <v>3352</v>
      </c>
      <c r="C1904" s="2646" t="s">
        <v>3161</v>
      </c>
      <c r="D1904" s="2646" t="s">
        <v>2636</v>
      </c>
      <c r="E1904" s="2647">
        <v>7307298009</v>
      </c>
      <c r="F1904" s="2646" t="s">
        <v>2990</v>
      </c>
      <c r="G1904" s="2646" t="s">
        <v>2561</v>
      </c>
      <c r="H1904" s="2646" t="s">
        <v>2995</v>
      </c>
      <c r="I1904" s="2646"/>
      <c r="J1904" s="2646"/>
      <c r="K1904" s="2646"/>
      <c r="L1904" s="2657">
        <v>0.127</v>
      </c>
      <c r="M1904" s="2658">
        <v>1.95E-4</v>
      </c>
      <c r="N1904" s="2657">
        <v>8.7999999999999995E-2</v>
      </c>
      <c r="O1904" s="2657">
        <v>3.6999999999999998E-2</v>
      </c>
      <c r="P1904" s="2648">
        <v>0.06</v>
      </c>
      <c r="Q1904" s="2650"/>
      <c r="R1904" s="2650"/>
      <c r="S1904" s="2650"/>
      <c r="T1904" s="2646" t="s">
        <v>2987</v>
      </c>
      <c r="U1904" s="2647">
        <v>4673739431788</v>
      </c>
      <c r="V1904" s="2656">
        <v>10</v>
      </c>
      <c r="W1904" s="2648">
        <v>1.27</v>
      </c>
      <c r="X1904" s="2650"/>
      <c r="Y1904" s="2650"/>
      <c r="Z1904" s="2650"/>
      <c r="AA1904" s="2650"/>
      <c r="AB1904" s="2647">
        <v>4673739431795</v>
      </c>
      <c r="AC1904" s="2656">
        <v>80</v>
      </c>
      <c r="AD1904" s="2657">
        <v>20.702000000000002</v>
      </c>
      <c r="AE1904" s="2658">
        <v>1.8896E-2</v>
      </c>
      <c r="AF1904" s="2648">
        <v>0.38</v>
      </c>
      <c r="AG1904" s="2657">
        <v>0.255</v>
      </c>
      <c r="AH1904" s="2657">
        <v>0.19500000000000001</v>
      </c>
      <c r="AI1904" s="2647">
        <v>4673739431801</v>
      </c>
      <c r="AJ1904" s="2648">
        <v>5.43</v>
      </c>
      <c r="AK1904" s="2651" t="s">
        <v>2154</v>
      </c>
      <c r="AL1904" s="2651" t="s">
        <v>2986</v>
      </c>
      <c r="AM1904" s="2652">
        <v>495.76</v>
      </c>
      <c r="AN1904" s="2652">
        <v>5.54</v>
      </c>
    </row>
    <row r="1905" spans="1:40" ht="11.1" customHeight="1">
      <c r="A1905" s="2646" t="s">
        <v>3351</v>
      </c>
      <c r="B1905" s="2646" t="s">
        <v>3351</v>
      </c>
      <c r="C1905" s="2646" t="s">
        <v>3161</v>
      </c>
      <c r="D1905" s="2646" t="s">
        <v>2636</v>
      </c>
      <c r="E1905" s="2647">
        <v>7307298009</v>
      </c>
      <c r="F1905" s="2646" t="s">
        <v>2990</v>
      </c>
      <c r="G1905" s="2646" t="s">
        <v>2562</v>
      </c>
      <c r="H1905" s="2646" t="s">
        <v>2995</v>
      </c>
      <c r="I1905" s="2646"/>
      <c r="J1905" s="2646"/>
      <c r="K1905" s="2646"/>
      <c r="L1905" s="2657">
        <v>0.13600000000000001</v>
      </c>
      <c r="M1905" s="2658">
        <v>2.5700000000000001E-4</v>
      </c>
      <c r="N1905" s="2657">
        <v>0.112</v>
      </c>
      <c r="O1905" s="2657">
        <v>3.6999999999999998E-2</v>
      </c>
      <c r="P1905" s="2657">
        <v>6.2E-2</v>
      </c>
      <c r="Q1905" s="2650"/>
      <c r="R1905" s="2650"/>
      <c r="S1905" s="2650"/>
      <c r="T1905" s="2646" t="s">
        <v>2987</v>
      </c>
      <c r="U1905" s="2647">
        <v>4673739431818</v>
      </c>
      <c r="V1905" s="2656">
        <v>10</v>
      </c>
      <c r="W1905" s="2648">
        <v>1.36</v>
      </c>
      <c r="X1905" s="2650"/>
      <c r="Y1905" s="2650"/>
      <c r="Z1905" s="2650"/>
      <c r="AA1905" s="2650"/>
      <c r="AB1905" s="2647">
        <v>4673739431825</v>
      </c>
      <c r="AC1905" s="2656">
        <v>80</v>
      </c>
      <c r="AD1905" s="2648">
        <v>11.26</v>
      </c>
      <c r="AE1905" s="2658">
        <v>1.8896E-2</v>
      </c>
      <c r="AF1905" s="2648">
        <v>0.38</v>
      </c>
      <c r="AG1905" s="2657">
        <v>0.255</v>
      </c>
      <c r="AH1905" s="2657">
        <v>0.19500000000000001</v>
      </c>
      <c r="AI1905" s="2647">
        <v>4673739431832</v>
      </c>
      <c r="AJ1905" s="2648">
        <v>8.25</v>
      </c>
      <c r="AK1905" s="2651" t="s">
        <v>2154</v>
      </c>
      <c r="AL1905" s="2651" t="s">
        <v>2986</v>
      </c>
      <c r="AM1905" s="2652">
        <v>753.23</v>
      </c>
      <c r="AN1905" s="2652">
        <v>8.42</v>
      </c>
    </row>
    <row r="1906" spans="1:40" ht="11.1" customHeight="1">
      <c r="A1906" s="2646" t="s">
        <v>3350</v>
      </c>
      <c r="B1906" s="2646" t="s">
        <v>3350</v>
      </c>
      <c r="C1906" s="2646" t="s">
        <v>3161</v>
      </c>
      <c r="D1906" s="2646" t="s">
        <v>2636</v>
      </c>
      <c r="E1906" s="2647">
        <v>7307298009</v>
      </c>
      <c r="F1906" s="2646" t="s">
        <v>2990</v>
      </c>
      <c r="G1906" s="2646" t="s">
        <v>2563</v>
      </c>
      <c r="H1906" s="2646" t="s">
        <v>2995</v>
      </c>
      <c r="I1906" s="2646"/>
      <c r="J1906" s="2646"/>
      <c r="K1906" s="2646"/>
      <c r="L1906" s="2657">
        <v>0.151</v>
      </c>
      <c r="M1906" s="2658">
        <v>3.01E-4</v>
      </c>
      <c r="N1906" s="2657">
        <v>0.10199999999999999</v>
      </c>
      <c r="O1906" s="2657">
        <v>4.3999999999999997E-2</v>
      </c>
      <c r="P1906" s="2657">
        <v>6.7000000000000004E-2</v>
      </c>
      <c r="Q1906" s="2650"/>
      <c r="R1906" s="2650"/>
      <c r="S1906" s="2650"/>
      <c r="T1906" s="2646" t="s">
        <v>2987</v>
      </c>
      <c r="U1906" s="2647">
        <v>4673739432266</v>
      </c>
      <c r="V1906" s="2656">
        <v>10</v>
      </c>
      <c r="W1906" s="2648">
        <v>1.51</v>
      </c>
      <c r="X1906" s="2650"/>
      <c r="Y1906" s="2650"/>
      <c r="Z1906" s="2650"/>
      <c r="AA1906" s="2650"/>
      <c r="AB1906" s="2647">
        <v>4673739432273</v>
      </c>
      <c r="AC1906" s="2656">
        <v>50</v>
      </c>
      <c r="AD1906" s="2657">
        <v>15.481999999999999</v>
      </c>
      <c r="AE1906" s="2658">
        <v>1.8896E-2</v>
      </c>
      <c r="AF1906" s="2648">
        <v>0.38</v>
      </c>
      <c r="AG1906" s="2657">
        <v>0.255</v>
      </c>
      <c r="AH1906" s="2657">
        <v>0.19500000000000001</v>
      </c>
      <c r="AI1906" s="2647">
        <v>4673739432280</v>
      </c>
      <c r="AJ1906" s="2648">
        <v>7.53</v>
      </c>
      <c r="AK1906" s="2651" t="s">
        <v>2154</v>
      </c>
      <c r="AL1906" s="2651" t="s">
        <v>2986</v>
      </c>
      <c r="AM1906" s="2652">
        <v>687.49</v>
      </c>
      <c r="AN1906" s="2652">
        <v>7.68</v>
      </c>
    </row>
    <row r="1907" spans="1:40" ht="11.1" customHeight="1">
      <c r="A1907" s="2646" t="s">
        <v>3349</v>
      </c>
      <c r="B1907" s="2646" t="s">
        <v>3349</v>
      </c>
      <c r="C1907" s="2646" t="s">
        <v>3161</v>
      </c>
      <c r="D1907" s="2646" t="s">
        <v>2636</v>
      </c>
      <c r="E1907" s="2647">
        <v>7307298009</v>
      </c>
      <c r="F1907" s="2646" t="s">
        <v>2990</v>
      </c>
      <c r="G1907" s="2646" t="s">
        <v>2564</v>
      </c>
      <c r="H1907" s="2646" t="s">
        <v>2995</v>
      </c>
      <c r="I1907" s="2646"/>
      <c r="J1907" s="2646"/>
      <c r="K1907" s="2646"/>
      <c r="L1907" s="2657">
        <v>0.16200000000000001</v>
      </c>
      <c r="M1907" s="2662">
        <v>3.1E-4</v>
      </c>
      <c r="N1907" s="2657">
        <v>0.10199999999999999</v>
      </c>
      <c r="O1907" s="2657">
        <v>4.3999999999999997E-2</v>
      </c>
      <c r="P1907" s="2657">
        <v>6.9000000000000006E-2</v>
      </c>
      <c r="Q1907" s="2650"/>
      <c r="R1907" s="2650"/>
      <c r="S1907" s="2650"/>
      <c r="T1907" s="2646" t="s">
        <v>2987</v>
      </c>
      <c r="U1907" s="2647">
        <v>4673739432297</v>
      </c>
      <c r="V1907" s="2656">
        <v>10</v>
      </c>
      <c r="W1907" s="2648">
        <v>1.62</v>
      </c>
      <c r="X1907" s="2650"/>
      <c r="Y1907" s="2650"/>
      <c r="Z1907" s="2650"/>
      <c r="AA1907" s="2650"/>
      <c r="AB1907" s="2647">
        <v>4673739432303</v>
      </c>
      <c r="AC1907" s="2656">
        <v>50</v>
      </c>
      <c r="AD1907" s="2657">
        <v>16.582000000000001</v>
      </c>
      <c r="AE1907" s="2658">
        <v>1.8896E-2</v>
      </c>
      <c r="AF1907" s="2648">
        <v>0.38</v>
      </c>
      <c r="AG1907" s="2657">
        <v>0.255</v>
      </c>
      <c r="AH1907" s="2657">
        <v>0.19500000000000001</v>
      </c>
      <c r="AI1907" s="2647">
        <v>4673739432310</v>
      </c>
      <c r="AJ1907" s="2648">
        <v>7.84</v>
      </c>
      <c r="AK1907" s="2651" t="s">
        <v>2154</v>
      </c>
      <c r="AL1907" s="2651" t="s">
        <v>2986</v>
      </c>
      <c r="AM1907" s="2652">
        <v>715.79</v>
      </c>
      <c r="AN1907" s="2652">
        <v>8</v>
      </c>
    </row>
    <row r="1908" spans="1:40" ht="11.1" customHeight="1">
      <c r="A1908" s="2646" t="s">
        <v>3348</v>
      </c>
      <c r="B1908" s="2646" t="s">
        <v>3348</v>
      </c>
      <c r="C1908" s="2646" t="s">
        <v>3161</v>
      </c>
      <c r="D1908" s="2646" t="s">
        <v>2636</v>
      </c>
      <c r="E1908" s="2647">
        <v>7307298009</v>
      </c>
      <c r="F1908" s="2646" t="s">
        <v>2990</v>
      </c>
      <c r="G1908" s="2646" t="s">
        <v>2565</v>
      </c>
      <c r="H1908" s="2646" t="s">
        <v>2995</v>
      </c>
      <c r="I1908" s="2646"/>
      <c r="J1908" s="2646"/>
      <c r="K1908" s="2646"/>
      <c r="L1908" s="2657">
        <v>0.16400000000000001</v>
      </c>
      <c r="M1908" s="2658">
        <v>3.0499999999999999E-4</v>
      </c>
      <c r="N1908" s="2657">
        <v>0.10199999999999999</v>
      </c>
      <c r="O1908" s="2657">
        <v>4.3999999999999997E-2</v>
      </c>
      <c r="P1908" s="2657">
        <v>6.8000000000000005E-2</v>
      </c>
      <c r="Q1908" s="2650"/>
      <c r="R1908" s="2650"/>
      <c r="S1908" s="2650"/>
      <c r="T1908" s="2646" t="s">
        <v>2987</v>
      </c>
      <c r="U1908" s="2647">
        <v>4673739432327</v>
      </c>
      <c r="V1908" s="2656">
        <v>10</v>
      </c>
      <c r="W1908" s="2648">
        <v>1.64</v>
      </c>
      <c r="X1908" s="2650"/>
      <c r="Y1908" s="2650"/>
      <c r="Z1908" s="2650"/>
      <c r="AA1908" s="2650"/>
      <c r="AB1908" s="2647">
        <v>4673739432334</v>
      </c>
      <c r="AC1908" s="2656">
        <v>50</v>
      </c>
      <c r="AD1908" s="2657">
        <v>16.782</v>
      </c>
      <c r="AE1908" s="2658">
        <v>1.8896E-2</v>
      </c>
      <c r="AF1908" s="2648">
        <v>0.38</v>
      </c>
      <c r="AG1908" s="2657">
        <v>0.255</v>
      </c>
      <c r="AH1908" s="2657">
        <v>0.19500000000000001</v>
      </c>
      <c r="AI1908" s="2647">
        <v>4673739432341</v>
      </c>
      <c r="AJ1908" s="2648">
        <v>7.94</v>
      </c>
      <c r="AK1908" s="2651" t="s">
        <v>2154</v>
      </c>
      <c r="AL1908" s="2651" t="s">
        <v>2986</v>
      </c>
      <c r="AM1908" s="2652">
        <v>724.92</v>
      </c>
      <c r="AN1908" s="2652">
        <v>8.1</v>
      </c>
    </row>
    <row r="1909" spans="1:40" ht="11.1" customHeight="1">
      <c r="A1909" s="2646" t="s">
        <v>3347</v>
      </c>
      <c r="B1909" s="2646" t="s">
        <v>3347</v>
      </c>
      <c r="C1909" s="2646" t="s">
        <v>3161</v>
      </c>
      <c r="D1909" s="2646" t="s">
        <v>2636</v>
      </c>
      <c r="E1909" s="2647">
        <v>7307298009</v>
      </c>
      <c r="F1909" s="2646" t="s">
        <v>2990</v>
      </c>
      <c r="G1909" s="2646" t="s">
        <v>2566</v>
      </c>
      <c r="H1909" s="2646" t="s">
        <v>2995</v>
      </c>
      <c r="I1909" s="2646"/>
      <c r="J1909" s="2646"/>
      <c r="K1909" s="2646"/>
      <c r="L1909" s="2657">
        <v>0.17499999999999999</v>
      </c>
      <c r="M1909" s="2658">
        <v>3.1399999999999999E-4</v>
      </c>
      <c r="N1909" s="2657">
        <v>0.10199999999999999</v>
      </c>
      <c r="O1909" s="2657">
        <v>4.3999999999999997E-2</v>
      </c>
      <c r="P1909" s="2648">
        <v>7.0000000000000007E-2</v>
      </c>
      <c r="Q1909" s="2650"/>
      <c r="R1909" s="2650"/>
      <c r="S1909" s="2650"/>
      <c r="T1909" s="2646" t="s">
        <v>2987</v>
      </c>
      <c r="U1909" s="2647">
        <v>4673739432358</v>
      </c>
      <c r="V1909" s="2656">
        <v>10</v>
      </c>
      <c r="W1909" s="2648">
        <v>1.75</v>
      </c>
      <c r="X1909" s="2650"/>
      <c r="Y1909" s="2650"/>
      <c r="Z1909" s="2650"/>
      <c r="AA1909" s="2650"/>
      <c r="AB1909" s="2647">
        <v>4673739432365</v>
      </c>
      <c r="AC1909" s="2656">
        <v>50</v>
      </c>
      <c r="AD1909" s="2657">
        <v>17.882000000000001</v>
      </c>
      <c r="AE1909" s="2658">
        <v>1.8896E-2</v>
      </c>
      <c r="AF1909" s="2648">
        <v>0.38</v>
      </c>
      <c r="AG1909" s="2657">
        <v>0.255</v>
      </c>
      <c r="AH1909" s="2657">
        <v>0.19500000000000001</v>
      </c>
      <c r="AI1909" s="2647">
        <v>4673739432372</v>
      </c>
      <c r="AJ1909" s="2648">
        <v>7.84</v>
      </c>
      <c r="AK1909" s="2651" t="s">
        <v>2154</v>
      </c>
      <c r="AL1909" s="2651" t="s">
        <v>2986</v>
      </c>
      <c r="AM1909" s="2652">
        <v>715.79</v>
      </c>
      <c r="AN1909" s="2652">
        <v>8</v>
      </c>
    </row>
    <row r="1910" spans="1:40" ht="11.1" customHeight="1">
      <c r="A1910" s="2646" t="s">
        <v>3346</v>
      </c>
      <c r="B1910" s="2646" t="s">
        <v>3346</v>
      </c>
      <c r="C1910" s="2646" t="s">
        <v>3161</v>
      </c>
      <c r="D1910" s="2646" t="s">
        <v>2636</v>
      </c>
      <c r="E1910" s="2647">
        <v>7307298009</v>
      </c>
      <c r="F1910" s="2646" t="s">
        <v>2990</v>
      </c>
      <c r="G1910" s="2646" t="s">
        <v>2567</v>
      </c>
      <c r="H1910" s="2646" t="s">
        <v>2995</v>
      </c>
      <c r="I1910" s="2646"/>
      <c r="J1910" s="2646"/>
      <c r="K1910" s="2646"/>
      <c r="L1910" s="2657">
        <v>0.22500000000000001</v>
      </c>
      <c r="M1910" s="2658">
        <v>4.8299999999999998E-4</v>
      </c>
      <c r="N1910" s="2648">
        <v>0.12</v>
      </c>
      <c r="O1910" s="2657">
        <v>5.2999999999999999E-2</v>
      </c>
      <c r="P1910" s="2657">
        <v>7.5999999999999998E-2</v>
      </c>
      <c r="Q1910" s="2650"/>
      <c r="R1910" s="2650"/>
      <c r="S1910" s="2650"/>
      <c r="T1910" s="2646" t="s">
        <v>2987</v>
      </c>
      <c r="U1910" s="2647">
        <v>4673739432389</v>
      </c>
      <c r="V1910" s="2656">
        <v>5</v>
      </c>
      <c r="W1910" s="2657">
        <v>1.125</v>
      </c>
      <c r="X1910" s="2650"/>
      <c r="Y1910" s="2650"/>
      <c r="Z1910" s="2650"/>
      <c r="AA1910" s="2650"/>
      <c r="AB1910" s="2647">
        <v>4673739432396</v>
      </c>
      <c r="AC1910" s="2656">
        <v>60</v>
      </c>
      <c r="AD1910" s="2648">
        <v>27.53</v>
      </c>
      <c r="AE1910" s="2658">
        <v>3.1385000000000003E-2</v>
      </c>
      <c r="AF1910" s="2648">
        <v>0.42</v>
      </c>
      <c r="AG1910" s="2657">
        <v>0.30499999999999999</v>
      </c>
      <c r="AH1910" s="2657">
        <v>0.245</v>
      </c>
      <c r="AI1910" s="2647">
        <v>4673739432402</v>
      </c>
      <c r="AJ1910" s="2648">
        <v>8.92</v>
      </c>
      <c r="AK1910" s="2651" t="s">
        <v>2154</v>
      </c>
      <c r="AL1910" s="2651" t="s">
        <v>2986</v>
      </c>
      <c r="AM1910" s="2663">
        <v>814.4</v>
      </c>
      <c r="AN1910" s="2652">
        <v>9.1</v>
      </c>
    </row>
    <row r="1911" spans="1:40" ht="11.1" customHeight="1">
      <c r="A1911" s="2646" t="s">
        <v>3345</v>
      </c>
      <c r="B1911" s="2646" t="s">
        <v>3345</v>
      </c>
      <c r="C1911" s="2646" t="s">
        <v>3161</v>
      </c>
      <c r="D1911" s="2646" t="s">
        <v>2636</v>
      </c>
      <c r="E1911" s="2647">
        <v>7307298009</v>
      </c>
      <c r="F1911" s="2646" t="s">
        <v>2990</v>
      </c>
      <c r="G1911" s="2646" t="s">
        <v>2568</v>
      </c>
      <c r="H1911" s="2646" t="s">
        <v>2995</v>
      </c>
      <c r="I1911" s="2646"/>
      <c r="J1911" s="2646"/>
      <c r="K1911" s="2646"/>
      <c r="L1911" s="2657">
        <v>0.22700000000000001</v>
      </c>
      <c r="M1911" s="2662">
        <v>4.8999999999999998E-4</v>
      </c>
      <c r="N1911" s="2648">
        <v>0.12</v>
      </c>
      <c r="O1911" s="2657">
        <v>5.2999999999999999E-2</v>
      </c>
      <c r="P1911" s="2657">
        <v>7.6999999999999999E-2</v>
      </c>
      <c r="Q1911" s="2650"/>
      <c r="R1911" s="2650"/>
      <c r="S1911" s="2650"/>
      <c r="T1911" s="2646" t="s">
        <v>2987</v>
      </c>
      <c r="U1911" s="2647">
        <v>4673739432419</v>
      </c>
      <c r="V1911" s="2656">
        <v>5</v>
      </c>
      <c r="W1911" s="2657">
        <v>1.135</v>
      </c>
      <c r="X1911" s="2650"/>
      <c r="Y1911" s="2650"/>
      <c r="Z1911" s="2650"/>
      <c r="AA1911" s="2650"/>
      <c r="AB1911" s="2647">
        <v>4673739432426</v>
      </c>
      <c r="AC1911" s="2656">
        <v>60</v>
      </c>
      <c r="AD1911" s="2648">
        <v>27.77</v>
      </c>
      <c r="AE1911" s="2658">
        <v>3.1385000000000003E-2</v>
      </c>
      <c r="AF1911" s="2648">
        <v>0.42</v>
      </c>
      <c r="AG1911" s="2657">
        <v>0.30499999999999999</v>
      </c>
      <c r="AH1911" s="2657">
        <v>0.245</v>
      </c>
      <c r="AI1911" s="2647">
        <v>4673739432433</v>
      </c>
      <c r="AJ1911" s="2648">
        <v>9.61</v>
      </c>
      <c r="AK1911" s="2651" t="s">
        <v>2154</v>
      </c>
      <c r="AL1911" s="2651" t="s">
        <v>2986</v>
      </c>
      <c r="AM1911" s="2652">
        <v>877.39</v>
      </c>
      <c r="AN1911" s="2652">
        <v>9.8000000000000007</v>
      </c>
    </row>
    <row r="1912" spans="1:40" ht="11.1" customHeight="1">
      <c r="A1912" s="2646" t="s">
        <v>3344</v>
      </c>
      <c r="B1912" s="2646" t="s">
        <v>3344</v>
      </c>
      <c r="C1912" s="2646" t="s">
        <v>3161</v>
      </c>
      <c r="D1912" s="2646" t="s">
        <v>2636</v>
      </c>
      <c r="E1912" s="2647">
        <v>7307298009</v>
      </c>
      <c r="F1912" s="2646" t="s">
        <v>2990</v>
      </c>
      <c r="G1912" s="2646" t="s">
        <v>2569</v>
      </c>
      <c r="H1912" s="2646" t="s">
        <v>2995</v>
      </c>
      <c r="I1912" s="2646"/>
      <c r="J1912" s="2646"/>
      <c r="K1912" s="2646"/>
      <c r="L1912" s="2657">
        <v>0.23499999999999999</v>
      </c>
      <c r="M1912" s="2662">
        <v>4.8999999999999998E-4</v>
      </c>
      <c r="N1912" s="2648">
        <v>0.12</v>
      </c>
      <c r="O1912" s="2657">
        <v>5.2999999999999999E-2</v>
      </c>
      <c r="P1912" s="2657">
        <v>7.6999999999999999E-2</v>
      </c>
      <c r="Q1912" s="2650"/>
      <c r="R1912" s="2650"/>
      <c r="S1912" s="2650"/>
      <c r="T1912" s="2646" t="s">
        <v>2987</v>
      </c>
      <c r="U1912" s="2647">
        <v>4673739432440</v>
      </c>
      <c r="V1912" s="2656">
        <v>5</v>
      </c>
      <c r="W1912" s="2657">
        <v>1.175</v>
      </c>
      <c r="X1912" s="2650"/>
      <c r="Y1912" s="2650"/>
      <c r="Z1912" s="2650"/>
      <c r="AA1912" s="2650"/>
      <c r="AB1912" s="2647">
        <v>4673739432457</v>
      </c>
      <c r="AC1912" s="2656">
        <v>60</v>
      </c>
      <c r="AD1912" s="2648">
        <v>28.73</v>
      </c>
      <c r="AE1912" s="2658">
        <v>3.1385000000000003E-2</v>
      </c>
      <c r="AF1912" s="2648">
        <v>0.42</v>
      </c>
      <c r="AG1912" s="2657">
        <v>0.30499999999999999</v>
      </c>
      <c r="AH1912" s="2657">
        <v>0.245</v>
      </c>
      <c r="AI1912" s="2647">
        <v>4673739432464</v>
      </c>
      <c r="AJ1912" s="2648">
        <v>9.8800000000000008</v>
      </c>
      <c r="AK1912" s="2651" t="s">
        <v>2154</v>
      </c>
      <c r="AL1912" s="2651" t="s">
        <v>2986</v>
      </c>
      <c r="AM1912" s="2652">
        <v>902.04</v>
      </c>
      <c r="AN1912" s="2652">
        <v>10.08</v>
      </c>
    </row>
    <row r="1913" spans="1:40" ht="11.1" customHeight="1">
      <c r="A1913" s="2646" t="s">
        <v>3343</v>
      </c>
      <c r="B1913" s="2646" t="s">
        <v>3343</v>
      </c>
      <c r="C1913" s="2646" t="s">
        <v>3161</v>
      </c>
      <c r="D1913" s="2646" t="s">
        <v>2636</v>
      </c>
      <c r="E1913" s="2647">
        <v>7307298009</v>
      </c>
      <c r="F1913" s="2646" t="s">
        <v>2990</v>
      </c>
      <c r="G1913" s="2646" t="s">
        <v>2570</v>
      </c>
      <c r="H1913" s="2646" t="s">
        <v>2995</v>
      </c>
      <c r="I1913" s="2646"/>
      <c r="J1913" s="2646"/>
      <c r="K1913" s="2646"/>
      <c r="L1913" s="2648">
        <v>0.24</v>
      </c>
      <c r="M1913" s="2658">
        <v>5.0199999999999995E-4</v>
      </c>
      <c r="N1913" s="2648">
        <v>0.12</v>
      </c>
      <c r="O1913" s="2657">
        <v>5.2999999999999999E-2</v>
      </c>
      <c r="P1913" s="2657">
        <v>7.9000000000000001E-2</v>
      </c>
      <c r="Q1913" s="2650"/>
      <c r="R1913" s="2650"/>
      <c r="S1913" s="2650"/>
      <c r="T1913" s="2646" t="s">
        <v>2987</v>
      </c>
      <c r="U1913" s="2647">
        <v>4673739432471</v>
      </c>
      <c r="V1913" s="2656">
        <v>5</v>
      </c>
      <c r="W1913" s="2653">
        <v>1.2</v>
      </c>
      <c r="X1913" s="2650"/>
      <c r="Y1913" s="2650"/>
      <c r="Z1913" s="2650"/>
      <c r="AA1913" s="2650"/>
      <c r="AB1913" s="2647">
        <v>4673739432488</v>
      </c>
      <c r="AC1913" s="2656">
        <v>60</v>
      </c>
      <c r="AD1913" s="2648">
        <v>29.33</v>
      </c>
      <c r="AE1913" s="2658">
        <v>3.1385000000000003E-2</v>
      </c>
      <c r="AF1913" s="2648">
        <v>0.42</v>
      </c>
      <c r="AG1913" s="2657">
        <v>0.30499999999999999</v>
      </c>
      <c r="AH1913" s="2657">
        <v>0.245</v>
      </c>
      <c r="AI1913" s="2647">
        <v>4673739432495</v>
      </c>
      <c r="AJ1913" s="2648">
        <v>10.17</v>
      </c>
      <c r="AK1913" s="2651" t="s">
        <v>2154</v>
      </c>
      <c r="AL1913" s="2651" t="s">
        <v>2986</v>
      </c>
      <c r="AM1913" s="2652">
        <v>928.52</v>
      </c>
      <c r="AN1913" s="2652">
        <v>10.37</v>
      </c>
    </row>
    <row r="1914" spans="1:40" ht="11.1" customHeight="1">
      <c r="A1914" s="2646" t="s">
        <v>3342</v>
      </c>
      <c r="B1914" s="2646" t="s">
        <v>3342</v>
      </c>
      <c r="C1914" s="2646" t="s">
        <v>3161</v>
      </c>
      <c r="D1914" s="2646" t="s">
        <v>2636</v>
      </c>
      <c r="E1914" s="2647">
        <v>7307298009</v>
      </c>
      <c r="F1914" s="2646" t="s">
        <v>2990</v>
      </c>
      <c r="G1914" s="2646" t="s">
        <v>2571</v>
      </c>
      <c r="H1914" s="2646" t="s">
        <v>2995</v>
      </c>
      <c r="I1914" s="2646"/>
      <c r="J1914" s="2646"/>
      <c r="K1914" s="2646"/>
      <c r="L1914" s="2657">
        <v>0.251</v>
      </c>
      <c r="M1914" s="2658">
        <v>5.2800000000000004E-4</v>
      </c>
      <c r="N1914" s="2648">
        <v>0.12</v>
      </c>
      <c r="O1914" s="2657">
        <v>5.2999999999999999E-2</v>
      </c>
      <c r="P1914" s="2657">
        <v>8.3000000000000004E-2</v>
      </c>
      <c r="Q1914" s="2650"/>
      <c r="R1914" s="2650"/>
      <c r="S1914" s="2650"/>
      <c r="T1914" s="2646" t="s">
        <v>2987</v>
      </c>
      <c r="U1914" s="2647">
        <v>4673739432501</v>
      </c>
      <c r="V1914" s="2656">
        <v>5</v>
      </c>
      <c r="W1914" s="2657">
        <v>1.2549999999999999</v>
      </c>
      <c r="X1914" s="2650"/>
      <c r="Y1914" s="2650"/>
      <c r="Z1914" s="2650"/>
      <c r="AA1914" s="2650"/>
      <c r="AB1914" s="2647">
        <v>4673739432518</v>
      </c>
      <c r="AC1914" s="2656">
        <v>50</v>
      </c>
      <c r="AD1914" s="2648">
        <v>25.63</v>
      </c>
      <c r="AE1914" s="2658">
        <v>3.1385000000000003E-2</v>
      </c>
      <c r="AF1914" s="2648">
        <v>0.42</v>
      </c>
      <c r="AG1914" s="2657">
        <v>0.30499999999999999</v>
      </c>
      <c r="AH1914" s="2657">
        <v>0.245</v>
      </c>
      <c r="AI1914" s="2647">
        <v>4673739432525</v>
      </c>
      <c r="AJ1914" s="2648">
        <v>11.86</v>
      </c>
      <c r="AK1914" s="2651" t="s">
        <v>2154</v>
      </c>
      <c r="AL1914" s="2651" t="s">
        <v>2986</v>
      </c>
      <c r="AM1914" s="2655">
        <v>1082.82</v>
      </c>
      <c r="AN1914" s="2652">
        <v>12.1</v>
      </c>
    </row>
    <row r="1915" spans="1:40" ht="11.1" customHeight="1">
      <c r="A1915" s="2646" t="s">
        <v>3341</v>
      </c>
      <c r="B1915" s="2646" t="s">
        <v>3341</v>
      </c>
      <c r="C1915" s="2646" t="s">
        <v>3161</v>
      </c>
      <c r="D1915" s="2646" t="s">
        <v>2636</v>
      </c>
      <c r="E1915" s="2647">
        <v>7307298009</v>
      </c>
      <c r="F1915" s="2646" t="s">
        <v>2990</v>
      </c>
      <c r="G1915" s="2646" t="s">
        <v>2572</v>
      </c>
      <c r="H1915" s="2646" t="s">
        <v>2995</v>
      </c>
      <c r="I1915" s="2646"/>
      <c r="J1915" s="2646"/>
      <c r="K1915" s="2646"/>
      <c r="L1915" s="2657">
        <v>0.32100000000000001</v>
      </c>
      <c r="M1915" s="2658">
        <v>8.3699999999999996E-4</v>
      </c>
      <c r="N1915" s="2657">
        <v>0.14299999999999999</v>
      </c>
      <c r="O1915" s="2657">
        <v>6.5000000000000002E-2</v>
      </c>
      <c r="P1915" s="2648">
        <v>0.09</v>
      </c>
      <c r="Q1915" s="2650"/>
      <c r="R1915" s="2650"/>
      <c r="S1915" s="2650"/>
      <c r="T1915" s="2646" t="s">
        <v>2987</v>
      </c>
      <c r="U1915" s="2647">
        <v>4673739432532</v>
      </c>
      <c r="V1915" s="2656">
        <v>5</v>
      </c>
      <c r="W1915" s="2657">
        <v>1.605</v>
      </c>
      <c r="X1915" s="2650"/>
      <c r="Y1915" s="2650"/>
      <c r="Z1915" s="2650"/>
      <c r="AA1915" s="2650"/>
      <c r="AB1915" s="2647">
        <v>4673739432549</v>
      </c>
      <c r="AC1915" s="2656">
        <v>30</v>
      </c>
      <c r="AD1915" s="2648">
        <v>19.79</v>
      </c>
      <c r="AE1915" s="2658">
        <v>3.1385000000000003E-2</v>
      </c>
      <c r="AF1915" s="2648">
        <v>0.42</v>
      </c>
      <c r="AG1915" s="2657">
        <v>0.30499999999999999</v>
      </c>
      <c r="AH1915" s="2657">
        <v>0.245</v>
      </c>
      <c r="AI1915" s="2647">
        <v>4673739432556</v>
      </c>
      <c r="AJ1915" s="2648">
        <v>11.89</v>
      </c>
      <c r="AK1915" s="2651" t="s">
        <v>2154</v>
      </c>
      <c r="AL1915" s="2651" t="s">
        <v>2986</v>
      </c>
      <c r="AM1915" s="2655">
        <v>1085.56</v>
      </c>
      <c r="AN1915" s="2652">
        <v>12.13</v>
      </c>
    </row>
    <row r="1916" spans="1:40" ht="11.1" customHeight="1">
      <c r="A1916" s="2646" t="s">
        <v>3340</v>
      </c>
      <c r="B1916" s="2646" t="s">
        <v>3340</v>
      </c>
      <c r="C1916" s="2646" t="s">
        <v>3161</v>
      </c>
      <c r="D1916" s="2646" t="s">
        <v>2636</v>
      </c>
      <c r="E1916" s="2647">
        <v>7307298009</v>
      </c>
      <c r="F1916" s="2646" t="s">
        <v>2990</v>
      </c>
      <c r="G1916" s="2646" t="s">
        <v>2573</v>
      </c>
      <c r="H1916" s="2646" t="s">
        <v>2995</v>
      </c>
      <c r="I1916" s="2646"/>
      <c r="J1916" s="2646"/>
      <c r="K1916" s="2646"/>
      <c r="L1916" s="2657">
        <v>0.33100000000000002</v>
      </c>
      <c r="M1916" s="2658">
        <v>8.3699999999999996E-4</v>
      </c>
      <c r="N1916" s="2657">
        <v>0.14299999999999999</v>
      </c>
      <c r="O1916" s="2657">
        <v>6.5000000000000002E-2</v>
      </c>
      <c r="P1916" s="2648">
        <v>0.09</v>
      </c>
      <c r="Q1916" s="2650"/>
      <c r="R1916" s="2650"/>
      <c r="S1916" s="2650"/>
      <c r="T1916" s="2646" t="s">
        <v>2987</v>
      </c>
      <c r="U1916" s="2647">
        <v>4673739432808</v>
      </c>
      <c r="V1916" s="2656">
        <v>5</v>
      </c>
      <c r="W1916" s="2657">
        <v>1.655</v>
      </c>
      <c r="X1916" s="2650"/>
      <c r="Y1916" s="2650"/>
      <c r="Z1916" s="2650"/>
      <c r="AA1916" s="2650"/>
      <c r="AB1916" s="2647">
        <v>4673739432815</v>
      </c>
      <c r="AC1916" s="2656">
        <v>30</v>
      </c>
      <c r="AD1916" s="2648">
        <v>20.39</v>
      </c>
      <c r="AE1916" s="2658">
        <v>3.1385000000000003E-2</v>
      </c>
      <c r="AF1916" s="2648">
        <v>0.42</v>
      </c>
      <c r="AG1916" s="2657">
        <v>0.30499999999999999</v>
      </c>
      <c r="AH1916" s="2657">
        <v>0.245</v>
      </c>
      <c r="AI1916" s="2647">
        <v>4673739432822</v>
      </c>
      <c r="AJ1916" s="2648">
        <v>13.97</v>
      </c>
      <c r="AK1916" s="2651" t="s">
        <v>2154</v>
      </c>
      <c r="AL1916" s="2651" t="s">
        <v>2986</v>
      </c>
      <c r="AM1916" s="2655">
        <v>1275.46</v>
      </c>
      <c r="AN1916" s="2652">
        <v>14.25</v>
      </c>
    </row>
    <row r="1917" spans="1:40" ht="11.1" customHeight="1">
      <c r="A1917" s="2646" t="s">
        <v>3339</v>
      </c>
      <c r="B1917" s="2646" t="s">
        <v>3339</v>
      </c>
      <c r="C1917" s="2646" t="s">
        <v>3161</v>
      </c>
      <c r="D1917" s="2646" t="s">
        <v>2636</v>
      </c>
      <c r="E1917" s="2647">
        <v>7307298009</v>
      </c>
      <c r="F1917" s="2646" t="s">
        <v>2990</v>
      </c>
      <c r="G1917" s="2646" t="s">
        <v>2574</v>
      </c>
      <c r="H1917" s="2646" t="s">
        <v>2995</v>
      </c>
      <c r="I1917" s="2646"/>
      <c r="J1917" s="2646"/>
      <c r="K1917" s="2646"/>
      <c r="L1917" s="2657">
        <v>0.33800000000000002</v>
      </c>
      <c r="M1917" s="2658">
        <v>8.4599999999999996E-4</v>
      </c>
      <c r="N1917" s="2657">
        <v>0.14299999999999999</v>
      </c>
      <c r="O1917" s="2657">
        <v>6.5000000000000002E-2</v>
      </c>
      <c r="P1917" s="2657">
        <v>9.0999999999999998E-2</v>
      </c>
      <c r="Q1917" s="2650"/>
      <c r="R1917" s="2650"/>
      <c r="S1917" s="2650"/>
      <c r="T1917" s="2646" t="s">
        <v>2987</v>
      </c>
      <c r="U1917" s="2647">
        <v>4673739432839</v>
      </c>
      <c r="V1917" s="2656">
        <v>5</v>
      </c>
      <c r="W1917" s="2648">
        <v>1.69</v>
      </c>
      <c r="X1917" s="2650"/>
      <c r="Y1917" s="2650"/>
      <c r="Z1917" s="2650"/>
      <c r="AA1917" s="2650"/>
      <c r="AB1917" s="2647">
        <v>4673739432846</v>
      </c>
      <c r="AC1917" s="2656">
        <v>30</v>
      </c>
      <c r="AD1917" s="2648">
        <v>20.81</v>
      </c>
      <c r="AE1917" s="2658">
        <v>3.1385000000000003E-2</v>
      </c>
      <c r="AF1917" s="2648">
        <v>0.42</v>
      </c>
      <c r="AG1917" s="2657">
        <v>0.30499999999999999</v>
      </c>
      <c r="AH1917" s="2657">
        <v>0.245</v>
      </c>
      <c r="AI1917" s="2647">
        <v>4673739432853</v>
      </c>
      <c r="AJ1917" s="2648">
        <v>15.04</v>
      </c>
      <c r="AK1917" s="2651" t="s">
        <v>2154</v>
      </c>
      <c r="AL1917" s="2651" t="s">
        <v>2986</v>
      </c>
      <c r="AM1917" s="2655">
        <v>1373.15</v>
      </c>
      <c r="AN1917" s="2652">
        <v>15.34</v>
      </c>
    </row>
    <row r="1918" spans="1:40" ht="11.1" customHeight="1">
      <c r="A1918" s="2646" t="s">
        <v>3338</v>
      </c>
      <c r="B1918" s="2646" t="s">
        <v>3338</v>
      </c>
      <c r="C1918" s="2646" t="s">
        <v>3161</v>
      </c>
      <c r="D1918" s="2646" t="s">
        <v>2636</v>
      </c>
      <c r="E1918" s="2647">
        <v>7307298009</v>
      </c>
      <c r="F1918" s="2646" t="s">
        <v>2990</v>
      </c>
      <c r="G1918" s="2646" t="s">
        <v>2575</v>
      </c>
      <c r="H1918" s="2646" t="s">
        <v>2995</v>
      </c>
      <c r="I1918" s="2646"/>
      <c r="J1918" s="2646"/>
      <c r="K1918" s="2646"/>
      <c r="L1918" s="2657">
        <v>0.34200000000000003</v>
      </c>
      <c r="M1918" s="2658">
        <v>8.4599999999999996E-4</v>
      </c>
      <c r="N1918" s="2657">
        <v>0.14299999999999999</v>
      </c>
      <c r="O1918" s="2657">
        <v>6.5000000000000002E-2</v>
      </c>
      <c r="P1918" s="2657">
        <v>9.0999999999999998E-2</v>
      </c>
      <c r="Q1918" s="2650"/>
      <c r="R1918" s="2650"/>
      <c r="S1918" s="2650"/>
      <c r="T1918" s="2646" t="s">
        <v>2987</v>
      </c>
      <c r="U1918" s="2647">
        <v>4673739432860</v>
      </c>
      <c r="V1918" s="2656">
        <v>5</v>
      </c>
      <c r="W1918" s="2648">
        <v>1.71</v>
      </c>
      <c r="X1918" s="2650"/>
      <c r="Y1918" s="2650"/>
      <c r="Z1918" s="2650"/>
      <c r="AA1918" s="2650"/>
      <c r="AB1918" s="2647">
        <v>4673739432877</v>
      </c>
      <c r="AC1918" s="2656">
        <v>30</v>
      </c>
      <c r="AD1918" s="2648">
        <v>21.05</v>
      </c>
      <c r="AE1918" s="2658">
        <v>3.1385000000000003E-2</v>
      </c>
      <c r="AF1918" s="2648">
        <v>0.42</v>
      </c>
      <c r="AG1918" s="2657">
        <v>0.30499999999999999</v>
      </c>
      <c r="AH1918" s="2657">
        <v>0.245</v>
      </c>
      <c r="AI1918" s="2647">
        <v>4673739432884</v>
      </c>
      <c r="AJ1918" s="2648">
        <v>15.62</v>
      </c>
      <c r="AK1918" s="2651" t="s">
        <v>2154</v>
      </c>
      <c r="AL1918" s="2651" t="s">
        <v>2986</v>
      </c>
      <c r="AM1918" s="2655">
        <v>1426.11</v>
      </c>
      <c r="AN1918" s="2652">
        <v>15.93</v>
      </c>
    </row>
    <row r="1919" spans="1:40" ht="11.1" customHeight="1">
      <c r="A1919" s="2646" t="s">
        <v>3337</v>
      </c>
      <c r="B1919" s="2646" t="s">
        <v>3337</v>
      </c>
      <c r="C1919" s="2646" t="s">
        <v>3161</v>
      </c>
      <c r="D1919" s="2646" t="s">
        <v>2636</v>
      </c>
      <c r="E1919" s="2647">
        <v>7307298009</v>
      </c>
      <c r="F1919" s="2646" t="s">
        <v>2990</v>
      </c>
      <c r="G1919" s="2646" t="s">
        <v>2576</v>
      </c>
      <c r="H1919" s="2646" t="s">
        <v>2995</v>
      </c>
      <c r="I1919" s="2646"/>
      <c r="J1919" s="2646"/>
      <c r="K1919" s="2646"/>
      <c r="L1919" s="2657">
        <v>0.34899999999999998</v>
      </c>
      <c r="M1919" s="2658">
        <v>8.92E-4</v>
      </c>
      <c r="N1919" s="2657">
        <v>0.14299999999999999</v>
      </c>
      <c r="O1919" s="2657">
        <v>6.5000000000000002E-2</v>
      </c>
      <c r="P1919" s="2657">
        <v>9.6000000000000002E-2</v>
      </c>
      <c r="Q1919" s="2650"/>
      <c r="R1919" s="2650"/>
      <c r="S1919" s="2650"/>
      <c r="T1919" s="2646" t="s">
        <v>2987</v>
      </c>
      <c r="U1919" s="2647">
        <v>4673739432891</v>
      </c>
      <c r="V1919" s="2656">
        <v>5</v>
      </c>
      <c r="W1919" s="2657">
        <v>1.7450000000000001</v>
      </c>
      <c r="X1919" s="2650"/>
      <c r="Y1919" s="2650"/>
      <c r="Z1919" s="2650"/>
      <c r="AA1919" s="2650"/>
      <c r="AB1919" s="2647">
        <v>4673739432907</v>
      </c>
      <c r="AC1919" s="2656">
        <v>30</v>
      </c>
      <c r="AD1919" s="2648">
        <v>21.47</v>
      </c>
      <c r="AE1919" s="2658">
        <v>3.1385000000000003E-2</v>
      </c>
      <c r="AF1919" s="2648">
        <v>0.42</v>
      </c>
      <c r="AG1919" s="2657">
        <v>0.30499999999999999</v>
      </c>
      <c r="AH1919" s="2657">
        <v>0.245</v>
      </c>
      <c r="AI1919" s="2647">
        <v>4673739432914</v>
      </c>
      <c r="AJ1919" s="2648">
        <v>16.39</v>
      </c>
      <c r="AK1919" s="2651" t="s">
        <v>2154</v>
      </c>
      <c r="AL1919" s="2651" t="s">
        <v>2986</v>
      </c>
      <c r="AM1919" s="2655">
        <v>1496.41</v>
      </c>
      <c r="AN1919" s="2652">
        <v>16.72</v>
      </c>
    </row>
    <row r="1920" spans="1:40" ht="11.1" customHeight="1">
      <c r="A1920" s="2646" t="s">
        <v>3336</v>
      </c>
      <c r="B1920" s="2646" t="s">
        <v>3336</v>
      </c>
      <c r="C1920" s="2646" t="s">
        <v>3161</v>
      </c>
      <c r="D1920" s="2646" t="s">
        <v>2636</v>
      </c>
      <c r="E1920" s="2647">
        <v>7307298009</v>
      </c>
      <c r="F1920" s="2646" t="s">
        <v>2990</v>
      </c>
      <c r="G1920" s="2646" t="s">
        <v>2577</v>
      </c>
      <c r="H1920" s="2646" t="s">
        <v>2995</v>
      </c>
      <c r="I1920" s="2646"/>
      <c r="J1920" s="2646"/>
      <c r="K1920" s="2646"/>
      <c r="L1920" s="2657">
        <v>0.376</v>
      </c>
      <c r="M1920" s="2658">
        <v>9.4799999999999995E-4</v>
      </c>
      <c r="N1920" s="2657">
        <v>0.14299999999999999</v>
      </c>
      <c r="O1920" s="2657">
        <v>6.5000000000000002E-2</v>
      </c>
      <c r="P1920" s="2657">
        <v>0.10199999999999999</v>
      </c>
      <c r="Q1920" s="2650"/>
      <c r="R1920" s="2650"/>
      <c r="S1920" s="2650"/>
      <c r="T1920" s="2646" t="s">
        <v>2987</v>
      </c>
      <c r="U1920" s="2647">
        <v>4673739432921</v>
      </c>
      <c r="V1920" s="2656">
        <v>5</v>
      </c>
      <c r="W1920" s="2648">
        <v>1.88</v>
      </c>
      <c r="X1920" s="2650"/>
      <c r="Y1920" s="2650"/>
      <c r="Z1920" s="2650"/>
      <c r="AA1920" s="2650"/>
      <c r="AB1920" s="2647">
        <v>4673739432938</v>
      </c>
      <c r="AC1920" s="2656">
        <v>30</v>
      </c>
      <c r="AD1920" s="2648">
        <v>23.09</v>
      </c>
      <c r="AE1920" s="2658">
        <v>3.1385000000000003E-2</v>
      </c>
      <c r="AF1920" s="2648">
        <v>0.42</v>
      </c>
      <c r="AG1920" s="2657">
        <v>0.30499999999999999</v>
      </c>
      <c r="AH1920" s="2657">
        <v>0.245</v>
      </c>
      <c r="AI1920" s="2647">
        <v>4673739432945</v>
      </c>
      <c r="AJ1920" s="2648">
        <v>16.649999999999999</v>
      </c>
      <c r="AK1920" s="2651" t="s">
        <v>2154</v>
      </c>
      <c r="AL1920" s="2651" t="s">
        <v>2986</v>
      </c>
      <c r="AM1920" s="2655">
        <v>1520.15</v>
      </c>
      <c r="AN1920" s="2652">
        <v>16.98</v>
      </c>
    </row>
    <row r="1921" spans="1:40" ht="11.1" customHeight="1">
      <c r="A1921" s="2646" t="s">
        <v>3335</v>
      </c>
      <c r="B1921" s="2646" t="s">
        <v>3335</v>
      </c>
      <c r="C1921" s="2646" t="s">
        <v>3161</v>
      </c>
      <c r="D1921" s="2646" t="s">
        <v>2636</v>
      </c>
      <c r="E1921" s="2647">
        <v>7307298009</v>
      </c>
      <c r="F1921" s="2646" t="s">
        <v>2990</v>
      </c>
      <c r="G1921" s="2646" t="s">
        <v>2578</v>
      </c>
      <c r="H1921" s="2646" t="s">
        <v>3017</v>
      </c>
      <c r="I1921" s="2646"/>
      <c r="J1921" s="2646"/>
      <c r="K1921" s="2646"/>
      <c r="L1921" s="2657">
        <v>0.92400000000000004</v>
      </c>
      <c r="M1921" s="2658">
        <v>2.7820000000000002E-3</v>
      </c>
      <c r="N1921" s="2657">
        <v>0.23300000000000001</v>
      </c>
      <c r="O1921" s="2657">
        <v>9.4E-2</v>
      </c>
      <c r="P1921" s="2657">
        <v>0.127</v>
      </c>
      <c r="Q1921" s="2650"/>
      <c r="R1921" s="2650"/>
      <c r="S1921" s="2650"/>
      <c r="T1921" s="2646" t="s">
        <v>2987</v>
      </c>
      <c r="U1921" s="2647">
        <v>4673739432952</v>
      </c>
      <c r="V1921" s="2656">
        <v>1</v>
      </c>
      <c r="W1921" s="2657">
        <v>0.92400000000000004</v>
      </c>
      <c r="X1921" s="2650"/>
      <c r="Y1921" s="2650"/>
      <c r="Z1921" s="2650"/>
      <c r="AA1921" s="2650"/>
      <c r="AB1921" s="2647">
        <v>4673739432969</v>
      </c>
      <c r="AC1921" s="2656">
        <v>10</v>
      </c>
      <c r="AD1921" s="2648">
        <v>19.010000000000002</v>
      </c>
      <c r="AE1921" s="2658">
        <v>3.1385000000000003E-2</v>
      </c>
      <c r="AF1921" s="2648">
        <v>0.42</v>
      </c>
      <c r="AG1921" s="2657">
        <v>0.30499999999999999</v>
      </c>
      <c r="AH1921" s="2657">
        <v>0.245</v>
      </c>
      <c r="AI1921" s="2647">
        <v>4673739432976</v>
      </c>
      <c r="AJ1921" s="2648">
        <v>36.81</v>
      </c>
      <c r="AK1921" s="2651" t="s">
        <v>2154</v>
      </c>
      <c r="AL1921" s="2651" t="s">
        <v>2986</v>
      </c>
      <c r="AM1921" s="2655">
        <v>3360.75</v>
      </c>
      <c r="AN1921" s="2652">
        <v>37.549999999999997</v>
      </c>
    </row>
    <row r="1922" spans="1:40" ht="11.1" customHeight="1">
      <c r="A1922" s="2646" t="s">
        <v>3334</v>
      </c>
      <c r="B1922" s="2646" t="s">
        <v>3334</v>
      </c>
      <c r="C1922" s="2646" t="s">
        <v>3161</v>
      </c>
      <c r="D1922" s="2646" t="s">
        <v>2636</v>
      </c>
      <c r="E1922" s="2647">
        <v>7307298009</v>
      </c>
      <c r="F1922" s="2646" t="s">
        <v>2990</v>
      </c>
      <c r="G1922" s="2646" t="s">
        <v>2579</v>
      </c>
      <c r="H1922" s="2646" t="s">
        <v>3017</v>
      </c>
      <c r="I1922" s="2646"/>
      <c r="J1922" s="2646"/>
      <c r="K1922" s="2646"/>
      <c r="L1922" s="2657">
        <v>0.96899999999999997</v>
      </c>
      <c r="M1922" s="2658">
        <v>2.8470000000000001E-3</v>
      </c>
      <c r="N1922" s="2657">
        <v>0.23300000000000001</v>
      </c>
      <c r="O1922" s="2657">
        <v>9.4E-2</v>
      </c>
      <c r="P1922" s="2648">
        <v>0.13</v>
      </c>
      <c r="Q1922" s="2650"/>
      <c r="R1922" s="2650"/>
      <c r="S1922" s="2650"/>
      <c r="T1922" s="2646" t="s">
        <v>2987</v>
      </c>
      <c r="U1922" s="2647">
        <v>4673739432983</v>
      </c>
      <c r="V1922" s="2656">
        <v>1</v>
      </c>
      <c r="W1922" s="2657">
        <v>0.96899999999999997</v>
      </c>
      <c r="X1922" s="2650"/>
      <c r="Y1922" s="2650"/>
      <c r="Z1922" s="2650"/>
      <c r="AA1922" s="2650"/>
      <c r="AB1922" s="2647">
        <v>4673739432990</v>
      </c>
      <c r="AC1922" s="2656">
        <v>10</v>
      </c>
      <c r="AD1922" s="2648">
        <v>19.91</v>
      </c>
      <c r="AE1922" s="2658">
        <v>3.1385000000000003E-2</v>
      </c>
      <c r="AF1922" s="2648">
        <v>0.42</v>
      </c>
      <c r="AG1922" s="2657">
        <v>0.30499999999999999</v>
      </c>
      <c r="AH1922" s="2657">
        <v>0.245</v>
      </c>
      <c r="AI1922" s="2647">
        <v>4673739433003</v>
      </c>
      <c r="AJ1922" s="2648">
        <v>39.880000000000003</v>
      </c>
      <c r="AK1922" s="2651" t="s">
        <v>2154</v>
      </c>
      <c r="AL1922" s="2651" t="s">
        <v>2986</v>
      </c>
      <c r="AM1922" s="2655">
        <v>3641.04</v>
      </c>
      <c r="AN1922" s="2652">
        <v>40.68</v>
      </c>
    </row>
    <row r="1923" spans="1:40" ht="11.1" customHeight="1">
      <c r="A1923" s="2646" t="s">
        <v>3333</v>
      </c>
      <c r="B1923" s="2646" t="s">
        <v>3333</v>
      </c>
      <c r="C1923" s="2646" t="s">
        <v>3161</v>
      </c>
      <c r="D1923" s="2646" t="s">
        <v>2636</v>
      </c>
      <c r="E1923" s="2647">
        <v>7307298009</v>
      </c>
      <c r="F1923" s="2646" t="s">
        <v>2990</v>
      </c>
      <c r="G1923" s="2646" t="s">
        <v>2580</v>
      </c>
      <c r="H1923" s="2646" t="s">
        <v>3017</v>
      </c>
      <c r="I1923" s="2646"/>
      <c r="J1923" s="2646"/>
      <c r="K1923" s="2646"/>
      <c r="L1923" s="2657">
        <v>0.98899999999999999</v>
      </c>
      <c r="M1923" s="2658">
        <v>3.0660000000000001E-3</v>
      </c>
      <c r="N1923" s="2657">
        <v>0.23300000000000001</v>
      </c>
      <c r="O1923" s="2657">
        <v>9.4E-2</v>
      </c>
      <c r="P1923" s="2648">
        <v>0.14000000000000001</v>
      </c>
      <c r="Q1923" s="2650"/>
      <c r="R1923" s="2650"/>
      <c r="S1923" s="2650"/>
      <c r="T1923" s="2646" t="s">
        <v>2987</v>
      </c>
      <c r="U1923" s="2647">
        <v>4673739433010</v>
      </c>
      <c r="V1923" s="2656">
        <v>1</v>
      </c>
      <c r="W1923" s="2657">
        <v>0.98899999999999999</v>
      </c>
      <c r="X1923" s="2650"/>
      <c r="Y1923" s="2650"/>
      <c r="Z1923" s="2650"/>
      <c r="AA1923" s="2650"/>
      <c r="AB1923" s="2647">
        <v>4673739433027</v>
      </c>
      <c r="AC1923" s="2656">
        <v>10</v>
      </c>
      <c r="AD1923" s="2648">
        <v>20.309999999999999</v>
      </c>
      <c r="AE1923" s="2658">
        <v>3.1385000000000003E-2</v>
      </c>
      <c r="AF1923" s="2648">
        <v>0.42</v>
      </c>
      <c r="AG1923" s="2657">
        <v>0.30499999999999999</v>
      </c>
      <c r="AH1923" s="2657">
        <v>0.245</v>
      </c>
      <c r="AI1923" s="2647">
        <v>4673739433034</v>
      </c>
      <c r="AJ1923" s="2648">
        <v>42.74</v>
      </c>
      <c r="AK1923" s="2651" t="s">
        <v>2154</v>
      </c>
      <c r="AL1923" s="2651" t="s">
        <v>2986</v>
      </c>
      <c r="AM1923" s="2655">
        <v>3902.16</v>
      </c>
      <c r="AN1923" s="2652">
        <v>43.59</v>
      </c>
    </row>
    <row r="1924" spans="1:40" ht="11.1" customHeight="1">
      <c r="A1924" s="2646" t="s">
        <v>3332</v>
      </c>
      <c r="B1924" s="2646" t="s">
        <v>3332</v>
      </c>
      <c r="C1924" s="2646" t="s">
        <v>3161</v>
      </c>
      <c r="D1924" s="2646" t="s">
        <v>2636</v>
      </c>
      <c r="E1924" s="2647">
        <v>7307298009</v>
      </c>
      <c r="F1924" s="2646" t="s">
        <v>2990</v>
      </c>
      <c r="G1924" s="2646" t="s">
        <v>2581</v>
      </c>
      <c r="H1924" s="2646" t="s">
        <v>3017</v>
      </c>
      <c r="I1924" s="2646"/>
      <c r="J1924" s="2646"/>
      <c r="K1924" s="2646"/>
      <c r="L1924" s="2657">
        <v>1.0189999999999999</v>
      </c>
      <c r="M1924" s="2658">
        <v>3.2629999999999998E-3</v>
      </c>
      <c r="N1924" s="2657">
        <v>0.23300000000000001</v>
      </c>
      <c r="O1924" s="2657">
        <v>9.4E-2</v>
      </c>
      <c r="P1924" s="2657">
        <v>0.14899999999999999</v>
      </c>
      <c r="Q1924" s="2650"/>
      <c r="R1924" s="2650"/>
      <c r="S1924" s="2650"/>
      <c r="T1924" s="2646" t="s">
        <v>2987</v>
      </c>
      <c r="U1924" s="2647">
        <v>4673739433041</v>
      </c>
      <c r="V1924" s="2656">
        <v>1</v>
      </c>
      <c r="W1924" s="2657">
        <v>1.0189999999999999</v>
      </c>
      <c r="X1924" s="2650"/>
      <c r="Y1924" s="2650"/>
      <c r="Z1924" s="2650"/>
      <c r="AA1924" s="2650"/>
      <c r="AB1924" s="2647">
        <v>4673739433058</v>
      </c>
      <c r="AC1924" s="2656">
        <v>10</v>
      </c>
      <c r="AD1924" s="2648">
        <v>20.91</v>
      </c>
      <c r="AE1924" s="2658">
        <v>3.1385000000000003E-2</v>
      </c>
      <c r="AF1924" s="2648">
        <v>0.42</v>
      </c>
      <c r="AG1924" s="2657">
        <v>0.30499999999999999</v>
      </c>
      <c r="AH1924" s="2657">
        <v>0.245</v>
      </c>
      <c r="AI1924" s="2647">
        <v>4673739433065</v>
      </c>
      <c r="AJ1924" s="2648">
        <v>44.96</v>
      </c>
      <c r="AK1924" s="2651" t="s">
        <v>2154</v>
      </c>
      <c r="AL1924" s="2651" t="s">
        <v>2986</v>
      </c>
      <c r="AM1924" s="2655">
        <v>4104.8500000000004</v>
      </c>
      <c r="AN1924" s="2652">
        <v>45.86</v>
      </c>
    </row>
    <row r="1925" spans="1:40" ht="11.1" customHeight="1">
      <c r="A1925" s="2646" t="s">
        <v>3331</v>
      </c>
      <c r="B1925" s="2646" t="s">
        <v>3331</v>
      </c>
      <c r="C1925" s="2646" t="s">
        <v>3161</v>
      </c>
      <c r="D1925" s="2646" t="s">
        <v>2636</v>
      </c>
      <c r="E1925" s="2647">
        <v>7307298009</v>
      </c>
      <c r="F1925" s="2646" t="s">
        <v>2990</v>
      </c>
      <c r="G1925" s="2646" t="s">
        <v>2582</v>
      </c>
      <c r="H1925" s="2646" t="s">
        <v>3017</v>
      </c>
      <c r="I1925" s="2646"/>
      <c r="J1925" s="2646"/>
      <c r="K1925" s="2646"/>
      <c r="L1925" s="2657">
        <v>1.0640000000000001</v>
      </c>
      <c r="M1925" s="2658">
        <v>3.5479999999999999E-3</v>
      </c>
      <c r="N1925" s="2657">
        <v>0.23300000000000001</v>
      </c>
      <c r="O1925" s="2657">
        <v>9.4E-2</v>
      </c>
      <c r="P1925" s="2657">
        <v>0.16200000000000001</v>
      </c>
      <c r="Q1925" s="2650"/>
      <c r="R1925" s="2650"/>
      <c r="S1925" s="2650"/>
      <c r="T1925" s="2646" t="s">
        <v>2987</v>
      </c>
      <c r="U1925" s="2647">
        <v>4673739433072</v>
      </c>
      <c r="V1925" s="2656">
        <v>1</v>
      </c>
      <c r="W1925" s="2657">
        <v>1.0640000000000001</v>
      </c>
      <c r="X1925" s="2650"/>
      <c r="Y1925" s="2650"/>
      <c r="Z1925" s="2650"/>
      <c r="AA1925" s="2650"/>
      <c r="AB1925" s="2647">
        <v>4673739433089</v>
      </c>
      <c r="AC1925" s="2656">
        <v>10</v>
      </c>
      <c r="AD1925" s="2648">
        <v>21.81</v>
      </c>
      <c r="AE1925" s="2658">
        <v>3.1385000000000003E-2</v>
      </c>
      <c r="AF1925" s="2648">
        <v>0.42</v>
      </c>
      <c r="AG1925" s="2657">
        <v>0.30499999999999999</v>
      </c>
      <c r="AH1925" s="2657">
        <v>0.245</v>
      </c>
      <c r="AI1925" s="2647">
        <v>4673739433096</v>
      </c>
      <c r="AJ1925" s="2648">
        <v>45.81</v>
      </c>
      <c r="AK1925" s="2651" t="s">
        <v>2154</v>
      </c>
      <c r="AL1925" s="2651" t="s">
        <v>2986</v>
      </c>
      <c r="AM1925" s="2655">
        <v>4182.45</v>
      </c>
      <c r="AN1925" s="2652">
        <v>46.73</v>
      </c>
    </row>
    <row r="1926" spans="1:40" ht="11.1" customHeight="1">
      <c r="A1926" s="2646" t="s">
        <v>3330</v>
      </c>
      <c r="B1926" s="2646" t="s">
        <v>3330</v>
      </c>
      <c r="C1926" s="2646" t="s">
        <v>3161</v>
      </c>
      <c r="D1926" s="2646" t="s">
        <v>2636</v>
      </c>
      <c r="E1926" s="2647">
        <v>7307298009</v>
      </c>
      <c r="F1926" s="2646" t="s">
        <v>2990</v>
      </c>
      <c r="G1926" s="2646" t="s">
        <v>2583</v>
      </c>
      <c r="H1926" s="2646" t="s">
        <v>3017</v>
      </c>
      <c r="I1926" s="2646"/>
      <c r="J1926" s="2646"/>
      <c r="K1926" s="2646"/>
      <c r="L1926" s="2657">
        <v>1.216</v>
      </c>
      <c r="M1926" s="2662">
        <v>4.15E-3</v>
      </c>
      <c r="N1926" s="2657">
        <v>0.26200000000000001</v>
      </c>
      <c r="O1926" s="2648">
        <v>0.11</v>
      </c>
      <c r="P1926" s="2657">
        <v>0.14399999999999999</v>
      </c>
      <c r="Q1926" s="2650"/>
      <c r="R1926" s="2650"/>
      <c r="S1926" s="2650"/>
      <c r="T1926" s="2646" t="s">
        <v>2987</v>
      </c>
      <c r="U1926" s="2647">
        <v>4673739433102</v>
      </c>
      <c r="V1926" s="2656">
        <v>1</v>
      </c>
      <c r="W1926" s="2657">
        <v>1.216</v>
      </c>
      <c r="X1926" s="2650"/>
      <c r="Y1926" s="2650"/>
      <c r="Z1926" s="2650"/>
      <c r="AA1926" s="2650"/>
      <c r="AB1926" s="2647">
        <v>4673739433119</v>
      </c>
      <c r="AC1926" s="2656">
        <v>6</v>
      </c>
      <c r="AD1926" s="2657">
        <v>15.122</v>
      </c>
      <c r="AE1926" s="2658">
        <v>3.1385000000000003E-2</v>
      </c>
      <c r="AF1926" s="2648">
        <v>0.42</v>
      </c>
      <c r="AG1926" s="2657">
        <v>0.30499999999999999</v>
      </c>
      <c r="AH1926" s="2657">
        <v>0.245</v>
      </c>
      <c r="AI1926" s="2647">
        <v>4673739433126</v>
      </c>
      <c r="AJ1926" s="2648">
        <v>47.64</v>
      </c>
      <c r="AK1926" s="2651" t="s">
        <v>2154</v>
      </c>
      <c r="AL1926" s="2651" t="s">
        <v>2986</v>
      </c>
      <c r="AM1926" s="2655">
        <v>4349.53</v>
      </c>
      <c r="AN1926" s="2652">
        <v>48.59</v>
      </c>
    </row>
    <row r="1927" spans="1:40" ht="11.1" customHeight="1">
      <c r="A1927" s="2646" t="s">
        <v>3329</v>
      </c>
      <c r="B1927" s="2646" t="s">
        <v>3329</v>
      </c>
      <c r="C1927" s="2646" t="s">
        <v>3161</v>
      </c>
      <c r="D1927" s="2646" t="s">
        <v>2636</v>
      </c>
      <c r="E1927" s="2647">
        <v>7307298009</v>
      </c>
      <c r="F1927" s="2646" t="s">
        <v>2990</v>
      </c>
      <c r="G1927" s="2646" t="s">
        <v>2584</v>
      </c>
      <c r="H1927" s="2646" t="s">
        <v>3017</v>
      </c>
      <c r="I1927" s="2646"/>
      <c r="J1927" s="2646"/>
      <c r="K1927" s="2646"/>
      <c r="L1927" s="2657">
        <v>1.282</v>
      </c>
      <c r="M1927" s="2658">
        <v>4.2649999999999997E-3</v>
      </c>
      <c r="N1927" s="2657">
        <v>0.26200000000000001</v>
      </c>
      <c r="O1927" s="2648">
        <v>0.11</v>
      </c>
      <c r="P1927" s="2657">
        <v>0.14799999999999999</v>
      </c>
      <c r="Q1927" s="2650"/>
      <c r="R1927" s="2650"/>
      <c r="S1927" s="2650"/>
      <c r="T1927" s="2646" t="s">
        <v>2987</v>
      </c>
      <c r="U1927" s="2647">
        <v>4673739433133</v>
      </c>
      <c r="V1927" s="2656">
        <v>1</v>
      </c>
      <c r="W1927" s="2657">
        <v>1.282</v>
      </c>
      <c r="X1927" s="2650"/>
      <c r="Y1927" s="2650"/>
      <c r="Z1927" s="2650"/>
      <c r="AA1927" s="2650"/>
      <c r="AB1927" s="2647">
        <v>4673739433140</v>
      </c>
      <c r="AC1927" s="2656">
        <v>6</v>
      </c>
      <c r="AD1927" s="2657">
        <v>15.914</v>
      </c>
      <c r="AE1927" s="2658">
        <v>3.1385000000000003E-2</v>
      </c>
      <c r="AF1927" s="2648">
        <v>0.42</v>
      </c>
      <c r="AG1927" s="2657">
        <v>0.30499999999999999</v>
      </c>
      <c r="AH1927" s="2657">
        <v>0.245</v>
      </c>
      <c r="AI1927" s="2647">
        <v>4673739433157</v>
      </c>
      <c r="AJ1927" s="2648">
        <v>51.12</v>
      </c>
      <c r="AK1927" s="2651" t="s">
        <v>2154</v>
      </c>
      <c r="AL1927" s="2651" t="s">
        <v>2986</v>
      </c>
      <c r="AM1927" s="2655">
        <v>4667.26</v>
      </c>
      <c r="AN1927" s="2652">
        <v>52.14</v>
      </c>
    </row>
    <row r="1928" spans="1:40" ht="11.1" customHeight="1">
      <c r="A1928" s="2646" t="s">
        <v>3328</v>
      </c>
      <c r="B1928" s="2646" t="s">
        <v>3328</v>
      </c>
      <c r="C1928" s="2646" t="s">
        <v>3161</v>
      </c>
      <c r="D1928" s="2646" t="s">
        <v>2636</v>
      </c>
      <c r="E1928" s="2647">
        <v>7307298009</v>
      </c>
      <c r="F1928" s="2646" t="s">
        <v>2990</v>
      </c>
      <c r="G1928" s="2646" t="s">
        <v>2585</v>
      </c>
      <c r="H1928" s="2646" t="s">
        <v>3017</v>
      </c>
      <c r="I1928" s="2646"/>
      <c r="J1928" s="2646"/>
      <c r="K1928" s="2646"/>
      <c r="L1928" s="2657">
        <v>1.244</v>
      </c>
      <c r="M1928" s="2658">
        <v>4.5250000000000004E-3</v>
      </c>
      <c r="N1928" s="2657">
        <v>0.26200000000000001</v>
      </c>
      <c r="O1928" s="2648">
        <v>0.11</v>
      </c>
      <c r="P1928" s="2657">
        <v>0.157</v>
      </c>
      <c r="Q1928" s="2650"/>
      <c r="R1928" s="2650"/>
      <c r="S1928" s="2650"/>
      <c r="T1928" s="2646" t="s">
        <v>2987</v>
      </c>
      <c r="U1928" s="2647">
        <v>4673739433164</v>
      </c>
      <c r="V1928" s="2656">
        <v>1</v>
      </c>
      <c r="W1928" s="2657">
        <v>1.244</v>
      </c>
      <c r="X1928" s="2650"/>
      <c r="Y1928" s="2650"/>
      <c r="Z1928" s="2650"/>
      <c r="AA1928" s="2650"/>
      <c r="AB1928" s="2647">
        <v>4673739433171</v>
      </c>
      <c r="AC1928" s="2656">
        <v>6</v>
      </c>
      <c r="AD1928" s="2657">
        <v>15.458</v>
      </c>
      <c r="AE1928" s="2658">
        <v>3.1385000000000003E-2</v>
      </c>
      <c r="AF1928" s="2648">
        <v>0.42</v>
      </c>
      <c r="AG1928" s="2657">
        <v>0.30499999999999999</v>
      </c>
      <c r="AH1928" s="2657">
        <v>0.245</v>
      </c>
      <c r="AI1928" s="2647">
        <v>4673739433188</v>
      </c>
      <c r="AJ1928" s="2648">
        <v>53.17</v>
      </c>
      <c r="AK1928" s="2651" t="s">
        <v>2154</v>
      </c>
      <c r="AL1928" s="2651" t="s">
        <v>2986</v>
      </c>
      <c r="AM1928" s="2655">
        <v>4854.42</v>
      </c>
      <c r="AN1928" s="2652">
        <v>54.23</v>
      </c>
    </row>
    <row r="1929" spans="1:40" ht="11.1" customHeight="1">
      <c r="A1929" s="2646" t="s">
        <v>3327</v>
      </c>
      <c r="B1929" s="2646" t="s">
        <v>3327</v>
      </c>
      <c r="C1929" s="2646" t="s">
        <v>3161</v>
      </c>
      <c r="D1929" s="2646" t="s">
        <v>2636</v>
      </c>
      <c r="E1929" s="2647">
        <v>7307298009</v>
      </c>
      <c r="F1929" s="2646" t="s">
        <v>2990</v>
      </c>
      <c r="G1929" s="2646" t="s">
        <v>2586</v>
      </c>
      <c r="H1929" s="2646" t="s">
        <v>3017</v>
      </c>
      <c r="I1929" s="2646"/>
      <c r="J1929" s="2646"/>
      <c r="K1929" s="2646"/>
      <c r="L1929" s="2657">
        <v>1.3069999999999999</v>
      </c>
      <c r="M1929" s="2658">
        <v>4.7840000000000001E-3</v>
      </c>
      <c r="N1929" s="2657">
        <v>0.26200000000000001</v>
      </c>
      <c r="O1929" s="2648">
        <v>0.11</v>
      </c>
      <c r="P1929" s="2657">
        <v>0.16600000000000001</v>
      </c>
      <c r="Q1929" s="2650"/>
      <c r="R1929" s="2650"/>
      <c r="S1929" s="2650"/>
      <c r="T1929" s="2646" t="s">
        <v>2987</v>
      </c>
      <c r="U1929" s="2647">
        <v>4673739433553</v>
      </c>
      <c r="V1929" s="2656">
        <v>1</v>
      </c>
      <c r="W1929" s="2657">
        <v>1.3069999999999999</v>
      </c>
      <c r="X1929" s="2650"/>
      <c r="Y1929" s="2650"/>
      <c r="Z1929" s="2650"/>
      <c r="AA1929" s="2650"/>
      <c r="AB1929" s="2647">
        <v>4673739433560</v>
      </c>
      <c r="AC1929" s="2656">
        <v>6</v>
      </c>
      <c r="AD1929" s="2657">
        <v>16.213999999999999</v>
      </c>
      <c r="AE1929" s="2658">
        <v>3.1385000000000003E-2</v>
      </c>
      <c r="AF1929" s="2648">
        <v>0.42</v>
      </c>
      <c r="AG1929" s="2657">
        <v>0.30499999999999999</v>
      </c>
      <c r="AH1929" s="2657">
        <v>0.245</v>
      </c>
      <c r="AI1929" s="2647">
        <v>4673739433577</v>
      </c>
      <c r="AJ1929" s="2653">
        <v>56.8</v>
      </c>
      <c r="AK1929" s="2651" t="s">
        <v>2154</v>
      </c>
      <c r="AL1929" s="2651" t="s">
        <v>2986</v>
      </c>
      <c r="AM1929" s="2655">
        <v>5185.84</v>
      </c>
      <c r="AN1929" s="2652">
        <v>57.94</v>
      </c>
    </row>
    <row r="1930" spans="1:40" ht="11.1" customHeight="1">
      <c r="A1930" s="2646" t="s">
        <v>3326</v>
      </c>
      <c r="B1930" s="2646" t="s">
        <v>3326</v>
      </c>
      <c r="C1930" s="2646" t="s">
        <v>3161</v>
      </c>
      <c r="D1930" s="2646" t="s">
        <v>2636</v>
      </c>
      <c r="E1930" s="2647">
        <v>7307298009</v>
      </c>
      <c r="F1930" s="2646" t="s">
        <v>2990</v>
      </c>
      <c r="G1930" s="2646" t="s">
        <v>2587</v>
      </c>
      <c r="H1930" s="2646" t="s">
        <v>3017</v>
      </c>
      <c r="I1930" s="2646"/>
      <c r="J1930" s="2646"/>
      <c r="K1930" s="2646"/>
      <c r="L1930" s="2657">
        <v>1.349</v>
      </c>
      <c r="M1930" s="2658">
        <v>5.0720000000000001E-3</v>
      </c>
      <c r="N1930" s="2657">
        <v>0.26200000000000001</v>
      </c>
      <c r="O1930" s="2648">
        <v>0.11</v>
      </c>
      <c r="P1930" s="2657">
        <v>0.17599999999999999</v>
      </c>
      <c r="Q1930" s="2650"/>
      <c r="R1930" s="2650"/>
      <c r="S1930" s="2650"/>
      <c r="T1930" s="2646" t="s">
        <v>2987</v>
      </c>
      <c r="U1930" s="2647">
        <v>4673739433584</v>
      </c>
      <c r="V1930" s="2656">
        <v>1</v>
      </c>
      <c r="W1930" s="2657">
        <v>1.349</v>
      </c>
      <c r="X1930" s="2650"/>
      <c r="Y1930" s="2650"/>
      <c r="Z1930" s="2650"/>
      <c r="AA1930" s="2650"/>
      <c r="AB1930" s="2647">
        <v>4673739433591</v>
      </c>
      <c r="AC1930" s="2656">
        <v>6</v>
      </c>
      <c r="AD1930" s="2657">
        <v>16.718</v>
      </c>
      <c r="AE1930" s="2658">
        <v>3.1385000000000003E-2</v>
      </c>
      <c r="AF1930" s="2648">
        <v>0.42</v>
      </c>
      <c r="AG1930" s="2657">
        <v>0.30499999999999999</v>
      </c>
      <c r="AH1930" s="2657">
        <v>0.245</v>
      </c>
      <c r="AI1930" s="2647">
        <v>4673739433607</v>
      </c>
      <c r="AJ1930" s="2648">
        <v>57.62</v>
      </c>
      <c r="AK1930" s="2651" t="s">
        <v>2154</v>
      </c>
      <c r="AL1930" s="2651" t="s">
        <v>2986</v>
      </c>
      <c r="AM1930" s="2655">
        <v>5260.71</v>
      </c>
      <c r="AN1930" s="2652">
        <v>58.77</v>
      </c>
    </row>
    <row r="1931" spans="1:40" ht="11.1" customHeight="1">
      <c r="A1931" s="2646" t="s">
        <v>3325</v>
      </c>
      <c r="B1931" s="2646" t="s">
        <v>3325</v>
      </c>
      <c r="C1931" s="2646" t="s">
        <v>3161</v>
      </c>
      <c r="D1931" s="2646" t="s">
        <v>2636</v>
      </c>
      <c r="E1931" s="2647">
        <v>7307298009</v>
      </c>
      <c r="F1931" s="2646" t="s">
        <v>2990</v>
      </c>
      <c r="G1931" s="2646" t="s">
        <v>2588</v>
      </c>
      <c r="H1931" s="2646" t="s">
        <v>3017</v>
      </c>
      <c r="I1931" s="2646"/>
      <c r="J1931" s="2646"/>
      <c r="K1931" s="2646"/>
      <c r="L1931" s="2657">
        <v>1.5309999999999999</v>
      </c>
      <c r="M1931" s="2662">
        <v>5.13E-3</v>
      </c>
      <c r="N1931" s="2657">
        <v>0.26200000000000001</v>
      </c>
      <c r="O1931" s="2648">
        <v>0.11</v>
      </c>
      <c r="P1931" s="2657">
        <v>0.17799999999999999</v>
      </c>
      <c r="Q1931" s="2650"/>
      <c r="R1931" s="2650"/>
      <c r="S1931" s="2650"/>
      <c r="T1931" s="2646" t="s">
        <v>2987</v>
      </c>
      <c r="U1931" s="2647">
        <v>4673739433614</v>
      </c>
      <c r="V1931" s="2656">
        <v>1</v>
      </c>
      <c r="W1931" s="2657">
        <v>1.5309999999999999</v>
      </c>
      <c r="X1931" s="2650"/>
      <c r="Y1931" s="2650"/>
      <c r="Z1931" s="2650"/>
      <c r="AA1931" s="2650"/>
      <c r="AB1931" s="2647">
        <v>4673739433621</v>
      </c>
      <c r="AC1931" s="2656">
        <v>5</v>
      </c>
      <c r="AD1931" s="2648">
        <v>15.84</v>
      </c>
      <c r="AE1931" s="2658">
        <v>3.1385000000000003E-2</v>
      </c>
      <c r="AF1931" s="2648">
        <v>0.42</v>
      </c>
      <c r="AG1931" s="2657">
        <v>0.30499999999999999</v>
      </c>
      <c r="AH1931" s="2657">
        <v>0.245</v>
      </c>
      <c r="AI1931" s="2647">
        <v>4673739433638</v>
      </c>
      <c r="AJ1931" s="2648">
        <v>62.16</v>
      </c>
      <c r="AK1931" s="2651" t="s">
        <v>2154</v>
      </c>
      <c r="AL1931" s="2651" t="s">
        <v>2986</v>
      </c>
      <c r="AM1931" s="2655">
        <v>5675.21</v>
      </c>
      <c r="AN1931" s="2652">
        <v>63.4</v>
      </c>
    </row>
    <row r="1932" spans="1:40" ht="11.1" customHeight="1">
      <c r="A1932" s="2646" t="s">
        <v>3324</v>
      </c>
      <c r="B1932" s="2646" t="s">
        <v>3324</v>
      </c>
      <c r="C1932" s="2646" t="s">
        <v>3161</v>
      </c>
      <c r="D1932" s="2646" t="s">
        <v>2636</v>
      </c>
      <c r="E1932" s="2647">
        <v>7307298009</v>
      </c>
      <c r="F1932" s="2646" t="s">
        <v>2990</v>
      </c>
      <c r="G1932" s="2646" t="s">
        <v>2589</v>
      </c>
      <c r="H1932" s="2646" t="s">
        <v>3017</v>
      </c>
      <c r="I1932" s="2646"/>
      <c r="J1932" s="2646"/>
      <c r="K1932" s="2646"/>
      <c r="L1932" s="2657">
        <v>1.802</v>
      </c>
      <c r="M1932" s="2658">
        <v>6.9959999999999996E-3</v>
      </c>
      <c r="N1932" s="2657">
        <v>0.315</v>
      </c>
      <c r="O1932" s="2657">
        <v>0.13300000000000001</v>
      </c>
      <c r="P1932" s="2657">
        <v>0.16700000000000001</v>
      </c>
      <c r="Q1932" s="2650"/>
      <c r="R1932" s="2650"/>
      <c r="S1932" s="2650"/>
      <c r="T1932" s="2646" t="s">
        <v>2987</v>
      </c>
      <c r="U1932" s="2647">
        <v>4673739433645</v>
      </c>
      <c r="V1932" s="2656">
        <v>1</v>
      </c>
      <c r="W1932" s="2657">
        <v>1.802</v>
      </c>
      <c r="X1932" s="2650"/>
      <c r="Y1932" s="2650"/>
      <c r="Z1932" s="2650"/>
      <c r="AA1932" s="2650"/>
      <c r="AB1932" s="2647">
        <v>4673739433652</v>
      </c>
      <c r="AC1932" s="2656">
        <v>4</v>
      </c>
      <c r="AD1932" s="2657">
        <v>14.946</v>
      </c>
      <c r="AE1932" s="2658">
        <v>3.1385000000000003E-2</v>
      </c>
      <c r="AF1932" s="2648">
        <v>0.42</v>
      </c>
      <c r="AG1932" s="2657">
        <v>0.30499999999999999</v>
      </c>
      <c r="AH1932" s="2657">
        <v>0.245</v>
      </c>
      <c r="AI1932" s="2647">
        <v>4673739433669</v>
      </c>
      <c r="AJ1932" s="2648">
        <v>63.19</v>
      </c>
      <c r="AK1932" s="2651" t="s">
        <v>2154</v>
      </c>
      <c r="AL1932" s="2651" t="s">
        <v>2986</v>
      </c>
      <c r="AM1932" s="2655">
        <v>5769.25</v>
      </c>
      <c r="AN1932" s="2652">
        <v>64.45</v>
      </c>
    </row>
    <row r="1933" spans="1:40" ht="11.1" customHeight="1">
      <c r="A1933" s="2646" t="s">
        <v>3323</v>
      </c>
      <c r="B1933" s="2646" t="s">
        <v>3323</v>
      </c>
      <c r="C1933" s="2646" t="s">
        <v>3161</v>
      </c>
      <c r="D1933" s="2646" t="s">
        <v>2636</v>
      </c>
      <c r="E1933" s="2647">
        <v>7307298009</v>
      </c>
      <c r="F1933" s="2646" t="s">
        <v>2990</v>
      </c>
      <c r="G1933" s="2646" t="s">
        <v>2590</v>
      </c>
      <c r="H1933" s="2646" t="s">
        <v>3017</v>
      </c>
      <c r="I1933" s="2646"/>
      <c r="J1933" s="2646"/>
      <c r="K1933" s="2646"/>
      <c r="L1933" s="2657">
        <v>1.8660000000000001</v>
      </c>
      <c r="M1933" s="2658">
        <v>7.2480000000000001E-3</v>
      </c>
      <c r="N1933" s="2657">
        <v>0.315</v>
      </c>
      <c r="O1933" s="2657">
        <v>0.13300000000000001</v>
      </c>
      <c r="P1933" s="2657">
        <v>0.17299999999999999</v>
      </c>
      <c r="Q1933" s="2650"/>
      <c r="R1933" s="2650"/>
      <c r="S1933" s="2650"/>
      <c r="T1933" s="2646" t="s">
        <v>2987</v>
      </c>
      <c r="U1933" s="2647">
        <v>4673739433676</v>
      </c>
      <c r="V1933" s="2656">
        <v>1</v>
      </c>
      <c r="W1933" s="2657">
        <v>1.8660000000000001</v>
      </c>
      <c r="X1933" s="2650"/>
      <c r="Y1933" s="2650"/>
      <c r="Z1933" s="2650"/>
      <c r="AA1933" s="2650"/>
      <c r="AB1933" s="2647">
        <v>4673739433683</v>
      </c>
      <c r="AC1933" s="2656">
        <v>4</v>
      </c>
      <c r="AD1933" s="2657">
        <v>15.458</v>
      </c>
      <c r="AE1933" s="2658">
        <v>3.1385000000000003E-2</v>
      </c>
      <c r="AF1933" s="2648">
        <v>0.42</v>
      </c>
      <c r="AG1933" s="2657">
        <v>0.30499999999999999</v>
      </c>
      <c r="AH1933" s="2657">
        <v>0.245</v>
      </c>
      <c r="AI1933" s="2647">
        <v>4673739433690</v>
      </c>
      <c r="AJ1933" s="2648">
        <v>64.42</v>
      </c>
      <c r="AK1933" s="2651" t="s">
        <v>2154</v>
      </c>
      <c r="AL1933" s="2651" t="s">
        <v>2986</v>
      </c>
      <c r="AM1933" s="2655">
        <v>5881.55</v>
      </c>
      <c r="AN1933" s="2652">
        <v>65.709999999999994</v>
      </c>
    </row>
    <row r="1934" spans="1:40" ht="11.1" customHeight="1">
      <c r="A1934" s="2646" t="s">
        <v>3322</v>
      </c>
      <c r="B1934" s="2646" t="s">
        <v>3322</v>
      </c>
      <c r="C1934" s="2646" t="s">
        <v>3161</v>
      </c>
      <c r="D1934" s="2646" t="s">
        <v>2636</v>
      </c>
      <c r="E1934" s="2647">
        <v>7307298009</v>
      </c>
      <c r="F1934" s="2646" t="s">
        <v>2990</v>
      </c>
      <c r="G1934" s="2646" t="s">
        <v>2591</v>
      </c>
      <c r="H1934" s="2646" t="s">
        <v>3017</v>
      </c>
      <c r="I1934" s="2646"/>
      <c r="J1934" s="2646"/>
      <c r="K1934" s="2646"/>
      <c r="L1934" s="2657">
        <v>1.899</v>
      </c>
      <c r="M1934" s="2658">
        <v>7.4570000000000001E-3</v>
      </c>
      <c r="N1934" s="2657">
        <v>0.315</v>
      </c>
      <c r="O1934" s="2657">
        <v>0.13300000000000001</v>
      </c>
      <c r="P1934" s="2657">
        <v>0.17799999999999999</v>
      </c>
      <c r="Q1934" s="2650"/>
      <c r="R1934" s="2650"/>
      <c r="S1934" s="2650"/>
      <c r="T1934" s="2646" t="s">
        <v>2987</v>
      </c>
      <c r="U1934" s="2647">
        <v>4673739433706</v>
      </c>
      <c r="V1934" s="2656">
        <v>1</v>
      </c>
      <c r="W1934" s="2657">
        <v>1.899</v>
      </c>
      <c r="X1934" s="2650"/>
      <c r="Y1934" s="2650"/>
      <c r="Z1934" s="2650"/>
      <c r="AA1934" s="2650"/>
      <c r="AB1934" s="2647">
        <v>4673739433713</v>
      </c>
      <c r="AC1934" s="2656">
        <v>4</v>
      </c>
      <c r="AD1934" s="2657">
        <v>15.722</v>
      </c>
      <c r="AE1934" s="2658">
        <v>3.1385000000000003E-2</v>
      </c>
      <c r="AF1934" s="2648">
        <v>0.42</v>
      </c>
      <c r="AG1934" s="2657">
        <v>0.30499999999999999</v>
      </c>
      <c r="AH1934" s="2657">
        <v>0.245</v>
      </c>
      <c r="AI1934" s="2647">
        <v>4673739433720</v>
      </c>
      <c r="AJ1934" s="2648">
        <v>72.59</v>
      </c>
      <c r="AK1934" s="2651" t="s">
        <v>2154</v>
      </c>
      <c r="AL1934" s="2651" t="s">
        <v>2986</v>
      </c>
      <c r="AM1934" s="2655">
        <v>6627.47</v>
      </c>
      <c r="AN1934" s="2652">
        <v>74.040000000000006</v>
      </c>
    </row>
    <row r="1935" spans="1:40" ht="11.1" customHeight="1">
      <c r="A1935" s="2646" t="s">
        <v>3321</v>
      </c>
      <c r="B1935" s="2646" t="s">
        <v>3321</v>
      </c>
      <c r="C1935" s="2646" t="s">
        <v>3161</v>
      </c>
      <c r="D1935" s="2646" t="s">
        <v>2636</v>
      </c>
      <c r="E1935" s="2647">
        <v>7307298009</v>
      </c>
      <c r="F1935" s="2646" t="s">
        <v>2990</v>
      </c>
      <c r="G1935" s="2646" t="s">
        <v>2592</v>
      </c>
      <c r="H1935" s="2646" t="s">
        <v>3017</v>
      </c>
      <c r="I1935" s="2646"/>
      <c r="J1935" s="2646"/>
      <c r="K1935" s="2646"/>
      <c r="L1935" s="2657">
        <v>1.8140000000000001</v>
      </c>
      <c r="M1935" s="2662">
        <v>7.9600000000000001E-3</v>
      </c>
      <c r="N1935" s="2657">
        <v>0.315</v>
      </c>
      <c r="O1935" s="2657">
        <v>0.13300000000000001</v>
      </c>
      <c r="P1935" s="2648">
        <v>0.19</v>
      </c>
      <c r="Q1935" s="2650"/>
      <c r="R1935" s="2650"/>
      <c r="S1935" s="2650"/>
      <c r="T1935" s="2646" t="s">
        <v>2987</v>
      </c>
      <c r="U1935" s="2647">
        <v>4673739433737</v>
      </c>
      <c r="V1935" s="2656">
        <v>1</v>
      </c>
      <c r="W1935" s="2657">
        <v>1.8140000000000001</v>
      </c>
      <c r="X1935" s="2650"/>
      <c r="Y1935" s="2650"/>
      <c r="Z1935" s="2650"/>
      <c r="AA1935" s="2650"/>
      <c r="AB1935" s="2647">
        <v>4673739433744</v>
      </c>
      <c r="AC1935" s="2656">
        <v>4</v>
      </c>
      <c r="AD1935" s="2657">
        <v>15.042</v>
      </c>
      <c r="AE1935" s="2658">
        <v>3.1385000000000003E-2</v>
      </c>
      <c r="AF1935" s="2648">
        <v>0.42</v>
      </c>
      <c r="AG1935" s="2657">
        <v>0.30499999999999999</v>
      </c>
      <c r="AH1935" s="2657">
        <v>0.245</v>
      </c>
      <c r="AI1935" s="2647">
        <v>4673739433751</v>
      </c>
      <c r="AJ1935" s="2648">
        <v>72.739999999999995</v>
      </c>
      <c r="AK1935" s="2651" t="s">
        <v>2154</v>
      </c>
      <c r="AL1935" s="2651" t="s">
        <v>2986</v>
      </c>
      <c r="AM1935" s="2655">
        <v>6641.16</v>
      </c>
      <c r="AN1935" s="2652">
        <v>74.19</v>
      </c>
    </row>
    <row r="1936" spans="1:40" ht="11.1" customHeight="1">
      <c r="A1936" s="2646" t="s">
        <v>3320</v>
      </c>
      <c r="B1936" s="2646" t="s">
        <v>3320</v>
      </c>
      <c r="C1936" s="2646" t="s">
        <v>3161</v>
      </c>
      <c r="D1936" s="2646" t="s">
        <v>2636</v>
      </c>
      <c r="E1936" s="2647">
        <v>7307298009</v>
      </c>
      <c r="F1936" s="2646" t="s">
        <v>2990</v>
      </c>
      <c r="G1936" s="2646" t="s">
        <v>2593</v>
      </c>
      <c r="H1936" s="2646" t="s">
        <v>3017</v>
      </c>
      <c r="I1936" s="2646"/>
      <c r="J1936" s="2646"/>
      <c r="K1936" s="2646"/>
      <c r="L1936" s="2657">
        <v>1.8520000000000001</v>
      </c>
      <c r="M1936" s="2658">
        <v>8.5470000000000008E-3</v>
      </c>
      <c r="N1936" s="2657">
        <v>0.315</v>
      </c>
      <c r="O1936" s="2657">
        <v>0.13300000000000001</v>
      </c>
      <c r="P1936" s="2657">
        <v>0.20399999999999999</v>
      </c>
      <c r="Q1936" s="2650"/>
      <c r="R1936" s="2650"/>
      <c r="S1936" s="2650"/>
      <c r="T1936" s="2646" t="s">
        <v>2987</v>
      </c>
      <c r="U1936" s="2647">
        <v>4673739433768</v>
      </c>
      <c r="V1936" s="2656">
        <v>1</v>
      </c>
      <c r="W1936" s="2657">
        <v>1.8520000000000001</v>
      </c>
      <c r="X1936" s="2650"/>
      <c r="Y1936" s="2650"/>
      <c r="Z1936" s="2650"/>
      <c r="AA1936" s="2650"/>
      <c r="AB1936" s="2647">
        <v>4673739433775</v>
      </c>
      <c r="AC1936" s="2656">
        <v>3</v>
      </c>
      <c r="AD1936" s="2657">
        <v>11.641999999999999</v>
      </c>
      <c r="AE1936" s="2658">
        <v>3.1385000000000003E-2</v>
      </c>
      <c r="AF1936" s="2648">
        <v>0.42</v>
      </c>
      <c r="AG1936" s="2657">
        <v>0.30499999999999999</v>
      </c>
      <c r="AH1936" s="2657">
        <v>0.245</v>
      </c>
      <c r="AI1936" s="2647">
        <v>4673739433782</v>
      </c>
      <c r="AJ1936" s="2648">
        <v>75.040000000000006</v>
      </c>
      <c r="AK1936" s="2651" t="s">
        <v>2154</v>
      </c>
      <c r="AL1936" s="2651" t="s">
        <v>2986</v>
      </c>
      <c r="AM1936" s="2655">
        <v>6851.15</v>
      </c>
      <c r="AN1936" s="2652">
        <v>76.540000000000006</v>
      </c>
    </row>
    <row r="1937" spans="1:40" ht="11.1" customHeight="1">
      <c r="A1937" s="2646" t="s">
        <v>3319</v>
      </c>
      <c r="B1937" s="2646" t="s">
        <v>3319</v>
      </c>
      <c r="C1937" s="2646" t="s">
        <v>3161</v>
      </c>
      <c r="D1937" s="2646" t="s">
        <v>2636</v>
      </c>
      <c r="E1937" s="2647">
        <v>7307298009</v>
      </c>
      <c r="F1937" s="2646" t="s">
        <v>2990</v>
      </c>
      <c r="G1937" s="2646" t="s">
        <v>2594</v>
      </c>
      <c r="H1937" s="2646" t="s">
        <v>3017</v>
      </c>
      <c r="I1937" s="2646"/>
      <c r="J1937" s="2646"/>
      <c r="K1937" s="2646"/>
      <c r="L1937" s="2657">
        <v>1.974</v>
      </c>
      <c r="M1937" s="2658">
        <v>8.2950000000000003E-3</v>
      </c>
      <c r="N1937" s="2657">
        <v>0.315</v>
      </c>
      <c r="O1937" s="2657">
        <v>0.13300000000000001</v>
      </c>
      <c r="P1937" s="2657">
        <v>0.19800000000000001</v>
      </c>
      <c r="Q1937" s="2650"/>
      <c r="R1937" s="2650"/>
      <c r="S1937" s="2650"/>
      <c r="T1937" s="2646" t="s">
        <v>2987</v>
      </c>
      <c r="U1937" s="2647">
        <v>4673739433799</v>
      </c>
      <c r="V1937" s="2656">
        <v>1</v>
      </c>
      <c r="W1937" s="2657">
        <v>1.974</v>
      </c>
      <c r="X1937" s="2650"/>
      <c r="Y1937" s="2650"/>
      <c r="Z1937" s="2650"/>
      <c r="AA1937" s="2650"/>
      <c r="AB1937" s="2647">
        <v>4673739433805</v>
      </c>
      <c r="AC1937" s="2656">
        <v>3</v>
      </c>
      <c r="AD1937" s="2657">
        <v>12.374000000000001</v>
      </c>
      <c r="AE1937" s="2658">
        <v>3.1385000000000003E-2</v>
      </c>
      <c r="AF1937" s="2648">
        <v>0.42</v>
      </c>
      <c r="AG1937" s="2657">
        <v>0.30499999999999999</v>
      </c>
      <c r="AH1937" s="2657">
        <v>0.245</v>
      </c>
      <c r="AI1937" s="2647">
        <v>4673739433812</v>
      </c>
      <c r="AJ1937" s="2648">
        <v>78.44</v>
      </c>
      <c r="AK1937" s="2651" t="s">
        <v>2154</v>
      </c>
      <c r="AL1937" s="2651" t="s">
        <v>2986</v>
      </c>
      <c r="AM1937" s="2655">
        <v>7161.57</v>
      </c>
      <c r="AN1937" s="2652">
        <v>80.010000000000005</v>
      </c>
    </row>
    <row r="1938" spans="1:40" ht="11.1" customHeight="1">
      <c r="A1938" s="2646" t="s">
        <v>3318</v>
      </c>
      <c r="B1938" s="2646" t="s">
        <v>3318</v>
      </c>
      <c r="C1938" s="2646" t="s">
        <v>3161</v>
      </c>
      <c r="D1938" s="2646" t="s">
        <v>2636</v>
      </c>
      <c r="E1938" s="2647">
        <v>7307298009</v>
      </c>
      <c r="F1938" s="2646" t="s">
        <v>2990</v>
      </c>
      <c r="G1938" s="2646" t="s">
        <v>2595</v>
      </c>
      <c r="H1938" s="2646" t="s">
        <v>3017</v>
      </c>
      <c r="I1938" s="2646"/>
      <c r="J1938" s="2646"/>
      <c r="K1938" s="2646"/>
      <c r="L1938" s="2657">
        <v>2.077</v>
      </c>
      <c r="M1938" s="2658">
        <v>9.0489999999999998E-3</v>
      </c>
      <c r="N1938" s="2657">
        <v>0.315</v>
      </c>
      <c r="O1938" s="2657">
        <v>0.13300000000000001</v>
      </c>
      <c r="P1938" s="2657">
        <v>0.216</v>
      </c>
      <c r="Q1938" s="2650"/>
      <c r="R1938" s="2650"/>
      <c r="S1938" s="2650"/>
      <c r="T1938" s="2646" t="s">
        <v>2987</v>
      </c>
      <c r="U1938" s="2647">
        <v>4673739433829</v>
      </c>
      <c r="V1938" s="2656">
        <v>1</v>
      </c>
      <c r="W1938" s="2657">
        <v>2.077</v>
      </c>
      <c r="X1938" s="2650"/>
      <c r="Y1938" s="2650"/>
      <c r="Z1938" s="2650"/>
      <c r="AA1938" s="2650"/>
      <c r="AB1938" s="2647">
        <v>4673739433836</v>
      </c>
      <c r="AC1938" s="2656">
        <v>3</v>
      </c>
      <c r="AD1938" s="2657">
        <v>12.992000000000001</v>
      </c>
      <c r="AE1938" s="2658">
        <v>3.1385000000000003E-2</v>
      </c>
      <c r="AF1938" s="2648">
        <v>0.42</v>
      </c>
      <c r="AG1938" s="2657">
        <v>0.30499999999999999</v>
      </c>
      <c r="AH1938" s="2657">
        <v>0.245</v>
      </c>
      <c r="AI1938" s="2647">
        <v>4673739433843</v>
      </c>
      <c r="AJ1938" s="2648">
        <v>86.51</v>
      </c>
      <c r="AK1938" s="2651" t="s">
        <v>2154</v>
      </c>
      <c r="AL1938" s="2651" t="s">
        <v>2986</v>
      </c>
      <c r="AM1938" s="2655">
        <v>7898.36</v>
      </c>
      <c r="AN1938" s="2652">
        <v>88.24</v>
      </c>
    </row>
    <row r="1939" spans="1:40" ht="11.1" customHeight="1">
      <c r="A1939" s="2646" t="s">
        <v>3317</v>
      </c>
      <c r="B1939" s="2646" t="s">
        <v>3317</v>
      </c>
      <c r="C1939" s="2646" t="s">
        <v>3161</v>
      </c>
      <c r="D1939" s="2646" t="s">
        <v>3289</v>
      </c>
      <c r="E1939" s="2647">
        <v>7307291008</v>
      </c>
      <c r="F1939" s="2646" t="s">
        <v>2990</v>
      </c>
      <c r="G1939" s="2646" t="s">
        <v>2637</v>
      </c>
      <c r="H1939" s="2646" t="s">
        <v>2995</v>
      </c>
      <c r="I1939" s="2646"/>
      <c r="J1939" s="2646"/>
      <c r="K1939" s="2646"/>
      <c r="L1939" s="2657">
        <v>7.5999999999999998E-2</v>
      </c>
      <c r="M1939" s="2658">
        <v>8.2999999999999998E-5</v>
      </c>
      <c r="N1939" s="2657">
        <v>6.7000000000000004E-2</v>
      </c>
      <c r="O1939" s="2657">
        <v>2.7E-2</v>
      </c>
      <c r="P1939" s="2657">
        <v>4.5999999999999999E-2</v>
      </c>
      <c r="Q1939" s="2650"/>
      <c r="R1939" s="2650"/>
      <c r="S1939" s="2650"/>
      <c r="T1939" s="2646" t="s">
        <v>2987</v>
      </c>
      <c r="U1939" s="2647">
        <v>4673739429402</v>
      </c>
      <c r="V1939" s="2656">
        <v>10</v>
      </c>
      <c r="W1939" s="2648">
        <v>0.76</v>
      </c>
      <c r="X1939" s="2650"/>
      <c r="Y1939" s="2650"/>
      <c r="Z1939" s="2650"/>
      <c r="AA1939" s="2650"/>
      <c r="AB1939" s="2647">
        <v>4673739429419</v>
      </c>
      <c r="AC1939" s="2656">
        <v>250</v>
      </c>
      <c r="AD1939" s="2657">
        <v>38.381999999999998</v>
      </c>
      <c r="AE1939" s="2658">
        <v>1.8896E-2</v>
      </c>
      <c r="AF1939" s="2648">
        <v>0.38</v>
      </c>
      <c r="AG1939" s="2657">
        <v>0.255</v>
      </c>
      <c r="AH1939" s="2657">
        <v>0.19500000000000001</v>
      </c>
      <c r="AI1939" s="2647">
        <v>4673739429426</v>
      </c>
      <c r="AJ1939" s="2648">
        <v>4.74</v>
      </c>
      <c r="AK1939" s="2651" t="s">
        <v>2154</v>
      </c>
      <c r="AL1939" s="2651" t="s">
        <v>2986</v>
      </c>
      <c r="AM1939" s="2652">
        <v>432.76</v>
      </c>
      <c r="AN1939" s="2652">
        <v>4.83</v>
      </c>
    </row>
    <row r="1940" spans="1:40" ht="11.1" customHeight="1">
      <c r="A1940" s="2646" t="s">
        <v>3316</v>
      </c>
      <c r="B1940" s="2646" t="s">
        <v>3316</v>
      </c>
      <c r="C1940" s="2646" t="s">
        <v>3161</v>
      </c>
      <c r="D1940" s="2646" t="s">
        <v>3289</v>
      </c>
      <c r="E1940" s="2647">
        <v>7307291008</v>
      </c>
      <c r="F1940" s="2646" t="s">
        <v>2990</v>
      </c>
      <c r="G1940" s="2646" t="s">
        <v>2638</v>
      </c>
      <c r="H1940" s="2646" t="s">
        <v>2995</v>
      </c>
      <c r="I1940" s="2646"/>
      <c r="J1940" s="2646"/>
      <c r="K1940" s="2646"/>
      <c r="L1940" s="2657">
        <v>8.5000000000000006E-2</v>
      </c>
      <c r="M1940" s="2658">
        <v>9.1000000000000003E-5</v>
      </c>
      <c r="N1940" s="2648">
        <v>7.0000000000000007E-2</v>
      </c>
      <c r="O1940" s="2657">
        <v>2.7E-2</v>
      </c>
      <c r="P1940" s="2657">
        <v>4.8000000000000001E-2</v>
      </c>
      <c r="Q1940" s="2650"/>
      <c r="R1940" s="2650"/>
      <c r="S1940" s="2650"/>
      <c r="T1940" s="2646" t="s">
        <v>2987</v>
      </c>
      <c r="U1940" s="2647">
        <v>4673739429730</v>
      </c>
      <c r="V1940" s="2656">
        <v>10</v>
      </c>
      <c r="W1940" s="2648">
        <v>0.85</v>
      </c>
      <c r="X1940" s="2650"/>
      <c r="Y1940" s="2650"/>
      <c r="Z1940" s="2650"/>
      <c r="AA1940" s="2650"/>
      <c r="AB1940" s="2647">
        <v>4673739429747</v>
      </c>
      <c r="AC1940" s="2656">
        <v>200</v>
      </c>
      <c r="AD1940" s="2657">
        <v>34.381999999999998</v>
      </c>
      <c r="AE1940" s="2658">
        <v>1.8896E-2</v>
      </c>
      <c r="AF1940" s="2648">
        <v>0.38</v>
      </c>
      <c r="AG1940" s="2657">
        <v>0.255</v>
      </c>
      <c r="AH1940" s="2657">
        <v>0.19500000000000001</v>
      </c>
      <c r="AI1940" s="2647">
        <v>4673739429754</v>
      </c>
      <c r="AJ1940" s="2648">
        <v>5.12</v>
      </c>
      <c r="AK1940" s="2651" t="s">
        <v>2154</v>
      </c>
      <c r="AL1940" s="2651" t="s">
        <v>2986</v>
      </c>
      <c r="AM1940" s="2652">
        <v>467.46</v>
      </c>
      <c r="AN1940" s="2652">
        <v>5.22</v>
      </c>
    </row>
    <row r="1941" spans="1:40" ht="11.1" customHeight="1">
      <c r="A1941" s="2646" t="s">
        <v>3315</v>
      </c>
      <c r="B1941" s="2646" t="s">
        <v>3315</v>
      </c>
      <c r="C1941" s="2646" t="s">
        <v>3161</v>
      </c>
      <c r="D1941" s="2646" t="s">
        <v>3289</v>
      </c>
      <c r="E1941" s="2647">
        <v>7307291008</v>
      </c>
      <c r="F1941" s="2646" t="s">
        <v>2990</v>
      </c>
      <c r="G1941" s="2646" t="s">
        <v>2639</v>
      </c>
      <c r="H1941" s="2646" t="s">
        <v>2995</v>
      </c>
      <c r="I1941" s="2646"/>
      <c r="J1941" s="2646"/>
      <c r="K1941" s="2646"/>
      <c r="L1941" s="2657">
        <v>9.8000000000000004E-2</v>
      </c>
      <c r="M1941" s="2658">
        <v>1.1400000000000001E-4</v>
      </c>
      <c r="N1941" s="2648">
        <v>7.0000000000000007E-2</v>
      </c>
      <c r="O1941" s="2657">
        <v>3.4000000000000002E-2</v>
      </c>
      <c r="P1941" s="2657">
        <v>4.8000000000000001E-2</v>
      </c>
      <c r="Q1941" s="2650"/>
      <c r="R1941" s="2650"/>
      <c r="S1941" s="2650"/>
      <c r="T1941" s="2646" t="s">
        <v>2987</v>
      </c>
      <c r="U1941" s="2647">
        <v>4673739431931</v>
      </c>
      <c r="V1941" s="2656">
        <v>10</v>
      </c>
      <c r="W1941" s="2648">
        <v>0.98</v>
      </c>
      <c r="X1941" s="2650"/>
      <c r="Y1941" s="2650"/>
      <c r="Z1941" s="2650"/>
      <c r="AA1941" s="2650"/>
      <c r="AB1941" s="2647">
        <v>4673739431948</v>
      </c>
      <c r="AC1941" s="2656">
        <v>200</v>
      </c>
      <c r="AD1941" s="2657">
        <v>39.582000000000001</v>
      </c>
      <c r="AE1941" s="2658">
        <v>1.8896E-2</v>
      </c>
      <c r="AF1941" s="2648">
        <v>0.38</v>
      </c>
      <c r="AG1941" s="2657">
        <v>0.255</v>
      </c>
      <c r="AH1941" s="2657">
        <v>0.19500000000000001</v>
      </c>
      <c r="AI1941" s="2647">
        <v>4673739431955</v>
      </c>
      <c r="AJ1941" s="2648">
        <v>5.64</v>
      </c>
      <c r="AK1941" s="2651" t="s">
        <v>2154</v>
      </c>
      <c r="AL1941" s="2651" t="s">
        <v>2986</v>
      </c>
      <c r="AM1941" s="2652">
        <v>514.92999999999995</v>
      </c>
      <c r="AN1941" s="2652">
        <v>5.75</v>
      </c>
    </row>
    <row r="1942" spans="1:40" ht="11.1" customHeight="1">
      <c r="A1942" s="2646" t="s">
        <v>3314</v>
      </c>
      <c r="B1942" s="2646" t="s">
        <v>3314</v>
      </c>
      <c r="C1942" s="2646" t="s">
        <v>3161</v>
      </c>
      <c r="D1942" s="2646" t="s">
        <v>3289</v>
      </c>
      <c r="E1942" s="2647">
        <v>7307291008</v>
      </c>
      <c r="F1942" s="2646" t="s">
        <v>2990</v>
      </c>
      <c r="G1942" s="2646" t="s">
        <v>2640</v>
      </c>
      <c r="H1942" s="2646" t="s">
        <v>2995</v>
      </c>
      <c r="I1942" s="2646"/>
      <c r="J1942" s="2646"/>
      <c r="K1942" s="2646"/>
      <c r="L1942" s="2657">
        <v>0.105</v>
      </c>
      <c r="M1942" s="2658">
        <v>1.27E-4</v>
      </c>
      <c r="N1942" s="2657">
        <v>7.6999999999999999E-2</v>
      </c>
      <c r="O1942" s="2657">
        <v>3.1E-2</v>
      </c>
      <c r="P1942" s="2657">
        <v>5.2999999999999999E-2</v>
      </c>
      <c r="Q1942" s="2650"/>
      <c r="R1942" s="2650"/>
      <c r="S1942" s="2650"/>
      <c r="T1942" s="2646" t="s">
        <v>2987</v>
      </c>
      <c r="U1942" s="2647">
        <v>4673739430033</v>
      </c>
      <c r="V1942" s="2656">
        <v>10</v>
      </c>
      <c r="W1942" s="2648">
        <v>1.05</v>
      </c>
      <c r="X1942" s="2650"/>
      <c r="Y1942" s="2650"/>
      <c r="Z1942" s="2650"/>
      <c r="AA1942" s="2650"/>
      <c r="AB1942" s="2647">
        <v>4673739430040</v>
      </c>
      <c r="AC1942" s="2656">
        <v>100</v>
      </c>
      <c r="AD1942" s="2657">
        <v>21.382000000000001</v>
      </c>
      <c r="AE1942" s="2658">
        <v>1.8896E-2</v>
      </c>
      <c r="AF1942" s="2648">
        <v>0.38</v>
      </c>
      <c r="AG1942" s="2657">
        <v>0.255</v>
      </c>
      <c r="AH1942" s="2657">
        <v>0.19500000000000001</v>
      </c>
      <c r="AI1942" s="2647">
        <v>4673739430057</v>
      </c>
      <c r="AJ1942" s="2656">
        <v>6</v>
      </c>
      <c r="AK1942" s="2651" t="s">
        <v>2154</v>
      </c>
      <c r="AL1942" s="2651" t="s">
        <v>2986</v>
      </c>
      <c r="AM1942" s="2663">
        <v>547.79999999999995</v>
      </c>
      <c r="AN1942" s="2652">
        <v>6.12</v>
      </c>
    </row>
    <row r="1943" spans="1:40" ht="11.1" customHeight="1">
      <c r="A1943" s="2646" t="s">
        <v>3313</v>
      </c>
      <c r="B1943" s="2646" t="s">
        <v>3313</v>
      </c>
      <c r="C1943" s="2646" t="s">
        <v>3161</v>
      </c>
      <c r="D1943" s="2646" t="s">
        <v>3289</v>
      </c>
      <c r="E1943" s="2647">
        <v>7307291008</v>
      </c>
      <c r="F1943" s="2646" t="s">
        <v>2990</v>
      </c>
      <c r="G1943" s="2646" t="s">
        <v>2641</v>
      </c>
      <c r="H1943" s="2646" t="s">
        <v>2995</v>
      </c>
      <c r="I1943" s="2646"/>
      <c r="J1943" s="2646"/>
      <c r="K1943" s="2646"/>
      <c r="L1943" s="2648">
        <v>0.12</v>
      </c>
      <c r="M1943" s="2658">
        <v>1.3899999999999999E-4</v>
      </c>
      <c r="N1943" s="2657">
        <v>7.6999999999999999E-2</v>
      </c>
      <c r="O1943" s="2657">
        <v>3.4000000000000002E-2</v>
      </c>
      <c r="P1943" s="2657">
        <v>5.2999999999999999E-2</v>
      </c>
      <c r="Q1943" s="2650"/>
      <c r="R1943" s="2650"/>
      <c r="S1943" s="2650"/>
      <c r="T1943" s="2646" t="s">
        <v>2987</v>
      </c>
      <c r="U1943" s="2647">
        <v>4673739432563</v>
      </c>
      <c r="V1943" s="2656">
        <v>10</v>
      </c>
      <c r="W1943" s="2653">
        <v>1.2</v>
      </c>
      <c r="X1943" s="2650"/>
      <c r="Y1943" s="2650"/>
      <c r="Z1943" s="2650"/>
      <c r="AA1943" s="2650"/>
      <c r="AB1943" s="2647">
        <v>4673739432570</v>
      </c>
      <c r="AC1943" s="2656">
        <v>100</v>
      </c>
      <c r="AD1943" s="2657">
        <v>24.382000000000001</v>
      </c>
      <c r="AE1943" s="2658">
        <v>1.8896E-2</v>
      </c>
      <c r="AF1943" s="2648">
        <v>0.38</v>
      </c>
      <c r="AG1943" s="2657">
        <v>0.255</v>
      </c>
      <c r="AH1943" s="2657">
        <v>0.19500000000000001</v>
      </c>
      <c r="AI1943" s="2647">
        <v>4673739432587</v>
      </c>
      <c r="AJ1943" s="2648">
        <v>6.52</v>
      </c>
      <c r="AK1943" s="2651" t="s">
        <v>2154</v>
      </c>
      <c r="AL1943" s="2651" t="s">
        <v>2986</v>
      </c>
      <c r="AM1943" s="2652">
        <v>595.28</v>
      </c>
      <c r="AN1943" s="2652">
        <v>6.65</v>
      </c>
    </row>
    <row r="1944" spans="1:40" ht="11.1" customHeight="1">
      <c r="A1944" s="2646" t="s">
        <v>3312</v>
      </c>
      <c r="B1944" s="2646" t="s">
        <v>3312</v>
      </c>
      <c r="C1944" s="2646" t="s">
        <v>3161</v>
      </c>
      <c r="D1944" s="2646" t="s">
        <v>3289</v>
      </c>
      <c r="E1944" s="2647">
        <v>7307291008</v>
      </c>
      <c r="F1944" s="2646" t="s">
        <v>2990</v>
      </c>
      <c r="G1944" s="2646" t="s">
        <v>2642</v>
      </c>
      <c r="H1944" s="2646" t="s">
        <v>2995</v>
      </c>
      <c r="I1944" s="2646"/>
      <c r="J1944" s="2646"/>
      <c r="K1944" s="2646"/>
      <c r="L1944" s="2648">
        <v>0.13</v>
      </c>
      <c r="M1944" s="2658">
        <v>1.8900000000000001E-4</v>
      </c>
      <c r="N1944" s="2657">
        <v>8.7999999999999995E-2</v>
      </c>
      <c r="O1944" s="2657">
        <v>3.6999999999999998E-2</v>
      </c>
      <c r="P1944" s="2657">
        <v>5.8000000000000003E-2</v>
      </c>
      <c r="Q1944" s="2650"/>
      <c r="R1944" s="2650"/>
      <c r="S1944" s="2650"/>
      <c r="T1944" s="2646" t="s">
        <v>2987</v>
      </c>
      <c r="U1944" s="2647">
        <v>4673739430699</v>
      </c>
      <c r="V1944" s="2656">
        <v>10</v>
      </c>
      <c r="W1944" s="2653">
        <v>1.3</v>
      </c>
      <c r="X1944" s="2650"/>
      <c r="Y1944" s="2650"/>
      <c r="Z1944" s="2650"/>
      <c r="AA1944" s="2650"/>
      <c r="AB1944" s="2647">
        <v>4673739430705</v>
      </c>
      <c r="AC1944" s="2656">
        <v>80</v>
      </c>
      <c r="AD1944" s="2657">
        <v>21.181999999999999</v>
      </c>
      <c r="AE1944" s="2658">
        <v>1.8896E-2</v>
      </c>
      <c r="AF1944" s="2648">
        <v>0.38</v>
      </c>
      <c r="AG1944" s="2657">
        <v>0.255</v>
      </c>
      <c r="AH1944" s="2657">
        <v>0.19500000000000001</v>
      </c>
      <c r="AI1944" s="2647">
        <v>4673739430712</v>
      </c>
      <c r="AJ1944" s="2648">
        <v>6.57</v>
      </c>
      <c r="AK1944" s="2651" t="s">
        <v>2154</v>
      </c>
      <c r="AL1944" s="2651" t="s">
        <v>2986</v>
      </c>
      <c r="AM1944" s="2652">
        <v>599.84</v>
      </c>
      <c r="AN1944" s="2652">
        <v>6.7</v>
      </c>
    </row>
    <row r="1945" spans="1:40" ht="11.1" customHeight="1">
      <c r="A1945" s="2646" t="s">
        <v>3311</v>
      </c>
      <c r="B1945" s="2646" t="s">
        <v>3311</v>
      </c>
      <c r="C1945" s="2646" t="s">
        <v>3161</v>
      </c>
      <c r="D1945" s="2646" t="s">
        <v>3289</v>
      </c>
      <c r="E1945" s="2647">
        <v>7307291008</v>
      </c>
      <c r="F1945" s="2646" t="s">
        <v>2990</v>
      </c>
      <c r="G1945" s="2646" t="s">
        <v>2643</v>
      </c>
      <c r="H1945" s="2646" t="s">
        <v>2995</v>
      </c>
      <c r="I1945" s="2646"/>
      <c r="J1945" s="2646"/>
      <c r="K1945" s="2646"/>
      <c r="L1945" s="2657">
        <v>0.14399999999999999</v>
      </c>
      <c r="M1945" s="2658">
        <v>1.92E-4</v>
      </c>
      <c r="N1945" s="2657">
        <v>8.7999999999999995E-2</v>
      </c>
      <c r="O1945" s="2657">
        <v>3.6999999999999998E-2</v>
      </c>
      <c r="P1945" s="2657">
        <v>5.8999999999999997E-2</v>
      </c>
      <c r="Q1945" s="2650"/>
      <c r="R1945" s="2650"/>
      <c r="S1945" s="2650"/>
      <c r="T1945" s="2646" t="s">
        <v>2987</v>
      </c>
      <c r="U1945" s="2647">
        <v>4673739432594</v>
      </c>
      <c r="V1945" s="2656">
        <v>10</v>
      </c>
      <c r="W1945" s="2648">
        <v>1.44</v>
      </c>
      <c r="X1945" s="2650"/>
      <c r="Y1945" s="2650"/>
      <c r="Z1945" s="2650"/>
      <c r="AA1945" s="2650"/>
      <c r="AB1945" s="2647">
        <v>4673739432600</v>
      </c>
      <c r="AC1945" s="2656">
        <v>80</v>
      </c>
      <c r="AD1945" s="2657">
        <v>23.422000000000001</v>
      </c>
      <c r="AE1945" s="2658">
        <v>1.8896E-2</v>
      </c>
      <c r="AF1945" s="2648">
        <v>0.38</v>
      </c>
      <c r="AG1945" s="2657">
        <v>0.255</v>
      </c>
      <c r="AH1945" s="2657">
        <v>0.19500000000000001</v>
      </c>
      <c r="AI1945" s="2647">
        <v>4673739432617</v>
      </c>
      <c r="AJ1945" s="2648">
        <v>7.78</v>
      </c>
      <c r="AK1945" s="2651" t="s">
        <v>2154</v>
      </c>
      <c r="AL1945" s="2651" t="s">
        <v>2986</v>
      </c>
      <c r="AM1945" s="2652">
        <v>710.31</v>
      </c>
      <c r="AN1945" s="2652">
        <v>7.94</v>
      </c>
    </row>
    <row r="1946" spans="1:40" ht="11.1" customHeight="1">
      <c r="A1946" s="2646" t="s">
        <v>3310</v>
      </c>
      <c r="B1946" s="2646" t="s">
        <v>3310</v>
      </c>
      <c r="C1946" s="2646" t="s">
        <v>3161</v>
      </c>
      <c r="D1946" s="2646" t="s">
        <v>3289</v>
      </c>
      <c r="E1946" s="2647">
        <v>7307291008</v>
      </c>
      <c r="F1946" s="2646" t="s">
        <v>2990</v>
      </c>
      <c r="G1946" s="2646" t="s">
        <v>2644</v>
      </c>
      <c r="H1946" s="2646" t="s">
        <v>2995</v>
      </c>
      <c r="I1946" s="2646"/>
      <c r="J1946" s="2646"/>
      <c r="K1946" s="2646"/>
      <c r="L1946" s="2657">
        <v>0.17799999999999999</v>
      </c>
      <c r="M1946" s="2658">
        <v>2.24E-4</v>
      </c>
      <c r="N1946" s="2657">
        <v>8.7999999999999995E-2</v>
      </c>
      <c r="O1946" s="2657">
        <v>4.1000000000000002E-2</v>
      </c>
      <c r="P1946" s="2657">
        <v>6.2E-2</v>
      </c>
      <c r="Q1946" s="2650"/>
      <c r="R1946" s="2650"/>
      <c r="S1946" s="2650"/>
      <c r="T1946" s="2646" t="s">
        <v>2987</v>
      </c>
      <c r="U1946" s="2647">
        <v>4673739433195</v>
      </c>
      <c r="V1946" s="2656">
        <v>10</v>
      </c>
      <c r="W1946" s="2648">
        <v>1.78</v>
      </c>
      <c r="X1946" s="2650"/>
      <c r="Y1946" s="2650"/>
      <c r="Z1946" s="2650"/>
      <c r="AA1946" s="2650"/>
      <c r="AB1946" s="2647">
        <v>4673739433201</v>
      </c>
      <c r="AC1946" s="2656">
        <v>60</v>
      </c>
      <c r="AD1946" s="2657">
        <v>21.742000000000001</v>
      </c>
      <c r="AE1946" s="2658">
        <v>1.8896E-2</v>
      </c>
      <c r="AF1946" s="2648">
        <v>0.38</v>
      </c>
      <c r="AG1946" s="2657">
        <v>0.255</v>
      </c>
      <c r="AH1946" s="2657">
        <v>0.19500000000000001</v>
      </c>
      <c r="AI1946" s="2647">
        <v>4673739433218</v>
      </c>
      <c r="AJ1946" s="2648">
        <v>10.07</v>
      </c>
      <c r="AK1946" s="2651" t="s">
        <v>2154</v>
      </c>
      <c r="AL1946" s="2651" t="s">
        <v>2986</v>
      </c>
      <c r="AM1946" s="2652">
        <v>919.39</v>
      </c>
      <c r="AN1946" s="2652">
        <v>10.27</v>
      </c>
    </row>
    <row r="1947" spans="1:40" ht="11.1" customHeight="1">
      <c r="A1947" s="2646" t="s">
        <v>3309</v>
      </c>
      <c r="B1947" s="2646" t="s">
        <v>3309</v>
      </c>
      <c r="C1947" s="2646" t="s">
        <v>3161</v>
      </c>
      <c r="D1947" s="2646" t="s">
        <v>3289</v>
      </c>
      <c r="E1947" s="2647">
        <v>7307291008</v>
      </c>
      <c r="F1947" s="2646" t="s">
        <v>2990</v>
      </c>
      <c r="G1947" s="2646" t="s">
        <v>2645</v>
      </c>
      <c r="H1947" s="2646" t="s">
        <v>2995</v>
      </c>
      <c r="I1947" s="2646"/>
      <c r="J1947" s="2646"/>
      <c r="K1947" s="2646"/>
      <c r="L1947" s="2648">
        <v>0.17</v>
      </c>
      <c r="M1947" s="2658">
        <v>3.01E-4</v>
      </c>
      <c r="N1947" s="2657">
        <v>0.10199999999999999</v>
      </c>
      <c r="O1947" s="2657">
        <v>4.3999999999999997E-2</v>
      </c>
      <c r="P1947" s="2657">
        <v>6.7000000000000004E-2</v>
      </c>
      <c r="Q1947" s="2650"/>
      <c r="R1947" s="2650"/>
      <c r="S1947" s="2650"/>
      <c r="T1947" s="2646" t="s">
        <v>2987</v>
      </c>
      <c r="U1947" s="2647">
        <v>4673739431849</v>
      </c>
      <c r="V1947" s="2656">
        <v>10</v>
      </c>
      <c r="W1947" s="2653">
        <v>1.7</v>
      </c>
      <c r="X1947" s="2650"/>
      <c r="Y1947" s="2650"/>
      <c r="Z1947" s="2650"/>
      <c r="AA1947" s="2650"/>
      <c r="AB1947" s="2647">
        <v>4673739431856</v>
      </c>
      <c r="AC1947" s="2656">
        <v>50</v>
      </c>
      <c r="AD1947" s="2657">
        <v>17.382000000000001</v>
      </c>
      <c r="AE1947" s="2658">
        <v>1.8896E-2</v>
      </c>
      <c r="AF1947" s="2648">
        <v>0.38</v>
      </c>
      <c r="AG1947" s="2657">
        <v>0.255</v>
      </c>
      <c r="AH1947" s="2657">
        <v>0.19500000000000001</v>
      </c>
      <c r="AI1947" s="2647">
        <v>4673739431863</v>
      </c>
      <c r="AJ1947" s="2648">
        <v>9.11</v>
      </c>
      <c r="AK1947" s="2651" t="s">
        <v>2154</v>
      </c>
      <c r="AL1947" s="2651" t="s">
        <v>2986</v>
      </c>
      <c r="AM1947" s="2652">
        <v>831.74</v>
      </c>
      <c r="AN1947" s="2652">
        <v>9.2899999999999991</v>
      </c>
    </row>
    <row r="1948" spans="1:40" ht="11.1" customHeight="1">
      <c r="A1948" s="2646" t="s">
        <v>3308</v>
      </c>
      <c r="B1948" s="2646" t="s">
        <v>3308</v>
      </c>
      <c r="C1948" s="2646" t="s">
        <v>3161</v>
      </c>
      <c r="D1948" s="2646" t="s">
        <v>3289</v>
      </c>
      <c r="E1948" s="2647">
        <v>7307291008</v>
      </c>
      <c r="F1948" s="2646" t="s">
        <v>2990</v>
      </c>
      <c r="G1948" s="2646" t="s">
        <v>2646</v>
      </c>
      <c r="H1948" s="2646" t="s">
        <v>2995</v>
      </c>
      <c r="I1948" s="2646"/>
      <c r="J1948" s="2646"/>
      <c r="K1948" s="2646"/>
      <c r="L1948" s="2657">
        <v>0.18099999999999999</v>
      </c>
      <c r="M1948" s="2658">
        <v>2.92E-4</v>
      </c>
      <c r="N1948" s="2657">
        <v>0.10199999999999999</v>
      </c>
      <c r="O1948" s="2657">
        <v>4.3999999999999997E-2</v>
      </c>
      <c r="P1948" s="2657">
        <v>6.5000000000000002E-2</v>
      </c>
      <c r="Q1948" s="2650"/>
      <c r="R1948" s="2650"/>
      <c r="S1948" s="2650"/>
      <c r="T1948" s="2646" t="s">
        <v>2987</v>
      </c>
      <c r="U1948" s="2647">
        <v>4673739432624</v>
      </c>
      <c r="V1948" s="2656">
        <v>10</v>
      </c>
      <c r="W1948" s="2648">
        <v>1.81</v>
      </c>
      <c r="X1948" s="2650"/>
      <c r="Y1948" s="2650"/>
      <c r="Z1948" s="2650"/>
      <c r="AA1948" s="2650"/>
      <c r="AB1948" s="2647">
        <v>4673739432631</v>
      </c>
      <c r="AC1948" s="2656">
        <v>50</v>
      </c>
      <c r="AD1948" s="2657">
        <v>18.481999999999999</v>
      </c>
      <c r="AE1948" s="2658">
        <v>1.8896E-2</v>
      </c>
      <c r="AF1948" s="2648">
        <v>0.38</v>
      </c>
      <c r="AG1948" s="2657">
        <v>0.255</v>
      </c>
      <c r="AH1948" s="2657">
        <v>0.19500000000000001</v>
      </c>
      <c r="AI1948" s="2647">
        <v>4673739432648</v>
      </c>
      <c r="AJ1948" s="2648">
        <v>9.6199999999999992</v>
      </c>
      <c r="AK1948" s="2651" t="s">
        <v>2154</v>
      </c>
      <c r="AL1948" s="2651" t="s">
        <v>2986</v>
      </c>
      <c r="AM1948" s="2652">
        <v>878.31</v>
      </c>
      <c r="AN1948" s="2652">
        <v>9.81</v>
      </c>
    </row>
    <row r="1949" spans="1:40" ht="11.1" customHeight="1">
      <c r="A1949" s="2646" t="s">
        <v>3307</v>
      </c>
      <c r="B1949" s="2646" t="s">
        <v>3307</v>
      </c>
      <c r="C1949" s="2646" t="s">
        <v>3161</v>
      </c>
      <c r="D1949" s="2646" t="s">
        <v>3289</v>
      </c>
      <c r="E1949" s="2647">
        <v>7307291008</v>
      </c>
      <c r="F1949" s="2646" t="s">
        <v>2990</v>
      </c>
      <c r="G1949" s="2646" t="s">
        <v>2647</v>
      </c>
      <c r="H1949" s="2646" t="s">
        <v>2995</v>
      </c>
      <c r="I1949" s="2646"/>
      <c r="J1949" s="2646"/>
      <c r="K1949" s="2646"/>
      <c r="L1949" s="2657">
        <v>0.214</v>
      </c>
      <c r="M1949" s="2658">
        <v>3.19E-4</v>
      </c>
      <c r="N1949" s="2657">
        <v>0.10199999999999999</v>
      </c>
      <c r="O1949" s="2657">
        <v>4.3999999999999997E-2</v>
      </c>
      <c r="P1949" s="2657">
        <v>7.0999999999999994E-2</v>
      </c>
      <c r="Q1949" s="2650"/>
      <c r="R1949" s="2650"/>
      <c r="S1949" s="2650"/>
      <c r="T1949" s="2646" t="s">
        <v>2987</v>
      </c>
      <c r="U1949" s="2647">
        <v>4673739433225</v>
      </c>
      <c r="V1949" s="2656">
        <v>10</v>
      </c>
      <c r="W1949" s="2648">
        <v>2.14</v>
      </c>
      <c r="X1949" s="2650"/>
      <c r="Y1949" s="2650"/>
      <c r="Z1949" s="2650"/>
      <c r="AA1949" s="2650"/>
      <c r="AB1949" s="2647">
        <v>4673739433232</v>
      </c>
      <c r="AC1949" s="2656">
        <v>50</v>
      </c>
      <c r="AD1949" s="2657">
        <v>21.782</v>
      </c>
      <c r="AE1949" s="2658">
        <v>1.8896E-2</v>
      </c>
      <c r="AF1949" s="2648">
        <v>0.38</v>
      </c>
      <c r="AG1949" s="2657">
        <v>0.255</v>
      </c>
      <c r="AH1949" s="2657">
        <v>0.19500000000000001</v>
      </c>
      <c r="AI1949" s="2647">
        <v>4673739433249</v>
      </c>
      <c r="AJ1949" s="2648">
        <v>11.68</v>
      </c>
      <c r="AK1949" s="2651" t="s">
        <v>2154</v>
      </c>
      <c r="AL1949" s="2651" t="s">
        <v>2986</v>
      </c>
      <c r="AM1949" s="2655">
        <v>1066.3800000000001</v>
      </c>
      <c r="AN1949" s="2652">
        <v>11.91</v>
      </c>
    </row>
    <row r="1950" spans="1:40" ht="11.1" customHeight="1">
      <c r="A1950" s="2646" t="s">
        <v>3306</v>
      </c>
      <c r="B1950" s="2646" t="s">
        <v>3306</v>
      </c>
      <c r="C1950" s="2646" t="s">
        <v>3161</v>
      </c>
      <c r="D1950" s="2646" t="s">
        <v>3289</v>
      </c>
      <c r="E1950" s="2647">
        <v>7307291008</v>
      </c>
      <c r="F1950" s="2646" t="s">
        <v>2990</v>
      </c>
      <c r="G1950" s="2646" t="s">
        <v>2648</v>
      </c>
      <c r="H1950" s="2646" t="s">
        <v>2995</v>
      </c>
      <c r="I1950" s="2646"/>
      <c r="J1950" s="2646"/>
      <c r="K1950" s="2646"/>
      <c r="L1950" s="2657">
        <v>0.24199999999999999</v>
      </c>
      <c r="M1950" s="2662">
        <v>3.6999999999999999E-4</v>
      </c>
      <c r="N1950" s="2657">
        <v>0.10199999999999999</v>
      </c>
      <c r="O1950" s="2657">
        <v>4.9000000000000002E-2</v>
      </c>
      <c r="P1950" s="2657">
        <v>7.3999999999999996E-2</v>
      </c>
      <c r="Q1950" s="2650"/>
      <c r="R1950" s="2650"/>
      <c r="S1950" s="2650"/>
      <c r="T1950" s="2646" t="s">
        <v>2987</v>
      </c>
      <c r="U1950" s="2647">
        <v>4673739433317</v>
      </c>
      <c r="V1950" s="2656">
        <v>10</v>
      </c>
      <c r="W1950" s="2648">
        <v>2.42</v>
      </c>
      <c r="X1950" s="2650"/>
      <c r="Y1950" s="2650"/>
      <c r="Z1950" s="2650"/>
      <c r="AA1950" s="2650"/>
      <c r="AB1950" s="2647">
        <v>4673739433324</v>
      </c>
      <c r="AC1950" s="2656">
        <v>40</v>
      </c>
      <c r="AD1950" s="2657">
        <v>19.742000000000001</v>
      </c>
      <c r="AE1950" s="2658">
        <v>1.8896E-2</v>
      </c>
      <c r="AF1950" s="2648">
        <v>0.38</v>
      </c>
      <c r="AG1950" s="2657">
        <v>0.255</v>
      </c>
      <c r="AH1950" s="2657">
        <v>0.19500000000000001</v>
      </c>
      <c r="AI1950" s="2647">
        <v>4673739433331</v>
      </c>
      <c r="AJ1950" s="2648">
        <v>15.17</v>
      </c>
      <c r="AK1950" s="2651" t="s">
        <v>2154</v>
      </c>
      <c r="AL1950" s="2651" t="s">
        <v>2986</v>
      </c>
      <c r="AM1950" s="2655">
        <v>1385.02</v>
      </c>
      <c r="AN1950" s="2652">
        <v>15.47</v>
      </c>
    </row>
    <row r="1951" spans="1:40" ht="11.1" customHeight="1">
      <c r="A1951" s="2646" t="s">
        <v>3305</v>
      </c>
      <c r="B1951" s="2646" t="s">
        <v>3305</v>
      </c>
      <c r="C1951" s="2646" t="s">
        <v>3161</v>
      </c>
      <c r="D1951" s="2646" t="s">
        <v>3289</v>
      </c>
      <c r="E1951" s="2647">
        <v>7307291008</v>
      </c>
      <c r="F1951" s="2646" t="s">
        <v>2990</v>
      </c>
      <c r="G1951" s="2646" t="s">
        <v>2649</v>
      </c>
      <c r="H1951" s="2646" t="s">
        <v>2995</v>
      </c>
      <c r="I1951" s="2646"/>
      <c r="J1951" s="2646"/>
      <c r="K1951" s="2646"/>
      <c r="L1951" s="2657">
        <v>0.23400000000000001</v>
      </c>
      <c r="M1951" s="2658">
        <v>4.7699999999999999E-4</v>
      </c>
      <c r="N1951" s="2648">
        <v>0.12</v>
      </c>
      <c r="O1951" s="2657">
        <v>5.2999999999999999E-2</v>
      </c>
      <c r="P1951" s="2657">
        <v>7.4999999999999997E-2</v>
      </c>
      <c r="Q1951" s="2650"/>
      <c r="R1951" s="2650"/>
      <c r="S1951" s="2650"/>
      <c r="T1951" s="2646" t="s">
        <v>2987</v>
      </c>
      <c r="U1951" s="2647">
        <v>4673739431870</v>
      </c>
      <c r="V1951" s="2656">
        <v>5</v>
      </c>
      <c r="W1951" s="2648">
        <v>1.17</v>
      </c>
      <c r="X1951" s="2650"/>
      <c r="Y1951" s="2650"/>
      <c r="Z1951" s="2650"/>
      <c r="AA1951" s="2650"/>
      <c r="AB1951" s="2647">
        <v>4673739431887</v>
      </c>
      <c r="AC1951" s="2656">
        <v>60</v>
      </c>
      <c r="AD1951" s="2648">
        <v>28.61</v>
      </c>
      <c r="AE1951" s="2658">
        <v>3.1385000000000003E-2</v>
      </c>
      <c r="AF1951" s="2648">
        <v>0.42</v>
      </c>
      <c r="AG1951" s="2657">
        <v>0.30499999999999999</v>
      </c>
      <c r="AH1951" s="2657">
        <v>0.245</v>
      </c>
      <c r="AI1951" s="2647">
        <v>4673739431894</v>
      </c>
      <c r="AJ1951" s="2648">
        <v>11.83</v>
      </c>
      <c r="AK1951" s="2651" t="s">
        <v>2154</v>
      </c>
      <c r="AL1951" s="2651" t="s">
        <v>2986</v>
      </c>
      <c r="AM1951" s="2655">
        <v>1080.08</v>
      </c>
      <c r="AN1951" s="2652">
        <v>12.07</v>
      </c>
    </row>
    <row r="1952" spans="1:40" ht="11.1" customHeight="1">
      <c r="A1952" s="2646" t="s">
        <v>3304</v>
      </c>
      <c r="B1952" s="2646" t="s">
        <v>3304</v>
      </c>
      <c r="C1952" s="2646" t="s">
        <v>3161</v>
      </c>
      <c r="D1952" s="2646" t="s">
        <v>3289</v>
      </c>
      <c r="E1952" s="2647">
        <v>7307291008</v>
      </c>
      <c r="F1952" s="2646" t="s">
        <v>2990</v>
      </c>
      <c r="G1952" s="2646" t="s">
        <v>2650</v>
      </c>
      <c r="H1952" s="2646" t="s">
        <v>2995</v>
      </c>
      <c r="I1952" s="2646"/>
      <c r="J1952" s="2646"/>
      <c r="K1952" s="2646"/>
      <c r="L1952" s="2657">
        <v>0.248</v>
      </c>
      <c r="M1952" s="2658">
        <v>4.7100000000000001E-4</v>
      </c>
      <c r="N1952" s="2648">
        <v>0.12</v>
      </c>
      <c r="O1952" s="2657">
        <v>5.2999999999999999E-2</v>
      </c>
      <c r="P1952" s="2657">
        <v>7.3999999999999996E-2</v>
      </c>
      <c r="Q1952" s="2650"/>
      <c r="R1952" s="2650"/>
      <c r="S1952" s="2650"/>
      <c r="T1952" s="2646" t="s">
        <v>2987</v>
      </c>
      <c r="U1952" s="2647">
        <v>4673739432655</v>
      </c>
      <c r="V1952" s="2656">
        <v>5</v>
      </c>
      <c r="W1952" s="2648">
        <v>1.24</v>
      </c>
      <c r="X1952" s="2650"/>
      <c r="Y1952" s="2650"/>
      <c r="Z1952" s="2650"/>
      <c r="AA1952" s="2650"/>
      <c r="AB1952" s="2647">
        <v>4673739432662</v>
      </c>
      <c r="AC1952" s="2656">
        <v>60</v>
      </c>
      <c r="AD1952" s="2648">
        <v>30.29</v>
      </c>
      <c r="AE1952" s="2658">
        <v>3.1385000000000003E-2</v>
      </c>
      <c r="AF1952" s="2648">
        <v>0.42</v>
      </c>
      <c r="AG1952" s="2657">
        <v>0.30499999999999999</v>
      </c>
      <c r="AH1952" s="2657">
        <v>0.245</v>
      </c>
      <c r="AI1952" s="2647">
        <v>4673739432679</v>
      </c>
      <c r="AJ1952" s="2648">
        <v>12.89</v>
      </c>
      <c r="AK1952" s="2651" t="s">
        <v>2154</v>
      </c>
      <c r="AL1952" s="2651" t="s">
        <v>2986</v>
      </c>
      <c r="AM1952" s="2655">
        <v>1176.8599999999999</v>
      </c>
      <c r="AN1952" s="2652">
        <v>13.15</v>
      </c>
    </row>
    <row r="1953" spans="1:40" ht="11.1" customHeight="1">
      <c r="A1953" s="2646" t="s">
        <v>3303</v>
      </c>
      <c r="B1953" s="2646" t="s">
        <v>3303</v>
      </c>
      <c r="C1953" s="2646" t="s">
        <v>3161</v>
      </c>
      <c r="D1953" s="2646" t="s">
        <v>3289</v>
      </c>
      <c r="E1953" s="2647">
        <v>7307291008</v>
      </c>
      <c r="F1953" s="2646" t="s">
        <v>2990</v>
      </c>
      <c r="G1953" s="2646" t="s">
        <v>2651</v>
      </c>
      <c r="H1953" s="2646" t="s">
        <v>2995</v>
      </c>
      <c r="I1953" s="2646"/>
      <c r="J1953" s="2646"/>
      <c r="K1953" s="2646"/>
      <c r="L1953" s="2657">
        <v>0.28299999999999997</v>
      </c>
      <c r="M1953" s="2658">
        <v>5.0900000000000001E-4</v>
      </c>
      <c r="N1953" s="2648">
        <v>0.12</v>
      </c>
      <c r="O1953" s="2657">
        <v>5.2999999999999999E-2</v>
      </c>
      <c r="P1953" s="2648">
        <v>0.08</v>
      </c>
      <c r="Q1953" s="2650"/>
      <c r="R1953" s="2650"/>
      <c r="S1953" s="2650"/>
      <c r="T1953" s="2646" t="s">
        <v>2987</v>
      </c>
      <c r="U1953" s="2647">
        <v>4673739433256</v>
      </c>
      <c r="V1953" s="2656">
        <v>5</v>
      </c>
      <c r="W1953" s="2657">
        <v>1.415</v>
      </c>
      <c r="X1953" s="2650"/>
      <c r="Y1953" s="2650"/>
      <c r="Z1953" s="2650"/>
      <c r="AA1953" s="2650"/>
      <c r="AB1953" s="2647">
        <v>4673739433263</v>
      </c>
      <c r="AC1953" s="2656">
        <v>60</v>
      </c>
      <c r="AD1953" s="2648">
        <v>34.49</v>
      </c>
      <c r="AE1953" s="2658">
        <v>3.1385000000000003E-2</v>
      </c>
      <c r="AF1953" s="2648">
        <v>0.42</v>
      </c>
      <c r="AG1953" s="2657">
        <v>0.30499999999999999</v>
      </c>
      <c r="AH1953" s="2657">
        <v>0.245</v>
      </c>
      <c r="AI1953" s="2647">
        <v>4673739433270</v>
      </c>
      <c r="AJ1953" s="2648">
        <v>15.37</v>
      </c>
      <c r="AK1953" s="2651" t="s">
        <v>2154</v>
      </c>
      <c r="AL1953" s="2651" t="s">
        <v>2986</v>
      </c>
      <c r="AM1953" s="2655">
        <v>1403.28</v>
      </c>
      <c r="AN1953" s="2652">
        <v>15.68</v>
      </c>
    </row>
    <row r="1954" spans="1:40" ht="11.1" customHeight="1">
      <c r="A1954" s="2646" t="s">
        <v>3302</v>
      </c>
      <c r="B1954" s="2646" t="s">
        <v>3302</v>
      </c>
      <c r="C1954" s="2646" t="s">
        <v>3161</v>
      </c>
      <c r="D1954" s="2646" t="s">
        <v>3289</v>
      </c>
      <c r="E1954" s="2647">
        <v>7307291008</v>
      </c>
      <c r="F1954" s="2646" t="s">
        <v>2990</v>
      </c>
      <c r="G1954" s="2646" t="s">
        <v>2652</v>
      </c>
      <c r="H1954" s="2646" t="s">
        <v>2995</v>
      </c>
      <c r="I1954" s="2646"/>
      <c r="J1954" s="2646"/>
      <c r="K1954" s="2646"/>
      <c r="L1954" s="2657">
        <v>0.313</v>
      </c>
      <c r="M1954" s="2658">
        <v>4.9399999999999997E-4</v>
      </c>
      <c r="N1954" s="2648">
        <v>0.12</v>
      </c>
      <c r="O1954" s="2657">
        <v>4.9000000000000002E-2</v>
      </c>
      <c r="P1954" s="2657">
        <v>8.4000000000000005E-2</v>
      </c>
      <c r="Q1954" s="2650"/>
      <c r="R1954" s="2650"/>
      <c r="S1954" s="2650"/>
      <c r="T1954" s="2646" t="s">
        <v>2987</v>
      </c>
      <c r="U1954" s="2647">
        <v>4673739433348</v>
      </c>
      <c r="V1954" s="2656">
        <v>5</v>
      </c>
      <c r="W1954" s="2657">
        <v>1.5649999999999999</v>
      </c>
      <c r="X1954" s="2650"/>
      <c r="Y1954" s="2650"/>
      <c r="Z1954" s="2650"/>
      <c r="AA1954" s="2650"/>
      <c r="AB1954" s="2647">
        <v>4673739433355</v>
      </c>
      <c r="AC1954" s="2656">
        <v>50</v>
      </c>
      <c r="AD1954" s="2648">
        <v>31.83</v>
      </c>
      <c r="AE1954" s="2658">
        <v>3.1385000000000003E-2</v>
      </c>
      <c r="AF1954" s="2648">
        <v>0.42</v>
      </c>
      <c r="AG1954" s="2657">
        <v>0.30499999999999999</v>
      </c>
      <c r="AH1954" s="2657">
        <v>0.245</v>
      </c>
      <c r="AI1954" s="2647">
        <v>4673739433362</v>
      </c>
      <c r="AJ1954" s="2648">
        <v>17.78</v>
      </c>
      <c r="AK1954" s="2651" t="s">
        <v>2154</v>
      </c>
      <c r="AL1954" s="2651" t="s">
        <v>2986</v>
      </c>
      <c r="AM1954" s="2655">
        <v>1623.31</v>
      </c>
      <c r="AN1954" s="2652">
        <v>18.14</v>
      </c>
    </row>
    <row r="1955" spans="1:40" ht="11.1" customHeight="1">
      <c r="A1955" s="2646" t="s">
        <v>3301</v>
      </c>
      <c r="B1955" s="2646" t="s">
        <v>3301</v>
      </c>
      <c r="C1955" s="2646" t="s">
        <v>3161</v>
      </c>
      <c r="D1955" s="2646" t="s">
        <v>3289</v>
      </c>
      <c r="E1955" s="2647">
        <v>7307291008</v>
      </c>
      <c r="F1955" s="2646" t="s">
        <v>2990</v>
      </c>
      <c r="G1955" s="2646" t="s">
        <v>2653</v>
      </c>
      <c r="H1955" s="2646" t="s">
        <v>2995</v>
      </c>
      <c r="I1955" s="2646"/>
      <c r="J1955" s="2646"/>
      <c r="K1955" s="2646"/>
      <c r="L1955" s="2657">
        <v>0.32900000000000001</v>
      </c>
      <c r="M1955" s="2658">
        <v>5.6099999999999998E-4</v>
      </c>
      <c r="N1955" s="2648">
        <v>0.12</v>
      </c>
      <c r="O1955" s="2657">
        <v>5.5E-2</v>
      </c>
      <c r="P1955" s="2657">
        <v>8.5000000000000006E-2</v>
      </c>
      <c r="Q1955" s="2650"/>
      <c r="R1955" s="2650"/>
      <c r="S1955" s="2650"/>
      <c r="T1955" s="2646" t="s">
        <v>2987</v>
      </c>
      <c r="U1955" s="2647">
        <v>4673739433409</v>
      </c>
      <c r="V1955" s="2656">
        <v>5</v>
      </c>
      <c r="W1955" s="2657">
        <v>1.645</v>
      </c>
      <c r="X1955" s="2650"/>
      <c r="Y1955" s="2650"/>
      <c r="Z1955" s="2650"/>
      <c r="AA1955" s="2650"/>
      <c r="AB1955" s="2647">
        <v>4673739433416</v>
      </c>
      <c r="AC1955" s="2656">
        <v>50</v>
      </c>
      <c r="AD1955" s="2648">
        <v>33.43</v>
      </c>
      <c r="AE1955" s="2658">
        <v>3.1385000000000003E-2</v>
      </c>
      <c r="AF1955" s="2648">
        <v>0.42</v>
      </c>
      <c r="AG1955" s="2657">
        <v>0.30499999999999999</v>
      </c>
      <c r="AH1955" s="2657">
        <v>0.245</v>
      </c>
      <c r="AI1955" s="2647">
        <v>4673739433423</v>
      </c>
      <c r="AJ1955" s="2648">
        <v>19.36</v>
      </c>
      <c r="AK1955" s="2651" t="s">
        <v>2154</v>
      </c>
      <c r="AL1955" s="2651" t="s">
        <v>2986</v>
      </c>
      <c r="AM1955" s="2655">
        <v>1767.57</v>
      </c>
      <c r="AN1955" s="2652">
        <v>19.75</v>
      </c>
    </row>
    <row r="1956" spans="1:40" ht="11.1" customHeight="1">
      <c r="A1956" s="2646" t="s">
        <v>3300</v>
      </c>
      <c r="B1956" s="2646" t="s">
        <v>3300</v>
      </c>
      <c r="C1956" s="2646" t="s">
        <v>3161</v>
      </c>
      <c r="D1956" s="2646" t="s">
        <v>3289</v>
      </c>
      <c r="E1956" s="2647">
        <v>7307291008</v>
      </c>
      <c r="F1956" s="2646" t="s">
        <v>2990</v>
      </c>
      <c r="G1956" s="2646" t="s">
        <v>2654</v>
      </c>
      <c r="H1956" s="2646" t="s">
        <v>2995</v>
      </c>
      <c r="I1956" s="2646"/>
      <c r="J1956" s="2646"/>
      <c r="K1956" s="2646"/>
      <c r="L1956" s="2657">
        <v>0.33500000000000002</v>
      </c>
      <c r="M1956" s="2658">
        <v>8.0900000000000004E-4</v>
      </c>
      <c r="N1956" s="2657">
        <v>0.14299999999999999</v>
      </c>
      <c r="O1956" s="2657">
        <v>6.5000000000000002E-2</v>
      </c>
      <c r="P1956" s="2657">
        <v>8.6999999999999994E-2</v>
      </c>
      <c r="Q1956" s="2650"/>
      <c r="R1956" s="2650"/>
      <c r="S1956" s="2650"/>
      <c r="T1956" s="2646" t="s">
        <v>2987</v>
      </c>
      <c r="U1956" s="2647">
        <v>4673739431900</v>
      </c>
      <c r="V1956" s="2656">
        <v>5</v>
      </c>
      <c r="W1956" s="2657">
        <v>1.675</v>
      </c>
      <c r="X1956" s="2650"/>
      <c r="Y1956" s="2650"/>
      <c r="Z1956" s="2650"/>
      <c r="AA1956" s="2650"/>
      <c r="AB1956" s="2647">
        <v>4673739431917</v>
      </c>
      <c r="AC1956" s="2656">
        <v>30</v>
      </c>
      <c r="AD1956" s="2648">
        <v>20.63</v>
      </c>
      <c r="AE1956" s="2658">
        <v>3.1385000000000003E-2</v>
      </c>
      <c r="AF1956" s="2648">
        <v>0.42</v>
      </c>
      <c r="AG1956" s="2657">
        <v>0.30499999999999999</v>
      </c>
      <c r="AH1956" s="2657">
        <v>0.245</v>
      </c>
      <c r="AI1956" s="2647">
        <v>4673739431924</v>
      </c>
      <c r="AJ1956" s="2648">
        <v>13.18</v>
      </c>
      <c r="AK1956" s="2651" t="s">
        <v>2154</v>
      </c>
      <c r="AL1956" s="2651" t="s">
        <v>2986</v>
      </c>
      <c r="AM1956" s="2655">
        <v>1203.33</v>
      </c>
      <c r="AN1956" s="2652">
        <v>13.44</v>
      </c>
    </row>
    <row r="1957" spans="1:40" ht="11.1" customHeight="1">
      <c r="A1957" s="2646" t="s">
        <v>3299</v>
      </c>
      <c r="B1957" s="2646" t="s">
        <v>3299</v>
      </c>
      <c r="C1957" s="2646" t="s">
        <v>3161</v>
      </c>
      <c r="D1957" s="2646" t="s">
        <v>3289</v>
      </c>
      <c r="E1957" s="2647">
        <v>7307291008</v>
      </c>
      <c r="F1957" s="2646" t="s">
        <v>2990</v>
      </c>
      <c r="G1957" s="2646" t="s">
        <v>2655</v>
      </c>
      <c r="H1957" s="2646" t="s">
        <v>2995</v>
      </c>
      <c r="I1957" s="2646"/>
      <c r="J1957" s="2646"/>
      <c r="K1957" s="2646"/>
      <c r="L1957" s="2657">
        <v>0.34599999999999997</v>
      </c>
      <c r="M1957" s="2658">
        <v>8.3699999999999996E-4</v>
      </c>
      <c r="N1957" s="2657">
        <v>0.14299999999999999</v>
      </c>
      <c r="O1957" s="2657">
        <v>6.5000000000000002E-2</v>
      </c>
      <c r="P1957" s="2648">
        <v>0.09</v>
      </c>
      <c r="Q1957" s="2650"/>
      <c r="R1957" s="2650"/>
      <c r="S1957" s="2650"/>
      <c r="T1957" s="2646" t="s">
        <v>2987</v>
      </c>
      <c r="U1957" s="2647">
        <v>4673739432686</v>
      </c>
      <c r="V1957" s="2656">
        <v>5</v>
      </c>
      <c r="W1957" s="2648">
        <v>1.73</v>
      </c>
      <c r="X1957" s="2650"/>
      <c r="Y1957" s="2650"/>
      <c r="Z1957" s="2650"/>
      <c r="AA1957" s="2650"/>
      <c r="AB1957" s="2647">
        <v>4673739432693</v>
      </c>
      <c r="AC1957" s="2656">
        <v>30</v>
      </c>
      <c r="AD1957" s="2648">
        <v>21.29</v>
      </c>
      <c r="AE1957" s="2658">
        <v>3.1385000000000003E-2</v>
      </c>
      <c r="AF1957" s="2648">
        <v>0.42</v>
      </c>
      <c r="AG1957" s="2657">
        <v>0.30499999999999999</v>
      </c>
      <c r="AH1957" s="2657">
        <v>0.245</v>
      </c>
      <c r="AI1957" s="2647">
        <v>4673739432709</v>
      </c>
      <c r="AJ1957" s="2648">
        <v>15.13</v>
      </c>
      <c r="AK1957" s="2651" t="s">
        <v>2154</v>
      </c>
      <c r="AL1957" s="2651" t="s">
        <v>2986</v>
      </c>
      <c r="AM1957" s="2655">
        <v>1381.37</v>
      </c>
      <c r="AN1957" s="2652">
        <v>15.43</v>
      </c>
    </row>
    <row r="1958" spans="1:40" ht="11.1" customHeight="1">
      <c r="A1958" s="2646" t="s">
        <v>3298</v>
      </c>
      <c r="B1958" s="2646" t="s">
        <v>3298</v>
      </c>
      <c r="C1958" s="2646" t="s">
        <v>3161</v>
      </c>
      <c r="D1958" s="2646" t="s">
        <v>3289</v>
      </c>
      <c r="E1958" s="2647">
        <v>7307291008</v>
      </c>
      <c r="F1958" s="2646" t="s">
        <v>2990</v>
      </c>
      <c r="G1958" s="2646" t="s">
        <v>2656</v>
      </c>
      <c r="H1958" s="2646" t="s">
        <v>2995</v>
      </c>
      <c r="I1958" s="2646"/>
      <c r="J1958" s="2646"/>
      <c r="K1958" s="2646"/>
      <c r="L1958" s="2648">
        <v>0.39</v>
      </c>
      <c r="M1958" s="2658">
        <v>8.83E-4</v>
      </c>
      <c r="N1958" s="2657">
        <v>0.14299999999999999</v>
      </c>
      <c r="O1958" s="2657">
        <v>6.5000000000000002E-2</v>
      </c>
      <c r="P1958" s="2657">
        <v>9.5000000000000001E-2</v>
      </c>
      <c r="Q1958" s="2650"/>
      <c r="R1958" s="2650"/>
      <c r="S1958" s="2650"/>
      <c r="T1958" s="2646" t="s">
        <v>2987</v>
      </c>
      <c r="U1958" s="2647">
        <v>4673739433287</v>
      </c>
      <c r="V1958" s="2656">
        <v>5</v>
      </c>
      <c r="W1958" s="2648">
        <v>1.95</v>
      </c>
      <c r="X1958" s="2650"/>
      <c r="Y1958" s="2650"/>
      <c r="Z1958" s="2650"/>
      <c r="AA1958" s="2650"/>
      <c r="AB1958" s="2647">
        <v>4673739433294</v>
      </c>
      <c r="AC1958" s="2656">
        <v>30</v>
      </c>
      <c r="AD1958" s="2648">
        <v>23.93</v>
      </c>
      <c r="AE1958" s="2658">
        <v>3.1385000000000003E-2</v>
      </c>
      <c r="AF1958" s="2648">
        <v>0.42</v>
      </c>
      <c r="AG1958" s="2657">
        <v>0.30499999999999999</v>
      </c>
      <c r="AH1958" s="2657">
        <v>0.245</v>
      </c>
      <c r="AI1958" s="2647">
        <v>4673739433300</v>
      </c>
      <c r="AJ1958" s="2653">
        <v>16.399999999999999</v>
      </c>
      <c r="AK1958" s="2651" t="s">
        <v>2154</v>
      </c>
      <c r="AL1958" s="2651" t="s">
        <v>2986</v>
      </c>
      <c r="AM1958" s="2655">
        <v>1497.32</v>
      </c>
      <c r="AN1958" s="2652">
        <v>16.73</v>
      </c>
    </row>
    <row r="1959" spans="1:40" ht="11.1" customHeight="1">
      <c r="A1959" s="2646" t="s">
        <v>3297</v>
      </c>
      <c r="B1959" s="2646" t="s">
        <v>3297</v>
      </c>
      <c r="C1959" s="2646" t="s">
        <v>3161</v>
      </c>
      <c r="D1959" s="2646" t="s">
        <v>3289</v>
      </c>
      <c r="E1959" s="2647">
        <v>7307291008</v>
      </c>
      <c r="F1959" s="2646" t="s">
        <v>2990</v>
      </c>
      <c r="G1959" s="2646" t="s">
        <v>2657</v>
      </c>
      <c r="H1959" s="2646" t="s">
        <v>2995</v>
      </c>
      <c r="I1959" s="2646"/>
      <c r="J1959" s="2646"/>
      <c r="K1959" s="2646"/>
      <c r="L1959" s="2657">
        <v>0.40200000000000002</v>
      </c>
      <c r="M1959" s="2658">
        <v>8.83E-4</v>
      </c>
      <c r="N1959" s="2657">
        <v>0.14299999999999999</v>
      </c>
      <c r="O1959" s="2657">
        <v>6.5000000000000002E-2</v>
      </c>
      <c r="P1959" s="2657">
        <v>9.5000000000000001E-2</v>
      </c>
      <c r="Q1959" s="2650"/>
      <c r="R1959" s="2650"/>
      <c r="S1959" s="2650"/>
      <c r="T1959" s="2646" t="s">
        <v>2987</v>
      </c>
      <c r="U1959" s="2647">
        <v>4673739433379</v>
      </c>
      <c r="V1959" s="2656">
        <v>5</v>
      </c>
      <c r="W1959" s="2648">
        <v>2.0099999999999998</v>
      </c>
      <c r="X1959" s="2650"/>
      <c r="Y1959" s="2650"/>
      <c r="Z1959" s="2650"/>
      <c r="AA1959" s="2650"/>
      <c r="AB1959" s="2647">
        <v>4673739433386</v>
      </c>
      <c r="AC1959" s="2656">
        <v>30</v>
      </c>
      <c r="AD1959" s="2648">
        <v>12.06</v>
      </c>
      <c r="AE1959" s="2658">
        <v>3.1385000000000003E-2</v>
      </c>
      <c r="AF1959" s="2648">
        <v>0.42</v>
      </c>
      <c r="AG1959" s="2657">
        <v>0.30499999999999999</v>
      </c>
      <c r="AH1959" s="2657">
        <v>0.245</v>
      </c>
      <c r="AI1959" s="2647">
        <v>4673739433393</v>
      </c>
      <c r="AJ1959" s="2648">
        <v>19.760000000000002</v>
      </c>
      <c r="AK1959" s="2651" t="s">
        <v>2154</v>
      </c>
      <c r="AL1959" s="2651" t="s">
        <v>2986</v>
      </c>
      <c r="AM1959" s="2655">
        <v>1804.09</v>
      </c>
      <c r="AN1959" s="2652">
        <v>20.16</v>
      </c>
    </row>
    <row r="1960" spans="1:40" ht="11.1" customHeight="1">
      <c r="A1960" s="2646" t="s">
        <v>3296</v>
      </c>
      <c r="B1960" s="2646" t="s">
        <v>3296</v>
      </c>
      <c r="C1960" s="2646" t="s">
        <v>3161</v>
      </c>
      <c r="D1960" s="2646" t="s">
        <v>3289</v>
      </c>
      <c r="E1960" s="2647">
        <v>7307291008</v>
      </c>
      <c r="F1960" s="2646" t="s">
        <v>2990</v>
      </c>
      <c r="G1960" s="2646" t="s">
        <v>2658</v>
      </c>
      <c r="H1960" s="2646" t="s">
        <v>2995</v>
      </c>
      <c r="I1960" s="2646"/>
      <c r="J1960" s="2646"/>
      <c r="K1960" s="2646"/>
      <c r="L1960" s="2657">
        <v>0.48599999999999999</v>
      </c>
      <c r="M1960" s="2662">
        <v>9.3000000000000005E-4</v>
      </c>
      <c r="N1960" s="2657">
        <v>0.14299999999999999</v>
      </c>
      <c r="O1960" s="2657">
        <v>6.5000000000000002E-2</v>
      </c>
      <c r="P1960" s="2653">
        <v>0.1</v>
      </c>
      <c r="Q1960" s="2650"/>
      <c r="R1960" s="2650"/>
      <c r="S1960" s="2650"/>
      <c r="T1960" s="2646" t="s">
        <v>2987</v>
      </c>
      <c r="U1960" s="2647">
        <v>4673739433430</v>
      </c>
      <c r="V1960" s="2656">
        <v>5</v>
      </c>
      <c r="W1960" s="2648">
        <v>2.4300000000000002</v>
      </c>
      <c r="X1960" s="2650"/>
      <c r="Y1960" s="2650"/>
      <c r="Z1960" s="2650"/>
      <c r="AA1960" s="2650"/>
      <c r="AB1960" s="2647">
        <v>4673739433447</v>
      </c>
      <c r="AC1960" s="2656">
        <v>30</v>
      </c>
      <c r="AD1960" s="2648">
        <v>29.69</v>
      </c>
      <c r="AE1960" s="2658">
        <v>3.1385000000000003E-2</v>
      </c>
      <c r="AF1960" s="2648">
        <v>0.42</v>
      </c>
      <c r="AG1960" s="2657">
        <v>0.30499999999999999</v>
      </c>
      <c r="AH1960" s="2657">
        <v>0.245</v>
      </c>
      <c r="AI1960" s="2647">
        <v>4673739433454</v>
      </c>
      <c r="AJ1960" s="2653">
        <v>28.6</v>
      </c>
      <c r="AK1960" s="2651" t="s">
        <v>2154</v>
      </c>
      <c r="AL1960" s="2651" t="s">
        <v>2986</v>
      </c>
      <c r="AM1960" s="2655">
        <v>2611.1799999999998</v>
      </c>
      <c r="AN1960" s="2652">
        <v>29.17</v>
      </c>
    </row>
    <row r="1961" spans="1:40" ht="11.1" customHeight="1">
      <c r="A1961" s="2646" t="s">
        <v>3295</v>
      </c>
      <c r="B1961" s="2646" t="s">
        <v>3295</v>
      </c>
      <c r="C1961" s="2646" t="s">
        <v>3161</v>
      </c>
      <c r="D1961" s="2646" t="s">
        <v>3289</v>
      </c>
      <c r="E1961" s="2647">
        <v>7307291008</v>
      </c>
      <c r="F1961" s="2646" t="s">
        <v>2990</v>
      </c>
      <c r="G1961" s="2646" t="s">
        <v>2659</v>
      </c>
      <c r="H1961" s="2646" t="s">
        <v>3017</v>
      </c>
      <c r="I1961" s="2646"/>
      <c r="J1961" s="2646"/>
      <c r="K1961" s="2646"/>
      <c r="L1961" s="2648">
        <v>0.95</v>
      </c>
      <c r="M1961" s="2658">
        <v>2.4090000000000001E-3</v>
      </c>
      <c r="N1961" s="2657">
        <v>0.23300000000000001</v>
      </c>
      <c r="O1961" s="2657">
        <v>9.4E-2</v>
      </c>
      <c r="P1961" s="2648">
        <v>0.11</v>
      </c>
      <c r="Q1961" s="2650"/>
      <c r="R1961" s="2650"/>
      <c r="S1961" s="2650"/>
      <c r="T1961" s="2646" t="s">
        <v>2987</v>
      </c>
      <c r="U1961" s="2647">
        <v>4673739432716</v>
      </c>
      <c r="V1961" s="2656">
        <v>1</v>
      </c>
      <c r="W1961" s="2648">
        <v>0.95</v>
      </c>
      <c r="X1961" s="2650"/>
      <c r="Y1961" s="2650"/>
      <c r="Z1961" s="2650"/>
      <c r="AA1961" s="2650"/>
      <c r="AB1961" s="2647">
        <v>4673739432723</v>
      </c>
      <c r="AC1961" s="2656">
        <v>10</v>
      </c>
      <c r="AD1961" s="2648">
        <v>19.53</v>
      </c>
      <c r="AE1961" s="2658">
        <v>3.1385000000000003E-2</v>
      </c>
      <c r="AF1961" s="2648">
        <v>0.42</v>
      </c>
      <c r="AG1961" s="2657">
        <v>0.30499999999999999</v>
      </c>
      <c r="AH1961" s="2657">
        <v>0.245</v>
      </c>
      <c r="AI1961" s="2647">
        <v>4673739432730</v>
      </c>
      <c r="AJ1961" s="2648">
        <v>33.94</v>
      </c>
      <c r="AK1961" s="2651" t="s">
        <v>2154</v>
      </c>
      <c r="AL1961" s="2651" t="s">
        <v>2986</v>
      </c>
      <c r="AM1961" s="2655">
        <v>3098.72</v>
      </c>
      <c r="AN1961" s="2652">
        <v>34.619999999999997</v>
      </c>
    </row>
    <row r="1962" spans="1:40" ht="11.1" customHeight="1">
      <c r="A1962" s="2646" t="s">
        <v>3294</v>
      </c>
      <c r="B1962" s="2646" t="s">
        <v>3294</v>
      </c>
      <c r="C1962" s="2646" t="s">
        <v>3161</v>
      </c>
      <c r="D1962" s="2646" t="s">
        <v>3289</v>
      </c>
      <c r="E1962" s="2647">
        <v>7307291008</v>
      </c>
      <c r="F1962" s="2646" t="s">
        <v>2990</v>
      </c>
      <c r="G1962" s="2646" t="s">
        <v>2660</v>
      </c>
      <c r="H1962" s="2646" t="s">
        <v>3017</v>
      </c>
      <c r="I1962" s="2646"/>
      <c r="J1962" s="2646"/>
      <c r="K1962" s="2646"/>
      <c r="L1962" s="2657">
        <v>1.0920000000000001</v>
      </c>
      <c r="M1962" s="2658">
        <v>2.8029999999999999E-3</v>
      </c>
      <c r="N1962" s="2657">
        <v>0.23300000000000001</v>
      </c>
      <c r="O1962" s="2657">
        <v>9.4E-2</v>
      </c>
      <c r="P1962" s="2657">
        <v>0.128</v>
      </c>
      <c r="Q1962" s="2650"/>
      <c r="R1962" s="2650"/>
      <c r="S1962" s="2650"/>
      <c r="T1962" s="2646" t="s">
        <v>2987</v>
      </c>
      <c r="U1962" s="2647">
        <v>4673739433461</v>
      </c>
      <c r="V1962" s="2656">
        <v>1</v>
      </c>
      <c r="W1962" s="2657">
        <v>1.0920000000000001</v>
      </c>
      <c r="X1962" s="2650"/>
      <c r="Y1962" s="2650"/>
      <c r="Z1962" s="2650"/>
      <c r="AA1962" s="2650"/>
      <c r="AB1962" s="2647">
        <v>4673739433478</v>
      </c>
      <c r="AC1962" s="2656">
        <v>10</v>
      </c>
      <c r="AD1962" s="2648">
        <v>22.37</v>
      </c>
      <c r="AE1962" s="2658">
        <v>3.1385000000000003E-2</v>
      </c>
      <c r="AF1962" s="2648">
        <v>0.42</v>
      </c>
      <c r="AG1962" s="2657">
        <v>0.30499999999999999</v>
      </c>
      <c r="AH1962" s="2657">
        <v>0.245</v>
      </c>
      <c r="AI1962" s="2647">
        <v>4673739433485</v>
      </c>
      <c r="AJ1962" s="2656">
        <v>51</v>
      </c>
      <c r="AK1962" s="2651" t="s">
        <v>2154</v>
      </c>
      <c r="AL1962" s="2651" t="s">
        <v>2986</v>
      </c>
      <c r="AM1962" s="2664">
        <v>4656.3</v>
      </c>
      <c r="AN1962" s="2652">
        <v>52.02</v>
      </c>
    </row>
    <row r="1963" spans="1:40" ht="11.1" customHeight="1">
      <c r="A1963" s="2646" t="s">
        <v>3293</v>
      </c>
      <c r="B1963" s="2646" t="s">
        <v>3293</v>
      </c>
      <c r="C1963" s="2646" t="s">
        <v>3161</v>
      </c>
      <c r="D1963" s="2646" t="s">
        <v>3289</v>
      </c>
      <c r="E1963" s="2647">
        <v>7307291008</v>
      </c>
      <c r="F1963" s="2646" t="s">
        <v>2990</v>
      </c>
      <c r="G1963" s="2646" t="s">
        <v>2661</v>
      </c>
      <c r="H1963" s="2646" t="s">
        <v>3017</v>
      </c>
      <c r="I1963" s="2646"/>
      <c r="J1963" s="2646"/>
      <c r="K1963" s="2646"/>
      <c r="L1963" s="2657">
        <v>1.216</v>
      </c>
      <c r="M1963" s="2658">
        <v>3.7469999999999999E-3</v>
      </c>
      <c r="N1963" s="2657">
        <v>0.26200000000000001</v>
      </c>
      <c r="O1963" s="2648">
        <v>0.11</v>
      </c>
      <c r="P1963" s="2648">
        <v>0.13</v>
      </c>
      <c r="Q1963" s="2650"/>
      <c r="R1963" s="2650"/>
      <c r="S1963" s="2650"/>
      <c r="T1963" s="2646" t="s">
        <v>2987</v>
      </c>
      <c r="U1963" s="2647">
        <v>4673739432747</v>
      </c>
      <c r="V1963" s="2656">
        <v>1</v>
      </c>
      <c r="W1963" s="2657">
        <v>1.216</v>
      </c>
      <c r="X1963" s="2650"/>
      <c r="Y1963" s="2650"/>
      <c r="Z1963" s="2650"/>
      <c r="AA1963" s="2650"/>
      <c r="AB1963" s="2647">
        <v>4673739432754</v>
      </c>
      <c r="AC1963" s="2656">
        <v>6</v>
      </c>
      <c r="AD1963" s="2657">
        <v>15.122</v>
      </c>
      <c r="AE1963" s="2658">
        <v>3.1385000000000003E-2</v>
      </c>
      <c r="AF1963" s="2648">
        <v>0.42</v>
      </c>
      <c r="AG1963" s="2657">
        <v>0.30499999999999999</v>
      </c>
      <c r="AH1963" s="2657">
        <v>0.245</v>
      </c>
      <c r="AI1963" s="2647">
        <v>4673739432761</v>
      </c>
      <c r="AJ1963" s="2653">
        <v>46.2</v>
      </c>
      <c r="AK1963" s="2651" t="s">
        <v>2154</v>
      </c>
      <c r="AL1963" s="2651" t="s">
        <v>2986</v>
      </c>
      <c r="AM1963" s="2655">
        <v>4218.0600000000004</v>
      </c>
      <c r="AN1963" s="2652">
        <v>47.12</v>
      </c>
    </row>
    <row r="1964" spans="1:40" ht="11.1" customHeight="1">
      <c r="A1964" s="2646" t="s">
        <v>3292</v>
      </c>
      <c r="B1964" s="2646" t="s">
        <v>3292</v>
      </c>
      <c r="C1964" s="2646" t="s">
        <v>3161</v>
      </c>
      <c r="D1964" s="2646" t="s">
        <v>3289</v>
      </c>
      <c r="E1964" s="2647">
        <v>7307291008</v>
      </c>
      <c r="F1964" s="2646" t="s">
        <v>2990</v>
      </c>
      <c r="G1964" s="2646" t="s">
        <v>2662</v>
      </c>
      <c r="H1964" s="2646" t="s">
        <v>3017</v>
      </c>
      <c r="I1964" s="2646"/>
      <c r="J1964" s="2646"/>
      <c r="K1964" s="2646"/>
      <c r="L1964" s="2657">
        <v>1.3480000000000001</v>
      </c>
      <c r="M1964" s="2658">
        <v>4.0920000000000002E-3</v>
      </c>
      <c r="N1964" s="2657">
        <v>0.26200000000000001</v>
      </c>
      <c r="O1964" s="2648">
        <v>0.11</v>
      </c>
      <c r="P1964" s="2657">
        <v>0.14199999999999999</v>
      </c>
      <c r="Q1964" s="2650"/>
      <c r="R1964" s="2650"/>
      <c r="S1964" s="2650"/>
      <c r="T1964" s="2646" t="s">
        <v>2987</v>
      </c>
      <c r="U1964" s="2647">
        <v>4673739433492</v>
      </c>
      <c r="V1964" s="2656">
        <v>1</v>
      </c>
      <c r="W1964" s="2657">
        <v>1.3480000000000001</v>
      </c>
      <c r="X1964" s="2650"/>
      <c r="Y1964" s="2650"/>
      <c r="Z1964" s="2650"/>
      <c r="AA1964" s="2650"/>
      <c r="AB1964" s="2647">
        <v>4673739433508</v>
      </c>
      <c r="AC1964" s="2656">
        <v>6</v>
      </c>
      <c r="AD1964" s="2657">
        <v>16.706</v>
      </c>
      <c r="AE1964" s="2658">
        <v>3.1385000000000003E-2</v>
      </c>
      <c r="AF1964" s="2648">
        <v>0.42</v>
      </c>
      <c r="AG1964" s="2657">
        <v>0.30499999999999999</v>
      </c>
      <c r="AH1964" s="2657">
        <v>0.245</v>
      </c>
      <c r="AI1964" s="2647">
        <v>4673739433515</v>
      </c>
      <c r="AJ1964" s="2648">
        <v>60.87</v>
      </c>
      <c r="AK1964" s="2651" t="s">
        <v>2154</v>
      </c>
      <c r="AL1964" s="2651" t="s">
        <v>2986</v>
      </c>
      <c r="AM1964" s="2655">
        <v>5557.43</v>
      </c>
      <c r="AN1964" s="2652">
        <v>62.09</v>
      </c>
    </row>
    <row r="1965" spans="1:40" ht="11.1" customHeight="1">
      <c r="A1965" s="2646" t="s">
        <v>3291</v>
      </c>
      <c r="B1965" s="2646" t="s">
        <v>3291</v>
      </c>
      <c r="C1965" s="2646" t="s">
        <v>3161</v>
      </c>
      <c r="D1965" s="2646" t="s">
        <v>3289</v>
      </c>
      <c r="E1965" s="2647">
        <v>7307291008</v>
      </c>
      <c r="F1965" s="2646" t="s">
        <v>2990</v>
      </c>
      <c r="G1965" s="2646" t="s">
        <v>2663</v>
      </c>
      <c r="H1965" s="2646" t="s">
        <v>3017</v>
      </c>
      <c r="I1965" s="2646"/>
      <c r="J1965" s="2646"/>
      <c r="K1965" s="2646"/>
      <c r="L1965" s="2657">
        <v>1.8580000000000001</v>
      </c>
      <c r="M1965" s="2658">
        <v>6.4939999999999998E-3</v>
      </c>
      <c r="N1965" s="2657">
        <v>0.315</v>
      </c>
      <c r="O1965" s="2657">
        <v>0.13300000000000001</v>
      </c>
      <c r="P1965" s="2657">
        <v>0.155</v>
      </c>
      <c r="Q1965" s="2650"/>
      <c r="R1965" s="2650"/>
      <c r="S1965" s="2650"/>
      <c r="T1965" s="2646" t="s">
        <v>2987</v>
      </c>
      <c r="U1965" s="2647">
        <v>4673739432778</v>
      </c>
      <c r="V1965" s="2656">
        <v>1</v>
      </c>
      <c r="W1965" s="2657">
        <v>1.8580000000000001</v>
      </c>
      <c r="X1965" s="2650"/>
      <c r="Y1965" s="2650"/>
      <c r="Z1965" s="2650"/>
      <c r="AA1965" s="2650"/>
      <c r="AB1965" s="2647">
        <v>4673739432785</v>
      </c>
      <c r="AC1965" s="2656">
        <v>4</v>
      </c>
      <c r="AD1965" s="2657">
        <v>15.394</v>
      </c>
      <c r="AE1965" s="2658">
        <v>3.1385000000000003E-2</v>
      </c>
      <c r="AF1965" s="2648">
        <v>0.42</v>
      </c>
      <c r="AG1965" s="2657">
        <v>0.30499999999999999</v>
      </c>
      <c r="AH1965" s="2657">
        <v>0.245</v>
      </c>
      <c r="AI1965" s="2647">
        <v>4673739432792</v>
      </c>
      <c r="AJ1965" s="2648">
        <v>57.44</v>
      </c>
      <c r="AK1965" s="2651" t="s">
        <v>2154</v>
      </c>
      <c r="AL1965" s="2651" t="s">
        <v>2986</v>
      </c>
      <c r="AM1965" s="2655">
        <v>5244.27</v>
      </c>
      <c r="AN1965" s="2652">
        <v>58.59</v>
      </c>
    </row>
    <row r="1966" spans="1:40" ht="11.1" customHeight="1">
      <c r="A1966" s="2646" t="s">
        <v>3290</v>
      </c>
      <c r="B1966" s="2646" t="s">
        <v>3290</v>
      </c>
      <c r="C1966" s="2646" t="s">
        <v>3161</v>
      </c>
      <c r="D1966" s="2646" t="s">
        <v>3289</v>
      </c>
      <c r="E1966" s="2647">
        <v>7307291008</v>
      </c>
      <c r="F1966" s="2646" t="s">
        <v>2990</v>
      </c>
      <c r="G1966" s="2646" t="s">
        <v>2664</v>
      </c>
      <c r="H1966" s="2646" t="s">
        <v>3017</v>
      </c>
      <c r="I1966" s="2646"/>
      <c r="J1966" s="2646"/>
      <c r="K1966" s="2646"/>
      <c r="L1966" s="2657">
        <v>1.954</v>
      </c>
      <c r="M1966" s="2658">
        <v>6.7450000000000001E-3</v>
      </c>
      <c r="N1966" s="2657">
        <v>0.315</v>
      </c>
      <c r="O1966" s="2657">
        <v>0.13300000000000001</v>
      </c>
      <c r="P1966" s="2657">
        <v>0.161</v>
      </c>
      <c r="Q1966" s="2650"/>
      <c r="R1966" s="2650"/>
      <c r="S1966" s="2650"/>
      <c r="T1966" s="2646" t="s">
        <v>2987</v>
      </c>
      <c r="U1966" s="2647">
        <v>4673739433522</v>
      </c>
      <c r="V1966" s="2656">
        <v>1</v>
      </c>
      <c r="W1966" s="2657">
        <v>1.954</v>
      </c>
      <c r="X1966" s="2650"/>
      <c r="Y1966" s="2650"/>
      <c r="Z1966" s="2650"/>
      <c r="AA1966" s="2650"/>
      <c r="AB1966" s="2647">
        <v>4673739433539</v>
      </c>
      <c r="AC1966" s="2656">
        <v>4</v>
      </c>
      <c r="AD1966" s="2657">
        <v>16.161999999999999</v>
      </c>
      <c r="AE1966" s="2658">
        <v>3.1385000000000003E-2</v>
      </c>
      <c r="AF1966" s="2648">
        <v>0.42</v>
      </c>
      <c r="AG1966" s="2657">
        <v>0.30499999999999999</v>
      </c>
      <c r="AH1966" s="2657">
        <v>0.245</v>
      </c>
      <c r="AI1966" s="2647">
        <v>4673739433546</v>
      </c>
      <c r="AJ1966" s="2648">
        <v>75.88</v>
      </c>
      <c r="AK1966" s="2651" t="s">
        <v>2154</v>
      </c>
      <c r="AL1966" s="2651" t="s">
        <v>2986</v>
      </c>
      <c r="AM1966" s="2655">
        <v>6927.84</v>
      </c>
      <c r="AN1966" s="2652">
        <v>77.400000000000006</v>
      </c>
    </row>
    <row r="1967" spans="1:40" ht="11.1" customHeight="1">
      <c r="A1967" s="2646" t="s">
        <v>3288</v>
      </c>
      <c r="B1967" s="2646" t="s">
        <v>3288</v>
      </c>
      <c r="C1967" s="2646" t="s">
        <v>3161</v>
      </c>
      <c r="D1967" s="2646" t="s">
        <v>2704</v>
      </c>
      <c r="E1967" s="2647">
        <v>7307298009</v>
      </c>
      <c r="F1967" s="2646" t="s">
        <v>2990</v>
      </c>
      <c r="G1967" s="2646" t="s">
        <v>2700</v>
      </c>
      <c r="H1967" s="2646" t="s">
        <v>2995</v>
      </c>
      <c r="I1967" s="2646"/>
      <c r="J1967" s="2646"/>
      <c r="K1967" s="2646"/>
      <c r="L1967" s="2657">
        <v>0.13700000000000001</v>
      </c>
      <c r="M1967" s="2658">
        <v>2.63E-4</v>
      </c>
      <c r="N1967" s="2657">
        <v>0.23799999999999999</v>
      </c>
      <c r="O1967" s="2657">
        <v>4.8000000000000001E-2</v>
      </c>
      <c r="P1967" s="2657">
        <v>2.3E-2</v>
      </c>
      <c r="Q1967" s="2650"/>
      <c r="R1967" s="2650"/>
      <c r="S1967" s="2650"/>
      <c r="T1967" s="2646" t="s">
        <v>2987</v>
      </c>
      <c r="U1967" s="2647">
        <v>4673739428504</v>
      </c>
      <c r="V1967" s="2656">
        <v>10</v>
      </c>
      <c r="W1967" s="2648">
        <v>1.37</v>
      </c>
      <c r="X1967" s="2650"/>
      <c r="Y1967" s="2650"/>
      <c r="Z1967" s="2650"/>
      <c r="AA1967" s="2650"/>
      <c r="AB1967" s="2647">
        <v>4673739428511</v>
      </c>
      <c r="AC1967" s="2656">
        <v>100</v>
      </c>
      <c r="AD1967" s="2648">
        <v>14.58</v>
      </c>
      <c r="AE1967" s="2658">
        <v>1.8896E-2</v>
      </c>
      <c r="AF1967" s="2648">
        <v>0.38</v>
      </c>
      <c r="AG1967" s="2657">
        <v>0.255</v>
      </c>
      <c r="AH1967" s="2657">
        <v>0.19500000000000001</v>
      </c>
      <c r="AI1967" s="2647">
        <v>4673739428528</v>
      </c>
      <c r="AJ1967" s="2648">
        <v>5.08</v>
      </c>
      <c r="AK1967" s="2651" t="s">
        <v>2154</v>
      </c>
      <c r="AL1967" s="2651" t="s">
        <v>2986</v>
      </c>
      <c r="AM1967" s="2663">
        <v>463.8</v>
      </c>
      <c r="AN1967" s="2652">
        <v>5.18</v>
      </c>
    </row>
    <row r="1968" spans="1:40" ht="11.1" customHeight="1">
      <c r="A1968" s="2646" t="s">
        <v>3287</v>
      </c>
      <c r="B1968" s="2646" t="s">
        <v>3287</v>
      </c>
      <c r="C1968" s="2646" t="s">
        <v>3161</v>
      </c>
      <c r="D1968" s="2646" t="s">
        <v>2704</v>
      </c>
      <c r="E1968" s="2647">
        <v>7307298009</v>
      </c>
      <c r="F1968" s="2646" t="s">
        <v>2990</v>
      </c>
      <c r="G1968" s="2646" t="s">
        <v>2701</v>
      </c>
      <c r="H1968" s="2646" t="s">
        <v>2995</v>
      </c>
      <c r="I1968" s="2646"/>
      <c r="J1968" s="2646"/>
      <c r="K1968" s="2646"/>
      <c r="L1968" s="2657">
        <v>0.17199999999999999</v>
      </c>
      <c r="M1968" s="2658">
        <v>3.6699999999999998E-4</v>
      </c>
      <c r="N1968" s="2657">
        <v>0.252</v>
      </c>
      <c r="O1968" s="2657">
        <v>5.6000000000000001E-2</v>
      </c>
      <c r="P1968" s="2657">
        <v>2.5999999999999999E-2</v>
      </c>
      <c r="Q1968" s="2650"/>
      <c r="R1968" s="2650"/>
      <c r="S1968" s="2650"/>
      <c r="T1968" s="2646" t="s">
        <v>2987</v>
      </c>
      <c r="U1968" s="2647">
        <v>4673739428535</v>
      </c>
      <c r="V1968" s="2656">
        <v>10</v>
      </c>
      <c r="W1968" s="2648">
        <v>1.72</v>
      </c>
      <c r="X1968" s="2650"/>
      <c r="Y1968" s="2650"/>
      <c r="Z1968" s="2650"/>
      <c r="AA1968" s="2650"/>
      <c r="AB1968" s="2647">
        <v>4673739428542</v>
      </c>
      <c r="AC1968" s="2656">
        <v>80</v>
      </c>
      <c r="AD1968" s="2653">
        <v>14.7</v>
      </c>
      <c r="AE1968" s="2658">
        <v>1.8896E-2</v>
      </c>
      <c r="AF1968" s="2648">
        <v>0.38</v>
      </c>
      <c r="AG1968" s="2657">
        <v>0.255</v>
      </c>
      <c r="AH1968" s="2657">
        <v>0.19500000000000001</v>
      </c>
      <c r="AI1968" s="2647">
        <v>4673739428559</v>
      </c>
      <c r="AJ1968" s="2648">
        <v>5.99</v>
      </c>
      <c r="AK1968" s="2651" t="s">
        <v>2154</v>
      </c>
      <c r="AL1968" s="2651" t="s">
        <v>2986</v>
      </c>
      <c r="AM1968" s="2652">
        <v>546.89</v>
      </c>
      <c r="AN1968" s="2652">
        <v>6.11</v>
      </c>
    </row>
    <row r="1969" spans="1:40" ht="11.1" customHeight="1">
      <c r="A1969" s="2646" t="s">
        <v>3286</v>
      </c>
      <c r="B1969" s="2646" t="s">
        <v>3286</v>
      </c>
      <c r="C1969" s="2646" t="s">
        <v>3161</v>
      </c>
      <c r="D1969" s="2646" t="s">
        <v>2704</v>
      </c>
      <c r="E1969" s="2647">
        <v>7307298009</v>
      </c>
      <c r="F1969" s="2646" t="s">
        <v>2990</v>
      </c>
      <c r="G1969" s="2646" t="s">
        <v>2702</v>
      </c>
      <c r="H1969" s="2646" t="s">
        <v>2995</v>
      </c>
      <c r="I1969" s="2646"/>
      <c r="J1969" s="2646"/>
      <c r="K1969" s="2646"/>
      <c r="L1969" s="2657">
        <v>0.22800000000000001</v>
      </c>
      <c r="M1969" s="2658">
        <v>5.4199999999999995E-4</v>
      </c>
      <c r="N1969" s="2657">
        <v>0.26900000000000002</v>
      </c>
      <c r="O1969" s="2657">
        <v>6.5000000000000002E-2</v>
      </c>
      <c r="P1969" s="2657">
        <v>3.1E-2</v>
      </c>
      <c r="Q1969" s="2650"/>
      <c r="R1969" s="2650"/>
      <c r="S1969" s="2650"/>
      <c r="T1969" s="2646" t="s">
        <v>2987</v>
      </c>
      <c r="U1969" s="2647">
        <v>4673739428566</v>
      </c>
      <c r="V1969" s="2656">
        <v>10</v>
      </c>
      <c r="W1969" s="2648">
        <v>2.2799999999999998</v>
      </c>
      <c r="X1969" s="2650"/>
      <c r="Y1969" s="2650"/>
      <c r="Z1969" s="2650"/>
      <c r="AA1969" s="2650"/>
      <c r="AB1969" s="2647">
        <v>4673739428573</v>
      </c>
      <c r="AC1969" s="2656">
        <v>80</v>
      </c>
      <c r="AD1969" s="2648">
        <v>19.41</v>
      </c>
      <c r="AE1969" s="2658">
        <v>1.8896E-2</v>
      </c>
      <c r="AF1969" s="2648">
        <v>0.38</v>
      </c>
      <c r="AG1969" s="2657">
        <v>0.255</v>
      </c>
      <c r="AH1969" s="2657">
        <v>0.19500000000000001</v>
      </c>
      <c r="AI1969" s="2647">
        <v>4673739428580</v>
      </c>
      <c r="AJ1969" s="2648">
        <v>7.45</v>
      </c>
      <c r="AK1969" s="2651" t="s">
        <v>2154</v>
      </c>
      <c r="AL1969" s="2651" t="s">
        <v>2986</v>
      </c>
      <c r="AM1969" s="2652">
        <v>680.19</v>
      </c>
      <c r="AN1969" s="2652">
        <v>7.6</v>
      </c>
    </row>
    <row r="1970" spans="1:40" ht="11.1" customHeight="1">
      <c r="A1970" s="2646" t="s">
        <v>3285</v>
      </c>
      <c r="B1970" s="2646" t="s">
        <v>3285</v>
      </c>
      <c r="C1970" s="2646" t="s">
        <v>3161</v>
      </c>
      <c r="D1970" s="2646" t="s">
        <v>2704</v>
      </c>
      <c r="E1970" s="2647">
        <v>7307298009</v>
      </c>
      <c r="F1970" s="2646" t="s">
        <v>2990</v>
      </c>
      <c r="G1970" s="2646" t="s">
        <v>2703</v>
      </c>
      <c r="H1970" s="2646" t="s">
        <v>2995</v>
      </c>
      <c r="I1970" s="2646"/>
      <c r="J1970" s="2646"/>
      <c r="K1970" s="2646"/>
      <c r="L1970" s="2657">
        <v>0.35099999999999998</v>
      </c>
      <c r="M1970" s="2662">
        <v>8.8999999999999995E-4</v>
      </c>
      <c r="N1970" s="2657">
        <v>0.32500000000000001</v>
      </c>
      <c r="O1970" s="2657">
        <v>7.3999999999999996E-2</v>
      </c>
      <c r="P1970" s="2657">
        <v>3.6999999999999998E-2</v>
      </c>
      <c r="Q1970" s="2650"/>
      <c r="R1970" s="2650"/>
      <c r="S1970" s="2650"/>
      <c r="T1970" s="2646" t="s">
        <v>2987</v>
      </c>
      <c r="U1970" s="2647">
        <v>4673739428597</v>
      </c>
      <c r="V1970" s="2656">
        <v>10</v>
      </c>
      <c r="W1970" s="2648">
        <v>3.51</v>
      </c>
      <c r="X1970" s="2650"/>
      <c r="Y1970" s="2650"/>
      <c r="Z1970" s="2650"/>
      <c r="AA1970" s="2650"/>
      <c r="AB1970" s="2647">
        <v>4673739428603</v>
      </c>
      <c r="AC1970" s="2656">
        <v>60</v>
      </c>
      <c r="AD1970" s="2648">
        <v>21.41</v>
      </c>
      <c r="AE1970" s="2658">
        <v>1.8896E-2</v>
      </c>
      <c r="AF1970" s="2648">
        <v>0.38</v>
      </c>
      <c r="AG1970" s="2657">
        <v>0.255</v>
      </c>
      <c r="AH1970" s="2657">
        <v>0.19500000000000001</v>
      </c>
      <c r="AI1970" s="2647">
        <v>4673739428610</v>
      </c>
      <c r="AJ1970" s="2648">
        <v>9.68</v>
      </c>
      <c r="AK1970" s="2651" t="s">
        <v>2154</v>
      </c>
      <c r="AL1970" s="2651" t="s">
        <v>2986</v>
      </c>
      <c r="AM1970" s="2652">
        <v>883.78</v>
      </c>
      <c r="AN1970" s="2652">
        <v>9.8699999999999992</v>
      </c>
    </row>
    <row r="1971" spans="1:40" ht="11.1" customHeight="1">
      <c r="A1971" s="2646" t="s">
        <v>3284</v>
      </c>
      <c r="B1971" s="2646" t="s">
        <v>3284</v>
      </c>
      <c r="C1971" s="2646" t="s">
        <v>3161</v>
      </c>
      <c r="D1971" s="2646" t="s">
        <v>2704</v>
      </c>
      <c r="E1971" s="2647">
        <v>7307298009</v>
      </c>
      <c r="F1971" s="2646" t="s">
        <v>2990</v>
      </c>
      <c r="G1971" s="2646" t="s">
        <v>2705</v>
      </c>
      <c r="H1971" s="2646" t="s">
        <v>2995</v>
      </c>
      <c r="I1971" s="2646"/>
      <c r="J1971" s="2646"/>
      <c r="K1971" s="2646"/>
      <c r="L1971" s="2657">
        <v>0.13700000000000001</v>
      </c>
      <c r="M1971" s="2658">
        <v>2.63E-4</v>
      </c>
      <c r="N1971" s="2657">
        <v>0.23799999999999999</v>
      </c>
      <c r="O1971" s="2657">
        <v>4.8000000000000001E-2</v>
      </c>
      <c r="P1971" s="2657">
        <v>2.3E-2</v>
      </c>
      <c r="Q1971" s="2650"/>
      <c r="R1971" s="2650"/>
      <c r="S1971" s="2650"/>
      <c r="T1971" s="2646" t="s">
        <v>2987</v>
      </c>
      <c r="U1971" s="2647">
        <v>4673739428627</v>
      </c>
      <c r="V1971" s="2656">
        <v>10</v>
      </c>
      <c r="W1971" s="2648">
        <v>1.37</v>
      </c>
      <c r="X1971" s="2650"/>
      <c r="Y1971" s="2650"/>
      <c r="Z1971" s="2650"/>
      <c r="AA1971" s="2650"/>
      <c r="AB1971" s="2647">
        <v>4673739428634</v>
      </c>
      <c r="AC1971" s="2656">
        <v>100</v>
      </c>
      <c r="AD1971" s="2648">
        <v>14.58</v>
      </c>
      <c r="AE1971" s="2658">
        <v>1.8896E-2</v>
      </c>
      <c r="AF1971" s="2648">
        <v>0.38</v>
      </c>
      <c r="AG1971" s="2657">
        <v>0.255</v>
      </c>
      <c r="AH1971" s="2657">
        <v>0.19500000000000001</v>
      </c>
      <c r="AI1971" s="2647">
        <v>4673739428641</v>
      </c>
      <c r="AJ1971" s="2648">
        <v>5.09</v>
      </c>
      <c r="AK1971" s="2651" t="s">
        <v>2154</v>
      </c>
      <c r="AL1971" s="2651" t="s">
        <v>2986</v>
      </c>
      <c r="AM1971" s="2651"/>
      <c r="AN1971" s="2652">
        <v>5.19</v>
      </c>
    </row>
    <row r="1972" spans="1:40" ht="11.1" customHeight="1">
      <c r="A1972" s="2646" t="s">
        <v>3283</v>
      </c>
      <c r="B1972" s="2646" t="s">
        <v>3283</v>
      </c>
      <c r="C1972" s="2646" t="s">
        <v>3161</v>
      </c>
      <c r="D1972" s="2646" t="s">
        <v>2704</v>
      </c>
      <c r="E1972" s="2647">
        <v>7307298009</v>
      </c>
      <c r="F1972" s="2646" t="s">
        <v>2990</v>
      </c>
      <c r="G1972" s="2646" t="s">
        <v>2706</v>
      </c>
      <c r="H1972" s="2646" t="s">
        <v>2995</v>
      </c>
      <c r="I1972" s="2646"/>
      <c r="J1972" s="2646"/>
      <c r="K1972" s="2646"/>
      <c r="L1972" s="2657">
        <v>0.17199999999999999</v>
      </c>
      <c r="M1972" s="2658">
        <v>3.6699999999999998E-4</v>
      </c>
      <c r="N1972" s="2657">
        <v>0.252</v>
      </c>
      <c r="O1972" s="2657">
        <v>5.6000000000000001E-2</v>
      </c>
      <c r="P1972" s="2657">
        <v>2.5999999999999999E-2</v>
      </c>
      <c r="Q1972" s="2650"/>
      <c r="R1972" s="2650"/>
      <c r="S1972" s="2650"/>
      <c r="T1972" s="2646" t="s">
        <v>2987</v>
      </c>
      <c r="U1972" s="2647">
        <v>4673739428658</v>
      </c>
      <c r="V1972" s="2656">
        <v>10</v>
      </c>
      <c r="W1972" s="2648">
        <v>1.72</v>
      </c>
      <c r="X1972" s="2650"/>
      <c r="Y1972" s="2650"/>
      <c r="Z1972" s="2650"/>
      <c r="AA1972" s="2650"/>
      <c r="AB1972" s="2647">
        <v>4673739428665</v>
      </c>
      <c r="AC1972" s="2656">
        <v>80</v>
      </c>
      <c r="AD1972" s="2653">
        <v>14.7</v>
      </c>
      <c r="AE1972" s="2658">
        <v>1.8896E-2</v>
      </c>
      <c r="AF1972" s="2648">
        <v>0.38</v>
      </c>
      <c r="AG1972" s="2657">
        <v>0.255</v>
      </c>
      <c r="AH1972" s="2657">
        <v>0.19500000000000001</v>
      </c>
      <c r="AI1972" s="2647">
        <v>4673739428672</v>
      </c>
      <c r="AJ1972" s="2648">
        <v>5.99</v>
      </c>
      <c r="AK1972" s="2651" t="s">
        <v>2154</v>
      </c>
      <c r="AL1972" s="2651" t="s">
        <v>2986</v>
      </c>
      <c r="AM1972" s="2651"/>
      <c r="AN1972" s="2652">
        <v>6.11</v>
      </c>
    </row>
    <row r="1973" spans="1:40" ht="11.1" customHeight="1">
      <c r="A1973" s="2646" t="s">
        <v>3282</v>
      </c>
      <c r="B1973" s="2646" t="s">
        <v>3282</v>
      </c>
      <c r="C1973" s="2646" t="s">
        <v>3161</v>
      </c>
      <c r="D1973" s="2646" t="s">
        <v>2704</v>
      </c>
      <c r="E1973" s="2647">
        <v>7307298009</v>
      </c>
      <c r="F1973" s="2646" t="s">
        <v>2990</v>
      </c>
      <c r="G1973" s="2646" t="s">
        <v>2707</v>
      </c>
      <c r="H1973" s="2646" t="s">
        <v>2995</v>
      </c>
      <c r="I1973" s="2646"/>
      <c r="J1973" s="2646"/>
      <c r="K1973" s="2646"/>
      <c r="L1973" s="2657">
        <v>0.22800000000000001</v>
      </c>
      <c r="M1973" s="2658">
        <v>5.4199999999999995E-4</v>
      </c>
      <c r="N1973" s="2657">
        <v>0.26900000000000002</v>
      </c>
      <c r="O1973" s="2657">
        <v>6.5000000000000002E-2</v>
      </c>
      <c r="P1973" s="2657">
        <v>3.1E-2</v>
      </c>
      <c r="Q1973" s="2650"/>
      <c r="R1973" s="2650"/>
      <c r="S1973" s="2650"/>
      <c r="T1973" s="2646" t="s">
        <v>2987</v>
      </c>
      <c r="U1973" s="2647">
        <v>4673739428689</v>
      </c>
      <c r="V1973" s="2656">
        <v>10</v>
      </c>
      <c r="W1973" s="2648">
        <v>2.2799999999999998</v>
      </c>
      <c r="X1973" s="2650"/>
      <c r="Y1973" s="2650"/>
      <c r="Z1973" s="2650"/>
      <c r="AA1973" s="2650"/>
      <c r="AB1973" s="2647">
        <v>4673739428696</v>
      </c>
      <c r="AC1973" s="2656">
        <v>80</v>
      </c>
      <c r="AD1973" s="2648">
        <v>19.41</v>
      </c>
      <c r="AE1973" s="2658">
        <v>1.8896E-2</v>
      </c>
      <c r="AF1973" s="2648">
        <v>0.38</v>
      </c>
      <c r="AG1973" s="2657">
        <v>0.255</v>
      </c>
      <c r="AH1973" s="2657">
        <v>0.19500000000000001</v>
      </c>
      <c r="AI1973" s="2647">
        <v>4673739428702</v>
      </c>
      <c r="AJ1973" s="2648">
        <v>7.45</v>
      </c>
      <c r="AK1973" s="2651" t="s">
        <v>2154</v>
      </c>
      <c r="AL1973" s="2651" t="s">
        <v>2986</v>
      </c>
      <c r="AM1973" s="2651"/>
      <c r="AN1973" s="2652">
        <v>7.6</v>
      </c>
    </row>
    <row r="1974" spans="1:40" ht="11.1" customHeight="1">
      <c r="A1974" s="2646" t="s">
        <v>3281</v>
      </c>
      <c r="B1974" s="2646" t="s">
        <v>3281</v>
      </c>
      <c r="C1974" s="2646" t="s">
        <v>3161</v>
      </c>
      <c r="D1974" s="2646" t="s">
        <v>2704</v>
      </c>
      <c r="E1974" s="2647">
        <v>7307298009</v>
      </c>
      <c r="F1974" s="2646" t="s">
        <v>2990</v>
      </c>
      <c r="G1974" s="2646" t="s">
        <v>2708</v>
      </c>
      <c r="H1974" s="2646" t="s">
        <v>2995</v>
      </c>
      <c r="I1974" s="2646"/>
      <c r="J1974" s="2646"/>
      <c r="K1974" s="2646"/>
      <c r="L1974" s="2657">
        <v>0.35099999999999998</v>
      </c>
      <c r="M1974" s="2662">
        <v>8.8999999999999995E-4</v>
      </c>
      <c r="N1974" s="2657">
        <v>0.32500000000000001</v>
      </c>
      <c r="O1974" s="2657">
        <v>7.3999999999999996E-2</v>
      </c>
      <c r="P1974" s="2657">
        <v>3.6999999999999998E-2</v>
      </c>
      <c r="Q1974" s="2650"/>
      <c r="R1974" s="2650"/>
      <c r="S1974" s="2650"/>
      <c r="T1974" s="2646" t="s">
        <v>2987</v>
      </c>
      <c r="U1974" s="2647">
        <v>4673739428719</v>
      </c>
      <c r="V1974" s="2656">
        <v>10</v>
      </c>
      <c r="W1974" s="2648">
        <v>3.51</v>
      </c>
      <c r="X1974" s="2650"/>
      <c r="Y1974" s="2650"/>
      <c r="Z1974" s="2650"/>
      <c r="AA1974" s="2650"/>
      <c r="AB1974" s="2647">
        <v>4673739428726</v>
      </c>
      <c r="AC1974" s="2656">
        <v>60</v>
      </c>
      <c r="AD1974" s="2648">
        <v>21.41</v>
      </c>
      <c r="AE1974" s="2658">
        <v>1.8896E-2</v>
      </c>
      <c r="AF1974" s="2648">
        <v>0.38</v>
      </c>
      <c r="AG1974" s="2657">
        <v>0.255</v>
      </c>
      <c r="AH1974" s="2657">
        <v>0.19500000000000001</v>
      </c>
      <c r="AI1974" s="2647">
        <v>4673739428733</v>
      </c>
      <c r="AJ1974" s="2648">
        <v>9.99</v>
      </c>
      <c r="AK1974" s="2651" t="s">
        <v>2154</v>
      </c>
      <c r="AL1974" s="2651" t="s">
        <v>2986</v>
      </c>
      <c r="AM1974" s="2651"/>
      <c r="AN1974" s="2652">
        <v>10.19</v>
      </c>
    </row>
    <row r="1975" spans="1:40" ht="11.1" customHeight="1">
      <c r="A1975" s="2646" t="s">
        <v>3280</v>
      </c>
      <c r="B1975" s="2646" t="s">
        <v>3280</v>
      </c>
      <c r="C1975" s="2646" t="s">
        <v>3161</v>
      </c>
      <c r="D1975" s="2646" t="s">
        <v>2709</v>
      </c>
      <c r="E1975" s="2647">
        <v>7307291008</v>
      </c>
      <c r="F1975" s="2646" t="s">
        <v>2990</v>
      </c>
      <c r="G1975" s="2646" t="s">
        <v>2710</v>
      </c>
      <c r="H1975" s="2646" t="s">
        <v>2995</v>
      </c>
      <c r="I1975" s="2646"/>
      <c r="J1975" s="2646"/>
      <c r="K1975" s="2646"/>
      <c r="L1975" s="2648">
        <v>0.09</v>
      </c>
      <c r="M1975" s="2658">
        <v>1.11E-4</v>
      </c>
      <c r="N1975" s="2657">
        <v>6.2E-2</v>
      </c>
      <c r="O1975" s="2657">
        <v>4.5999999999999999E-2</v>
      </c>
      <c r="P1975" s="2657">
        <v>3.9E-2</v>
      </c>
      <c r="Q1975" s="2650"/>
      <c r="R1975" s="2650"/>
      <c r="S1975" s="2650"/>
      <c r="T1975" s="2646" t="s">
        <v>2987</v>
      </c>
      <c r="U1975" s="2647">
        <v>4673739428801</v>
      </c>
      <c r="V1975" s="2656">
        <v>10</v>
      </c>
      <c r="W1975" s="2653">
        <v>0.9</v>
      </c>
      <c r="X1975" s="2650"/>
      <c r="Y1975" s="2650"/>
      <c r="Z1975" s="2650"/>
      <c r="AA1975" s="2650"/>
      <c r="AB1975" s="2647">
        <v>4673739428818</v>
      </c>
      <c r="AC1975" s="2656">
        <v>250</v>
      </c>
      <c r="AD1975" s="2657">
        <v>45.381999999999998</v>
      </c>
      <c r="AE1975" s="2658">
        <v>1.8896E-2</v>
      </c>
      <c r="AF1975" s="2648">
        <v>0.38</v>
      </c>
      <c r="AG1975" s="2657">
        <v>0.255</v>
      </c>
      <c r="AH1975" s="2657">
        <v>0.19500000000000001</v>
      </c>
      <c r="AI1975" s="2647">
        <v>4673739428825</v>
      </c>
      <c r="AJ1975" s="2648">
        <v>6.96</v>
      </c>
      <c r="AK1975" s="2651" t="s">
        <v>2154</v>
      </c>
      <c r="AL1975" s="2651" t="s">
        <v>2986</v>
      </c>
      <c r="AM1975" s="2652">
        <v>635.45000000000005</v>
      </c>
      <c r="AN1975" s="2652">
        <v>7.1</v>
      </c>
    </row>
    <row r="1976" spans="1:40" ht="11.1" customHeight="1">
      <c r="A1976" s="2646" t="s">
        <v>3279</v>
      </c>
      <c r="B1976" s="2646" t="s">
        <v>3279</v>
      </c>
      <c r="C1976" s="2646" t="s">
        <v>3161</v>
      </c>
      <c r="D1976" s="2646" t="s">
        <v>2709</v>
      </c>
      <c r="E1976" s="2647">
        <v>7307291008</v>
      </c>
      <c r="F1976" s="2646" t="s">
        <v>2990</v>
      </c>
      <c r="G1976" s="2646" t="s">
        <v>2711</v>
      </c>
      <c r="H1976" s="2646" t="s">
        <v>2995</v>
      </c>
      <c r="I1976" s="2646"/>
      <c r="J1976" s="2646"/>
      <c r="K1976" s="2646"/>
      <c r="L1976" s="2657">
        <v>0.105</v>
      </c>
      <c r="M1976" s="2658">
        <v>1.2899999999999999E-4</v>
      </c>
      <c r="N1976" s="2657">
        <v>6.4000000000000001E-2</v>
      </c>
      <c r="O1976" s="2657">
        <v>4.7E-2</v>
      </c>
      <c r="P1976" s="2657">
        <v>4.2999999999999997E-2</v>
      </c>
      <c r="Q1976" s="2650"/>
      <c r="R1976" s="2650"/>
      <c r="S1976" s="2650"/>
      <c r="T1976" s="2646" t="s">
        <v>2987</v>
      </c>
      <c r="U1976" s="2647">
        <v>4673739428832</v>
      </c>
      <c r="V1976" s="2656">
        <v>10</v>
      </c>
      <c r="W1976" s="2648">
        <v>1.05</v>
      </c>
      <c r="X1976" s="2650"/>
      <c r="Y1976" s="2650"/>
      <c r="Z1976" s="2650"/>
      <c r="AA1976" s="2650"/>
      <c r="AB1976" s="2647">
        <v>4673739428849</v>
      </c>
      <c r="AC1976" s="2656">
        <v>200</v>
      </c>
      <c r="AD1976" s="2657">
        <v>42.381999999999998</v>
      </c>
      <c r="AE1976" s="2658">
        <v>1.8896E-2</v>
      </c>
      <c r="AF1976" s="2648">
        <v>0.38</v>
      </c>
      <c r="AG1976" s="2657">
        <v>0.255</v>
      </c>
      <c r="AH1976" s="2657">
        <v>0.19500000000000001</v>
      </c>
      <c r="AI1976" s="2647">
        <v>4673739428856</v>
      </c>
      <c r="AJ1976" s="2648">
        <v>8.7200000000000006</v>
      </c>
      <c r="AK1976" s="2651" t="s">
        <v>2154</v>
      </c>
      <c r="AL1976" s="2651" t="s">
        <v>2986</v>
      </c>
      <c r="AM1976" s="2652">
        <v>796.14</v>
      </c>
      <c r="AN1976" s="2652">
        <v>8.89</v>
      </c>
    </row>
    <row r="1977" spans="1:40" ht="11.1" customHeight="1">
      <c r="A1977" s="2646" t="s">
        <v>3278</v>
      </c>
      <c r="B1977" s="2646" t="s">
        <v>3278</v>
      </c>
      <c r="C1977" s="2646" t="s">
        <v>3161</v>
      </c>
      <c r="D1977" s="2646" t="s">
        <v>2709</v>
      </c>
      <c r="E1977" s="2647">
        <v>7307291008</v>
      </c>
      <c r="F1977" s="2646" t="s">
        <v>2990</v>
      </c>
      <c r="G1977" s="2646" t="s">
        <v>2712</v>
      </c>
      <c r="H1977" s="2646" t="s">
        <v>2995</v>
      </c>
      <c r="I1977" s="2646"/>
      <c r="J1977" s="2646"/>
      <c r="K1977" s="2646"/>
      <c r="L1977" s="2657">
        <v>0.11799999999999999</v>
      </c>
      <c r="M1977" s="2658">
        <v>2.0599999999999999E-4</v>
      </c>
      <c r="N1977" s="2657">
        <v>6.3E-2</v>
      </c>
      <c r="O1977" s="2657">
        <v>6.4000000000000001E-2</v>
      </c>
      <c r="P1977" s="2657">
        <v>5.0999999999999997E-2</v>
      </c>
      <c r="Q1977" s="2650"/>
      <c r="R1977" s="2650"/>
      <c r="S1977" s="2650"/>
      <c r="T1977" s="2646" t="s">
        <v>2987</v>
      </c>
      <c r="U1977" s="2647">
        <v>4673739428863</v>
      </c>
      <c r="V1977" s="2656">
        <v>10</v>
      </c>
      <c r="W1977" s="2648">
        <v>1.18</v>
      </c>
      <c r="X1977" s="2650"/>
      <c r="Y1977" s="2650"/>
      <c r="Z1977" s="2650"/>
      <c r="AA1977" s="2650"/>
      <c r="AB1977" s="2647">
        <v>4673739428870</v>
      </c>
      <c r="AC1977" s="2656">
        <v>150</v>
      </c>
      <c r="AD1977" s="2657">
        <v>35.781999999999996</v>
      </c>
      <c r="AE1977" s="2658">
        <v>1.8896E-2</v>
      </c>
      <c r="AF1977" s="2648">
        <v>0.38</v>
      </c>
      <c r="AG1977" s="2657">
        <v>0.255</v>
      </c>
      <c r="AH1977" s="2657">
        <v>0.19500000000000001</v>
      </c>
      <c r="AI1977" s="2647">
        <v>4673739428887</v>
      </c>
      <c r="AJ1977" s="2648">
        <v>8.85</v>
      </c>
      <c r="AK1977" s="2651" t="s">
        <v>2154</v>
      </c>
      <c r="AL1977" s="2651" t="s">
        <v>2986</v>
      </c>
      <c r="AM1977" s="2652">
        <v>808.01</v>
      </c>
      <c r="AN1977" s="2652">
        <v>9.0299999999999994</v>
      </c>
    </row>
    <row r="1978" spans="1:40" ht="11.1" customHeight="1">
      <c r="A1978" s="2646" t="s">
        <v>3277</v>
      </c>
      <c r="B1978" s="2646" t="s">
        <v>3277</v>
      </c>
      <c r="C1978" s="2646" t="s">
        <v>3161</v>
      </c>
      <c r="D1978" s="2646" t="s">
        <v>2709</v>
      </c>
      <c r="E1978" s="2647">
        <v>7307291008</v>
      </c>
      <c r="F1978" s="2646" t="s">
        <v>2990</v>
      </c>
      <c r="G1978" s="2646" t="s">
        <v>2713</v>
      </c>
      <c r="H1978" s="2646" t="s">
        <v>2995</v>
      </c>
      <c r="I1978" s="2646"/>
      <c r="J1978" s="2646"/>
      <c r="K1978" s="2646"/>
      <c r="L1978" s="2657">
        <v>0.19600000000000001</v>
      </c>
      <c r="M1978" s="2658">
        <v>1.74E-4</v>
      </c>
      <c r="N1978" s="2648">
        <v>7.0000000000000007E-2</v>
      </c>
      <c r="O1978" s="2657">
        <v>5.2999999999999999E-2</v>
      </c>
      <c r="P1978" s="2657">
        <v>4.7E-2</v>
      </c>
      <c r="Q1978" s="2650"/>
      <c r="R1978" s="2650"/>
      <c r="S1978" s="2650"/>
      <c r="T1978" s="2646" t="s">
        <v>2987</v>
      </c>
      <c r="U1978" s="2647">
        <v>4673739428894</v>
      </c>
      <c r="V1978" s="2656">
        <v>10</v>
      </c>
      <c r="W1978" s="2648">
        <v>1.96</v>
      </c>
      <c r="X1978" s="2650"/>
      <c r="Y1978" s="2650"/>
      <c r="Z1978" s="2650"/>
      <c r="AA1978" s="2650"/>
      <c r="AB1978" s="2647">
        <v>4673739428900</v>
      </c>
      <c r="AC1978" s="2656">
        <v>150</v>
      </c>
      <c r="AD1978" s="2657">
        <v>59.182000000000002</v>
      </c>
      <c r="AE1978" s="2658">
        <v>1.8896E-2</v>
      </c>
      <c r="AF1978" s="2648">
        <v>0.38</v>
      </c>
      <c r="AG1978" s="2657">
        <v>0.255</v>
      </c>
      <c r="AH1978" s="2657">
        <v>0.19500000000000001</v>
      </c>
      <c r="AI1978" s="2647">
        <v>4673739428917</v>
      </c>
      <c r="AJ1978" s="2648">
        <v>9.98</v>
      </c>
      <c r="AK1978" s="2651" t="s">
        <v>2154</v>
      </c>
      <c r="AL1978" s="2651" t="s">
        <v>2986</v>
      </c>
      <c r="AM1978" s="2652">
        <v>911.17</v>
      </c>
      <c r="AN1978" s="2652">
        <v>10.18</v>
      </c>
    </row>
    <row r="1979" spans="1:40" ht="11.1" customHeight="1">
      <c r="A1979" s="2646" t="s">
        <v>3276</v>
      </c>
      <c r="B1979" s="2646" t="s">
        <v>3276</v>
      </c>
      <c r="C1979" s="2646" t="s">
        <v>3161</v>
      </c>
      <c r="D1979" s="2646" t="s">
        <v>2709</v>
      </c>
      <c r="E1979" s="2647">
        <v>7307291008</v>
      </c>
      <c r="F1979" s="2646" t="s">
        <v>2990</v>
      </c>
      <c r="G1979" s="2646" t="s">
        <v>2714</v>
      </c>
      <c r="H1979" s="2646" t="s">
        <v>2995</v>
      </c>
      <c r="I1979" s="2646"/>
      <c r="J1979" s="2646"/>
      <c r="K1979" s="2646"/>
      <c r="L1979" s="2657">
        <v>0.115</v>
      </c>
      <c r="M1979" s="2658">
        <v>1.34E-4</v>
      </c>
      <c r="N1979" s="2657">
        <v>7.4999999999999997E-2</v>
      </c>
      <c r="O1979" s="2657">
        <v>4.7E-2</v>
      </c>
      <c r="P1979" s="2657">
        <v>3.7999999999999999E-2</v>
      </c>
      <c r="Q1979" s="2650"/>
      <c r="R1979" s="2650"/>
      <c r="S1979" s="2650"/>
      <c r="T1979" s="2646" t="s">
        <v>2987</v>
      </c>
      <c r="U1979" s="2647">
        <v>4673739428924</v>
      </c>
      <c r="V1979" s="2656">
        <v>10</v>
      </c>
      <c r="W1979" s="2648">
        <v>1.1499999999999999</v>
      </c>
      <c r="X1979" s="2650"/>
      <c r="Y1979" s="2650"/>
      <c r="Z1979" s="2650"/>
      <c r="AA1979" s="2650"/>
      <c r="AB1979" s="2647">
        <v>4673739428931</v>
      </c>
      <c r="AC1979" s="2656">
        <v>100</v>
      </c>
      <c r="AD1979" s="2653">
        <v>11.5</v>
      </c>
      <c r="AE1979" s="2658">
        <v>1.8896E-2</v>
      </c>
      <c r="AF1979" s="2648">
        <v>0.38</v>
      </c>
      <c r="AG1979" s="2657">
        <v>0.255</v>
      </c>
      <c r="AH1979" s="2657">
        <v>0.19500000000000001</v>
      </c>
      <c r="AI1979" s="2647">
        <v>4673739428948</v>
      </c>
      <c r="AJ1979" s="2648">
        <v>17.32</v>
      </c>
      <c r="AK1979" s="2651" t="s">
        <v>2154</v>
      </c>
      <c r="AL1979" s="2651" t="s">
        <v>2986</v>
      </c>
      <c r="AM1979" s="2655">
        <v>1581.32</v>
      </c>
      <c r="AN1979" s="2652">
        <v>17.670000000000002</v>
      </c>
    </row>
    <row r="1980" spans="1:40" ht="11.1" customHeight="1">
      <c r="A1980" s="2646" t="s">
        <v>3275</v>
      </c>
      <c r="B1980" s="2646" t="s">
        <v>3275</v>
      </c>
      <c r="C1980" s="2646" t="s">
        <v>3161</v>
      </c>
      <c r="D1980" s="2646" t="s">
        <v>2709</v>
      </c>
      <c r="E1980" s="2647">
        <v>7307291008</v>
      </c>
      <c r="F1980" s="2646" t="s">
        <v>2990</v>
      </c>
      <c r="G1980" s="2646" t="s">
        <v>2715</v>
      </c>
      <c r="H1980" s="2646" t="s">
        <v>2995</v>
      </c>
      <c r="I1980" s="2646"/>
      <c r="J1980" s="2646"/>
      <c r="K1980" s="2646"/>
      <c r="L1980" s="2657">
        <v>0.218</v>
      </c>
      <c r="M1980" s="2658">
        <v>3.2600000000000001E-4</v>
      </c>
      <c r="N1980" s="2657">
        <v>7.5999999999999998E-2</v>
      </c>
      <c r="O1980" s="2657">
        <v>6.5000000000000002E-2</v>
      </c>
      <c r="P1980" s="2657">
        <v>6.6000000000000003E-2</v>
      </c>
      <c r="Q1980" s="2650"/>
      <c r="R1980" s="2650"/>
      <c r="S1980" s="2650"/>
      <c r="T1980" s="2646" t="s">
        <v>2987</v>
      </c>
      <c r="U1980" s="2647">
        <v>4673739428955</v>
      </c>
      <c r="V1980" s="2656">
        <v>10</v>
      </c>
      <c r="W1980" s="2648">
        <v>2.1800000000000002</v>
      </c>
      <c r="X1980" s="2650"/>
      <c r="Y1980" s="2650"/>
      <c r="Z1980" s="2650"/>
      <c r="AA1980" s="2650"/>
      <c r="AB1980" s="2647">
        <v>4673739428962</v>
      </c>
      <c r="AC1980" s="2656">
        <v>100</v>
      </c>
      <c r="AD1980" s="2653">
        <v>21.8</v>
      </c>
      <c r="AE1980" s="2658">
        <v>1.8896E-2</v>
      </c>
      <c r="AF1980" s="2648">
        <v>0.38</v>
      </c>
      <c r="AG1980" s="2657">
        <v>0.255</v>
      </c>
      <c r="AH1980" s="2657">
        <v>0.19500000000000001</v>
      </c>
      <c r="AI1980" s="2647">
        <v>4673739428979</v>
      </c>
      <c r="AJ1980" s="2648">
        <v>18.420000000000002</v>
      </c>
      <c r="AK1980" s="2651" t="s">
        <v>2154</v>
      </c>
      <c r="AL1980" s="2651" t="s">
        <v>2986</v>
      </c>
      <c r="AM1980" s="2655">
        <v>1681.75</v>
      </c>
      <c r="AN1980" s="2652">
        <v>18.79</v>
      </c>
    </row>
    <row r="1981" spans="1:40" ht="11.1" customHeight="1">
      <c r="A1981" s="2646" t="s">
        <v>3274</v>
      </c>
      <c r="B1981" s="2646" t="s">
        <v>3274</v>
      </c>
      <c r="C1981" s="2646" t="s">
        <v>3161</v>
      </c>
      <c r="D1981" s="2646" t="s">
        <v>3267</v>
      </c>
      <c r="E1981" s="2647">
        <v>4016930005</v>
      </c>
      <c r="F1981" s="2646" t="s">
        <v>2990</v>
      </c>
      <c r="G1981" s="2646" t="s">
        <v>2719</v>
      </c>
      <c r="H1981" s="2646" t="s">
        <v>2995</v>
      </c>
      <c r="I1981" s="2646"/>
      <c r="J1981" s="2646"/>
      <c r="K1981" s="2646"/>
      <c r="L1981" s="2662">
        <v>6.4000000000000005E-4</v>
      </c>
      <c r="M1981" s="2658">
        <v>9.9999999999999995E-7</v>
      </c>
      <c r="N1981" s="2648">
        <v>0.02</v>
      </c>
      <c r="O1981" s="2648">
        <v>0.02</v>
      </c>
      <c r="P1981" s="2657">
        <v>2E-3</v>
      </c>
      <c r="Q1981" s="2650"/>
      <c r="R1981" s="2650"/>
      <c r="S1981" s="2650"/>
      <c r="T1981" s="2646" t="s">
        <v>2987</v>
      </c>
      <c r="U1981" s="2646"/>
      <c r="V1981" s="2656">
        <v>5</v>
      </c>
      <c r="W1981" s="2649">
        <v>3.2000000000000002E-3</v>
      </c>
      <c r="X1981" s="2650"/>
      <c r="Y1981" s="2650"/>
      <c r="Z1981" s="2650"/>
      <c r="AA1981" s="2650"/>
      <c r="AB1981" s="2647">
        <v>4673739427286</v>
      </c>
      <c r="AC1981" s="2661">
        <v>5000</v>
      </c>
      <c r="AD1981" s="2653">
        <v>3.2</v>
      </c>
      <c r="AE1981" s="2658">
        <v>1.8896E-2</v>
      </c>
      <c r="AF1981" s="2648">
        <v>0.38</v>
      </c>
      <c r="AG1981" s="2657">
        <v>0.255</v>
      </c>
      <c r="AH1981" s="2657">
        <v>0.19500000000000001</v>
      </c>
      <c r="AI1981" s="2647">
        <v>4673739427293</v>
      </c>
      <c r="AJ1981" s="2648">
        <v>0.19</v>
      </c>
      <c r="AK1981" s="2651" t="s">
        <v>2154</v>
      </c>
      <c r="AL1981" s="2651" t="s">
        <v>2986</v>
      </c>
      <c r="AM1981" s="2652">
        <v>17.350000000000001</v>
      </c>
      <c r="AN1981" s="2652">
        <v>0.19</v>
      </c>
    </row>
    <row r="1982" spans="1:40" ht="11.1" customHeight="1">
      <c r="A1982" s="2646" t="s">
        <v>3273</v>
      </c>
      <c r="B1982" s="2646" t="s">
        <v>3273</v>
      </c>
      <c r="C1982" s="2646" t="s">
        <v>3161</v>
      </c>
      <c r="D1982" s="2646" t="s">
        <v>3267</v>
      </c>
      <c r="E1982" s="2647">
        <v>4016930005</v>
      </c>
      <c r="F1982" s="2646" t="s">
        <v>2990</v>
      </c>
      <c r="G1982" s="2646" t="s">
        <v>2720</v>
      </c>
      <c r="H1982" s="2646" t="s">
        <v>2995</v>
      </c>
      <c r="I1982" s="2646"/>
      <c r="J1982" s="2646"/>
      <c r="K1982" s="2646"/>
      <c r="L1982" s="2662">
        <v>7.3999999999999999E-4</v>
      </c>
      <c r="M1982" s="2658">
        <v>9.9999999999999995E-7</v>
      </c>
      <c r="N1982" s="2657">
        <v>2.3E-2</v>
      </c>
      <c r="O1982" s="2657">
        <v>2.3E-2</v>
      </c>
      <c r="P1982" s="2657">
        <v>2E-3</v>
      </c>
      <c r="Q1982" s="2650"/>
      <c r="R1982" s="2650"/>
      <c r="S1982" s="2650"/>
      <c r="T1982" s="2646" t="s">
        <v>2987</v>
      </c>
      <c r="U1982" s="2646"/>
      <c r="V1982" s="2656">
        <v>5</v>
      </c>
      <c r="W1982" s="2649">
        <v>3.7000000000000002E-3</v>
      </c>
      <c r="X1982" s="2650"/>
      <c r="Y1982" s="2650"/>
      <c r="Z1982" s="2650"/>
      <c r="AA1982" s="2650"/>
      <c r="AB1982" s="2647">
        <v>4673739427309</v>
      </c>
      <c r="AC1982" s="2661">
        <v>5000</v>
      </c>
      <c r="AD1982" s="2653">
        <v>3.7</v>
      </c>
      <c r="AE1982" s="2658">
        <v>1.8896E-2</v>
      </c>
      <c r="AF1982" s="2648">
        <v>0.38</v>
      </c>
      <c r="AG1982" s="2657">
        <v>0.255</v>
      </c>
      <c r="AH1982" s="2657">
        <v>0.19500000000000001</v>
      </c>
      <c r="AI1982" s="2647">
        <v>4673739427316</v>
      </c>
      <c r="AJ1982" s="2648">
        <v>0.27</v>
      </c>
      <c r="AK1982" s="2651" t="s">
        <v>2154</v>
      </c>
      <c r="AL1982" s="2651" t="s">
        <v>2986</v>
      </c>
      <c r="AM1982" s="2652">
        <v>24.65</v>
      </c>
      <c r="AN1982" s="2652">
        <v>0.28000000000000003</v>
      </c>
    </row>
    <row r="1983" spans="1:40" ht="11.1" customHeight="1">
      <c r="A1983" s="2646" t="s">
        <v>3272</v>
      </c>
      <c r="B1983" s="2646" t="s">
        <v>3272</v>
      </c>
      <c r="C1983" s="2646" t="s">
        <v>3161</v>
      </c>
      <c r="D1983" s="2646" t="s">
        <v>3267</v>
      </c>
      <c r="E1983" s="2647">
        <v>4016930005</v>
      </c>
      <c r="F1983" s="2646" t="s">
        <v>2990</v>
      </c>
      <c r="G1983" s="2646" t="s">
        <v>2721</v>
      </c>
      <c r="H1983" s="2646" t="s">
        <v>2995</v>
      </c>
      <c r="I1983" s="2646"/>
      <c r="J1983" s="2646"/>
      <c r="K1983" s="2646"/>
      <c r="L1983" s="2649">
        <v>1.4E-3</v>
      </c>
      <c r="M1983" s="2658">
        <v>1.9999999999999999E-6</v>
      </c>
      <c r="N1983" s="2657">
        <v>2.8000000000000001E-2</v>
      </c>
      <c r="O1983" s="2657">
        <v>2.8000000000000001E-2</v>
      </c>
      <c r="P1983" s="2657">
        <v>3.0000000000000001E-3</v>
      </c>
      <c r="Q1983" s="2650"/>
      <c r="R1983" s="2650"/>
      <c r="S1983" s="2650"/>
      <c r="T1983" s="2646" t="s">
        <v>2987</v>
      </c>
      <c r="U1983" s="2646"/>
      <c r="V1983" s="2656">
        <v>10</v>
      </c>
      <c r="W1983" s="2657">
        <v>1.4E-2</v>
      </c>
      <c r="X1983" s="2650"/>
      <c r="Y1983" s="2650"/>
      <c r="Z1983" s="2650"/>
      <c r="AA1983" s="2650"/>
      <c r="AB1983" s="2647">
        <v>4673739427323</v>
      </c>
      <c r="AC1983" s="2661">
        <v>3000</v>
      </c>
      <c r="AD1983" s="2653">
        <v>4.2</v>
      </c>
      <c r="AE1983" s="2658">
        <v>1.8896E-2</v>
      </c>
      <c r="AF1983" s="2648">
        <v>0.38</v>
      </c>
      <c r="AG1983" s="2657">
        <v>0.255</v>
      </c>
      <c r="AH1983" s="2657">
        <v>0.19500000000000001</v>
      </c>
      <c r="AI1983" s="2647">
        <v>4673739427330</v>
      </c>
      <c r="AJ1983" s="2648">
        <v>0.38</v>
      </c>
      <c r="AK1983" s="2651" t="s">
        <v>2154</v>
      </c>
      <c r="AL1983" s="2651" t="s">
        <v>2986</v>
      </c>
      <c r="AM1983" s="2652">
        <v>34.69</v>
      </c>
      <c r="AN1983" s="2652">
        <v>0.39</v>
      </c>
    </row>
    <row r="1984" spans="1:40" ht="11.1" customHeight="1">
      <c r="A1984" s="2646" t="s">
        <v>3271</v>
      </c>
      <c r="B1984" s="2646" t="s">
        <v>3271</v>
      </c>
      <c r="C1984" s="2646" t="s">
        <v>3161</v>
      </c>
      <c r="D1984" s="2646" t="s">
        <v>3267</v>
      </c>
      <c r="E1984" s="2647">
        <v>4016930005</v>
      </c>
      <c r="F1984" s="2646" t="s">
        <v>2990</v>
      </c>
      <c r="G1984" s="2646" t="s">
        <v>2722</v>
      </c>
      <c r="H1984" s="2646" t="s">
        <v>2995</v>
      </c>
      <c r="I1984" s="2646"/>
      <c r="J1984" s="2646"/>
      <c r="K1984" s="2646"/>
      <c r="L1984" s="2649">
        <v>1.6000000000000001E-3</v>
      </c>
      <c r="M1984" s="2658">
        <v>3.9999999999999998E-6</v>
      </c>
      <c r="N1984" s="2657">
        <v>3.5000000000000003E-2</v>
      </c>
      <c r="O1984" s="2657">
        <v>3.5000000000000003E-2</v>
      </c>
      <c r="P1984" s="2657">
        <v>3.0000000000000001E-3</v>
      </c>
      <c r="Q1984" s="2650"/>
      <c r="R1984" s="2650"/>
      <c r="S1984" s="2650"/>
      <c r="T1984" s="2646" t="s">
        <v>2987</v>
      </c>
      <c r="U1984" s="2646"/>
      <c r="V1984" s="2656">
        <v>10</v>
      </c>
      <c r="W1984" s="2657">
        <v>1.6E-2</v>
      </c>
      <c r="X1984" s="2650"/>
      <c r="Y1984" s="2650"/>
      <c r="Z1984" s="2650"/>
      <c r="AA1984" s="2650"/>
      <c r="AB1984" s="2647">
        <v>4673739427347</v>
      </c>
      <c r="AC1984" s="2661">
        <v>3000</v>
      </c>
      <c r="AD1984" s="2653">
        <v>4.8</v>
      </c>
      <c r="AE1984" s="2658">
        <v>1.8896E-2</v>
      </c>
      <c r="AF1984" s="2648">
        <v>0.38</v>
      </c>
      <c r="AG1984" s="2657">
        <v>0.255</v>
      </c>
      <c r="AH1984" s="2657">
        <v>0.19500000000000001</v>
      </c>
      <c r="AI1984" s="2647">
        <v>4673739427354</v>
      </c>
      <c r="AJ1984" s="2648">
        <v>0.47</v>
      </c>
      <c r="AK1984" s="2651" t="s">
        <v>2154</v>
      </c>
      <c r="AL1984" s="2651" t="s">
        <v>2986</v>
      </c>
      <c r="AM1984" s="2652">
        <v>42.91</v>
      </c>
      <c r="AN1984" s="2652">
        <v>0.48</v>
      </c>
    </row>
    <row r="1985" spans="1:40" ht="11.1" customHeight="1">
      <c r="A1985" s="2646" t="s">
        <v>3270</v>
      </c>
      <c r="B1985" s="2646" t="s">
        <v>3270</v>
      </c>
      <c r="C1985" s="2646" t="s">
        <v>3161</v>
      </c>
      <c r="D1985" s="2646" t="s">
        <v>3267</v>
      </c>
      <c r="E1985" s="2647">
        <v>4016930005</v>
      </c>
      <c r="F1985" s="2646" t="s">
        <v>2990</v>
      </c>
      <c r="G1985" s="2646" t="s">
        <v>2723</v>
      </c>
      <c r="H1985" s="2646" t="s">
        <v>2995</v>
      </c>
      <c r="I1985" s="2646"/>
      <c r="J1985" s="2646"/>
      <c r="K1985" s="2646"/>
      <c r="L1985" s="2649">
        <v>1.8E-3</v>
      </c>
      <c r="M1985" s="2658">
        <v>5.0000000000000004E-6</v>
      </c>
      <c r="N1985" s="2657">
        <v>4.1000000000000002E-2</v>
      </c>
      <c r="O1985" s="2657">
        <v>4.1000000000000002E-2</v>
      </c>
      <c r="P1985" s="2657">
        <v>3.0000000000000001E-3</v>
      </c>
      <c r="Q1985" s="2650"/>
      <c r="R1985" s="2650"/>
      <c r="S1985" s="2650"/>
      <c r="T1985" s="2646" t="s">
        <v>2987</v>
      </c>
      <c r="U1985" s="2646"/>
      <c r="V1985" s="2656">
        <v>5</v>
      </c>
      <c r="W1985" s="2657">
        <v>8.9999999999999993E-3</v>
      </c>
      <c r="X1985" s="2650"/>
      <c r="Y1985" s="2650"/>
      <c r="Z1985" s="2650"/>
      <c r="AA1985" s="2650"/>
      <c r="AB1985" s="2647">
        <v>4673739427361</v>
      </c>
      <c r="AC1985" s="2661">
        <v>3000</v>
      </c>
      <c r="AD1985" s="2653">
        <v>5.4</v>
      </c>
      <c r="AE1985" s="2658">
        <v>1.8896E-2</v>
      </c>
      <c r="AF1985" s="2648">
        <v>0.38</v>
      </c>
      <c r="AG1985" s="2657">
        <v>0.255</v>
      </c>
      <c r="AH1985" s="2657">
        <v>0.19500000000000001</v>
      </c>
      <c r="AI1985" s="2647">
        <v>4673739427378</v>
      </c>
      <c r="AJ1985" s="2648">
        <v>0.59</v>
      </c>
      <c r="AK1985" s="2651" t="s">
        <v>2154</v>
      </c>
      <c r="AL1985" s="2651" t="s">
        <v>2986</v>
      </c>
      <c r="AM1985" s="2652">
        <v>53.87</v>
      </c>
      <c r="AN1985" s="2652">
        <v>0.6</v>
      </c>
    </row>
    <row r="1986" spans="1:40" ht="11.1" customHeight="1">
      <c r="A1986" s="2646" t="s">
        <v>3269</v>
      </c>
      <c r="B1986" s="2646" t="s">
        <v>3269</v>
      </c>
      <c r="C1986" s="2646" t="s">
        <v>3161</v>
      </c>
      <c r="D1986" s="2646" t="s">
        <v>3267</v>
      </c>
      <c r="E1986" s="2647">
        <v>4016930005</v>
      </c>
      <c r="F1986" s="2646" t="s">
        <v>2990</v>
      </c>
      <c r="G1986" s="2646" t="s">
        <v>2724</v>
      </c>
      <c r="H1986" s="2646" t="s">
        <v>2995</v>
      </c>
      <c r="I1986" s="2646"/>
      <c r="J1986" s="2646"/>
      <c r="K1986" s="2646"/>
      <c r="L1986" s="2657">
        <v>4.0000000000000001E-3</v>
      </c>
      <c r="M1986" s="2662">
        <v>1.0000000000000001E-5</v>
      </c>
      <c r="N1986" s="2648">
        <v>0.05</v>
      </c>
      <c r="O1986" s="2648">
        <v>0.05</v>
      </c>
      <c r="P1986" s="2657">
        <v>4.0000000000000001E-3</v>
      </c>
      <c r="Q1986" s="2650"/>
      <c r="R1986" s="2650"/>
      <c r="S1986" s="2650"/>
      <c r="T1986" s="2646" t="s">
        <v>2987</v>
      </c>
      <c r="U1986" s="2646"/>
      <c r="V1986" s="2656">
        <v>5</v>
      </c>
      <c r="W1986" s="2648">
        <v>0.02</v>
      </c>
      <c r="X1986" s="2650"/>
      <c r="Y1986" s="2650"/>
      <c r="Z1986" s="2650"/>
      <c r="AA1986" s="2650"/>
      <c r="AB1986" s="2647">
        <v>4673739427385</v>
      </c>
      <c r="AC1986" s="2661">
        <v>2000</v>
      </c>
      <c r="AD1986" s="2656">
        <v>8</v>
      </c>
      <c r="AE1986" s="2658">
        <v>1.8896E-2</v>
      </c>
      <c r="AF1986" s="2648">
        <v>0.38</v>
      </c>
      <c r="AG1986" s="2657">
        <v>0.255</v>
      </c>
      <c r="AH1986" s="2657">
        <v>0.19500000000000001</v>
      </c>
      <c r="AI1986" s="2647">
        <v>4673739427392</v>
      </c>
      <c r="AJ1986" s="2648">
        <v>1.1599999999999999</v>
      </c>
      <c r="AK1986" s="2651" t="s">
        <v>2154</v>
      </c>
      <c r="AL1986" s="2651" t="s">
        <v>2986</v>
      </c>
      <c r="AM1986" s="2652">
        <v>105.91</v>
      </c>
      <c r="AN1986" s="2652">
        <v>1.18</v>
      </c>
    </row>
    <row r="1987" spans="1:40" ht="11.1" customHeight="1">
      <c r="A1987" s="2646" t="s">
        <v>3268</v>
      </c>
      <c r="B1987" s="2646" t="s">
        <v>3268</v>
      </c>
      <c r="C1987" s="2646" t="s">
        <v>3161</v>
      </c>
      <c r="D1987" s="2646" t="s">
        <v>3267</v>
      </c>
      <c r="E1987" s="2647">
        <v>4016930005</v>
      </c>
      <c r="F1987" s="2646" t="s">
        <v>2990</v>
      </c>
      <c r="G1987" s="2646" t="s">
        <v>2725</v>
      </c>
      <c r="H1987" s="2646" t="s">
        <v>2995</v>
      </c>
      <c r="I1987" s="2646"/>
      <c r="J1987" s="2646"/>
      <c r="K1987" s="2646"/>
      <c r="L1987" s="2649">
        <v>4.8999999999999998E-3</v>
      </c>
      <c r="M1987" s="2658">
        <v>1.5E-5</v>
      </c>
      <c r="N1987" s="2657">
        <v>6.0999999999999999E-2</v>
      </c>
      <c r="O1987" s="2657">
        <v>6.0999999999999999E-2</v>
      </c>
      <c r="P1987" s="2657">
        <v>4.0000000000000001E-3</v>
      </c>
      <c r="Q1987" s="2650"/>
      <c r="R1987" s="2650"/>
      <c r="S1987" s="2650"/>
      <c r="T1987" s="2646" t="s">
        <v>2987</v>
      </c>
      <c r="U1987" s="2646"/>
      <c r="V1987" s="2656">
        <v>5</v>
      </c>
      <c r="W1987" s="2649">
        <v>2.4500000000000001E-2</v>
      </c>
      <c r="X1987" s="2650"/>
      <c r="Y1987" s="2650"/>
      <c r="Z1987" s="2650"/>
      <c r="AA1987" s="2650"/>
      <c r="AB1987" s="2647">
        <v>4673739427408</v>
      </c>
      <c r="AC1987" s="2661">
        <v>2000</v>
      </c>
      <c r="AD1987" s="2653">
        <v>9.8000000000000007</v>
      </c>
      <c r="AE1987" s="2658">
        <v>1.8896E-2</v>
      </c>
      <c r="AF1987" s="2648">
        <v>0.38</v>
      </c>
      <c r="AG1987" s="2657">
        <v>0.255</v>
      </c>
      <c r="AH1987" s="2657">
        <v>0.19500000000000001</v>
      </c>
      <c r="AI1987" s="2647">
        <v>4673739427415</v>
      </c>
      <c r="AJ1987" s="2648">
        <v>1.46</v>
      </c>
      <c r="AK1987" s="2651" t="s">
        <v>2154</v>
      </c>
      <c r="AL1987" s="2651" t="s">
        <v>2986</v>
      </c>
      <c r="AM1987" s="2663">
        <v>133.30000000000001</v>
      </c>
      <c r="AN1987" s="2652">
        <v>1.49</v>
      </c>
    </row>
    <row r="1988" spans="1:40" ht="11.1" customHeight="1">
      <c r="A1988" s="2646" t="s">
        <v>3266</v>
      </c>
      <c r="B1988" s="2646" t="s">
        <v>3266</v>
      </c>
      <c r="C1988" s="2646" t="s">
        <v>3161</v>
      </c>
      <c r="D1988" s="2646" t="s">
        <v>2726</v>
      </c>
      <c r="E1988" s="2647">
        <v>7307210009</v>
      </c>
      <c r="F1988" s="2646" t="s">
        <v>2990</v>
      </c>
      <c r="G1988" s="2646" t="s">
        <v>2727</v>
      </c>
      <c r="H1988" s="2646" t="s">
        <v>2995</v>
      </c>
      <c r="I1988" s="2646"/>
      <c r="J1988" s="2646"/>
      <c r="K1988" s="2646"/>
      <c r="L1988" s="2657">
        <v>0.90700000000000003</v>
      </c>
      <c r="M1988" s="2662">
        <v>4.2000000000000002E-4</v>
      </c>
      <c r="N1988" s="2653">
        <v>0.1</v>
      </c>
      <c r="O1988" s="2653">
        <v>0.1</v>
      </c>
      <c r="P1988" s="2657">
        <v>4.2000000000000003E-2</v>
      </c>
      <c r="Q1988" s="2650"/>
      <c r="R1988" s="2650"/>
      <c r="S1988" s="2650"/>
      <c r="T1988" s="2646" t="s">
        <v>2987</v>
      </c>
      <c r="U1988" s="2647">
        <v>4673739427422</v>
      </c>
      <c r="V1988" s="2656">
        <v>1</v>
      </c>
      <c r="W1988" s="2657">
        <v>0.90700000000000003</v>
      </c>
      <c r="X1988" s="2650"/>
      <c r="Y1988" s="2650"/>
      <c r="Z1988" s="2650"/>
      <c r="AA1988" s="2650"/>
      <c r="AB1988" s="2647">
        <v>4673739427439</v>
      </c>
      <c r="AC1988" s="2656">
        <v>10</v>
      </c>
      <c r="AD1988" s="2648">
        <v>9.07</v>
      </c>
      <c r="AE1988" s="2658">
        <v>1.8896E-2</v>
      </c>
      <c r="AF1988" s="2648">
        <v>0.38</v>
      </c>
      <c r="AG1988" s="2657">
        <v>0.255</v>
      </c>
      <c r="AH1988" s="2657">
        <v>0.19500000000000001</v>
      </c>
      <c r="AI1988" s="2647">
        <v>4673739427446</v>
      </c>
      <c r="AJ1988" s="2648">
        <v>35.94</v>
      </c>
      <c r="AK1988" s="2651" t="s">
        <v>2154</v>
      </c>
      <c r="AL1988" s="2651" t="s">
        <v>2986</v>
      </c>
      <c r="AM1988" s="2655">
        <v>3281.32</v>
      </c>
      <c r="AN1988" s="2652">
        <v>36.659999999999997</v>
      </c>
    </row>
    <row r="1989" spans="1:40" ht="11.1" customHeight="1">
      <c r="A1989" s="2646" t="s">
        <v>3265</v>
      </c>
      <c r="B1989" s="2646" t="s">
        <v>3265</v>
      </c>
      <c r="C1989" s="2646" t="s">
        <v>3161</v>
      </c>
      <c r="D1989" s="2646" t="s">
        <v>2726</v>
      </c>
      <c r="E1989" s="2647">
        <v>7307210009</v>
      </c>
      <c r="F1989" s="2646" t="s">
        <v>2990</v>
      </c>
      <c r="G1989" s="2646" t="s">
        <v>2728</v>
      </c>
      <c r="H1989" s="2646" t="s">
        <v>2995</v>
      </c>
      <c r="I1989" s="2646"/>
      <c r="J1989" s="2646"/>
      <c r="K1989" s="2646"/>
      <c r="L1989" s="2657">
        <v>1.133</v>
      </c>
      <c r="M1989" s="2658">
        <v>6.3500000000000004E-4</v>
      </c>
      <c r="N1989" s="2657">
        <v>0.115</v>
      </c>
      <c r="O1989" s="2657">
        <v>0.115</v>
      </c>
      <c r="P1989" s="2657">
        <v>4.8000000000000001E-2</v>
      </c>
      <c r="Q1989" s="2650"/>
      <c r="R1989" s="2650"/>
      <c r="S1989" s="2650"/>
      <c r="T1989" s="2646" t="s">
        <v>2987</v>
      </c>
      <c r="U1989" s="2647">
        <v>4673739427453</v>
      </c>
      <c r="V1989" s="2656">
        <v>1</v>
      </c>
      <c r="W1989" s="2657">
        <v>1.133</v>
      </c>
      <c r="X1989" s="2650"/>
      <c r="Y1989" s="2650"/>
      <c r="Z1989" s="2650"/>
      <c r="AA1989" s="2650"/>
      <c r="AB1989" s="2647">
        <v>4673739427460</v>
      </c>
      <c r="AC1989" s="2656">
        <v>10</v>
      </c>
      <c r="AD1989" s="2648">
        <v>11.33</v>
      </c>
      <c r="AE1989" s="2658">
        <v>1.8896E-2</v>
      </c>
      <c r="AF1989" s="2648">
        <v>0.38</v>
      </c>
      <c r="AG1989" s="2657">
        <v>0.255</v>
      </c>
      <c r="AH1989" s="2657">
        <v>0.19500000000000001</v>
      </c>
      <c r="AI1989" s="2647">
        <v>4673739427477</v>
      </c>
      <c r="AJ1989" s="2648">
        <v>45.11</v>
      </c>
      <c r="AK1989" s="2651" t="s">
        <v>2154</v>
      </c>
      <c r="AL1989" s="2651" t="s">
        <v>2986</v>
      </c>
      <c r="AM1989" s="2655">
        <v>4118.54</v>
      </c>
      <c r="AN1989" s="2652">
        <v>46.01</v>
      </c>
    </row>
    <row r="1990" spans="1:40" ht="11.1" customHeight="1">
      <c r="A1990" s="2646" t="s">
        <v>3264</v>
      </c>
      <c r="B1990" s="2646" t="s">
        <v>3264</v>
      </c>
      <c r="C1990" s="2646" t="s">
        <v>3161</v>
      </c>
      <c r="D1990" s="2646" t="s">
        <v>2726</v>
      </c>
      <c r="E1990" s="2647">
        <v>7307210009</v>
      </c>
      <c r="F1990" s="2646" t="s">
        <v>2990</v>
      </c>
      <c r="G1990" s="2646" t="s">
        <v>2729</v>
      </c>
      <c r="H1990" s="2646" t="s">
        <v>2995</v>
      </c>
      <c r="I1990" s="2646"/>
      <c r="J1990" s="2646"/>
      <c r="K1990" s="2646"/>
      <c r="L1990" s="2657">
        <v>1.8320000000000001</v>
      </c>
      <c r="M1990" s="2658">
        <v>1.098E-3</v>
      </c>
      <c r="N1990" s="2648">
        <v>0.14000000000000001</v>
      </c>
      <c r="O1990" s="2648">
        <v>0.14000000000000001</v>
      </c>
      <c r="P1990" s="2657">
        <v>5.6000000000000001E-2</v>
      </c>
      <c r="Q1990" s="2650"/>
      <c r="R1990" s="2650"/>
      <c r="S1990" s="2650"/>
      <c r="T1990" s="2646" t="s">
        <v>2987</v>
      </c>
      <c r="U1990" s="2647">
        <v>4673739427484</v>
      </c>
      <c r="V1990" s="2656">
        <v>1</v>
      </c>
      <c r="W1990" s="2657">
        <v>1.8320000000000001</v>
      </c>
      <c r="X1990" s="2650"/>
      <c r="Y1990" s="2650"/>
      <c r="Z1990" s="2650"/>
      <c r="AA1990" s="2650"/>
      <c r="AB1990" s="2647">
        <v>4673739427491</v>
      </c>
      <c r="AC1990" s="2656">
        <v>8</v>
      </c>
      <c r="AD1990" s="2657">
        <v>14.656000000000001</v>
      </c>
      <c r="AE1990" s="2658">
        <v>1.8896E-2</v>
      </c>
      <c r="AF1990" s="2648">
        <v>0.38</v>
      </c>
      <c r="AG1990" s="2657">
        <v>0.255</v>
      </c>
      <c r="AH1990" s="2657">
        <v>0.19500000000000001</v>
      </c>
      <c r="AI1990" s="2647">
        <v>4673739427507</v>
      </c>
      <c r="AJ1990" s="2648">
        <v>61.17</v>
      </c>
      <c r="AK1990" s="2651" t="s">
        <v>2154</v>
      </c>
      <c r="AL1990" s="2651" t="s">
        <v>2986</v>
      </c>
      <c r="AM1990" s="2655">
        <v>5584.82</v>
      </c>
      <c r="AN1990" s="2652">
        <v>62.39</v>
      </c>
    </row>
    <row r="1991" spans="1:40" ht="11.1" customHeight="1">
      <c r="A1991" s="2646" t="s">
        <v>3263</v>
      </c>
      <c r="B1991" s="2646" t="s">
        <v>3263</v>
      </c>
      <c r="C1991" s="2646" t="s">
        <v>3161</v>
      </c>
      <c r="D1991" s="2646" t="s">
        <v>2726</v>
      </c>
      <c r="E1991" s="2647">
        <v>7307210009</v>
      </c>
      <c r="F1991" s="2646" t="s">
        <v>2990</v>
      </c>
      <c r="G1991" s="2646" t="s">
        <v>2730</v>
      </c>
      <c r="H1991" s="2646" t="s">
        <v>2995</v>
      </c>
      <c r="I1991" s="2646"/>
      <c r="J1991" s="2646"/>
      <c r="K1991" s="2646"/>
      <c r="L1991" s="2657">
        <v>2.1429999999999998</v>
      </c>
      <c r="M1991" s="2658">
        <v>1.575E-3</v>
      </c>
      <c r="N1991" s="2648">
        <v>0.15</v>
      </c>
      <c r="O1991" s="2648">
        <v>0.15</v>
      </c>
      <c r="P1991" s="2648">
        <v>7.0000000000000007E-2</v>
      </c>
      <c r="Q1991" s="2650"/>
      <c r="R1991" s="2650"/>
      <c r="S1991" s="2650"/>
      <c r="T1991" s="2646" t="s">
        <v>2987</v>
      </c>
      <c r="U1991" s="2647">
        <v>4673739427514</v>
      </c>
      <c r="V1991" s="2656">
        <v>1</v>
      </c>
      <c r="W1991" s="2657">
        <v>2.1429999999999998</v>
      </c>
      <c r="X1991" s="2650"/>
      <c r="Y1991" s="2650"/>
      <c r="Z1991" s="2650"/>
      <c r="AA1991" s="2650"/>
      <c r="AB1991" s="2647">
        <v>4673739427521</v>
      </c>
      <c r="AC1991" s="2656">
        <v>8</v>
      </c>
      <c r="AD1991" s="2657">
        <v>17.143999999999998</v>
      </c>
      <c r="AE1991" s="2658">
        <v>1.8896E-2</v>
      </c>
      <c r="AF1991" s="2648">
        <v>0.38</v>
      </c>
      <c r="AG1991" s="2657">
        <v>0.255</v>
      </c>
      <c r="AH1991" s="2657">
        <v>0.19500000000000001</v>
      </c>
      <c r="AI1991" s="2647">
        <v>4673739427538</v>
      </c>
      <c r="AJ1991" s="2648">
        <v>68.81</v>
      </c>
      <c r="AK1991" s="2651" t="s">
        <v>2154</v>
      </c>
      <c r="AL1991" s="2651" t="s">
        <v>2986</v>
      </c>
      <c r="AM1991" s="2655">
        <v>6282.35</v>
      </c>
      <c r="AN1991" s="2652">
        <v>70.19</v>
      </c>
    </row>
    <row r="1992" spans="1:40" ht="11.1" customHeight="1">
      <c r="A1992" s="2646" t="s">
        <v>3262</v>
      </c>
      <c r="B1992" s="2646" t="s">
        <v>3262</v>
      </c>
      <c r="C1992" s="2646" t="s">
        <v>3161</v>
      </c>
      <c r="D1992" s="2646" t="s">
        <v>2726</v>
      </c>
      <c r="E1992" s="2647">
        <v>7307210009</v>
      </c>
      <c r="F1992" s="2646" t="s">
        <v>2990</v>
      </c>
      <c r="G1992" s="2646" t="s">
        <v>2731</v>
      </c>
      <c r="H1992" s="2646" t="s">
        <v>2995</v>
      </c>
      <c r="I1992" s="2646"/>
      <c r="J1992" s="2646"/>
      <c r="K1992" s="2646"/>
      <c r="L1992" s="2657">
        <v>2.7010000000000001</v>
      </c>
      <c r="M1992" s="2662">
        <v>2.2599999999999999E-3</v>
      </c>
      <c r="N1992" s="2657">
        <v>0.16500000000000001</v>
      </c>
      <c r="O1992" s="2657">
        <v>0.16500000000000001</v>
      </c>
      <c r="P1992" s="2657">
        <v>8.3000000000000004E-2</v>
      </c>
      <c r="Q1992" s="2650"/>
      <c r="R1992" s="2650"/>
      <c r="S1992" s="2650"/>
      <c r="T1992" s="2646" t="s">
        <v>2987</v>
      </c>
      <c r="U1992" s="2647">
        <v>4673739427545</v>
      </c>
      <c r="V1992" s="2656">
        <v>1</v>
      </c>
      <c r="W1992" s="2657">
        <v>2.7010000000000001</v>
      </c>
      <c r="X1992" s="2650"/>
      <c r="Y1992" s="2650"/>
      <c r="Z1992" s="2650"/>
      <c r="AA1992" s="2650"/>
      <c r="AB1992" s="2647">
        <v>4673739427552</v>
      </c>
      <c r="AC1992" s="2656">
        <v>6</v>
      </c>
      <c r="AD1992" s="2657">
        <v>16.206</v>
      </c>
      <c r="AE1992" s="2658">
        <v>1.8896E-2</v>
      </c>
      <c r="AF1992" s="2648">
        <v>0.38</v>
      </c>
      <c r="AG1992" s="2657">
        <v>0.255</v>
      </c>
      <c r="AH1992" s="2657">
        <v>0.19500000000000001</v>
      </c>
      <c r="AI1992" s="2647">
        <v>4673739427569</v>
      </c>
      <c r="AJ1992" s="2648">
        <v>80.28</v>
      </c>
      <c r="AK1992" s="2651" t="s">
        <v>2154</v>
      </c>
      <c r="AL1992" s="2651" t="s">
        <v>2986</v>
      </c>
      <c r="AM1992" s="2655">
        <v>7329.56</v>
      </c>
      <c r="AN1992" s="2652">
        <v>81.89</v>
      </c>
    </row>
    <row r="1993" spans="1:40" ht="11.1" customHeight="1">
      <c r="A1993" s="2646" t="s">
        <v>3261</v>
      </c>
      <c r="B1993" s="2646" t="s">
        <v>3261</v>
      </c>
      <c r="C1993" s="2646" t="s">
        <v>3161</v>
      </c>
      <c r="D1993" s="2646" t="s">
        <v>2726</v>
      </c>
      <c r="E1993" s="2647">
        <v>7307210009</v>
      </c>
      <c r="F1993" s="2646" t="s">
        <v>2990</v>
      </c>
      <c r="G1993" s="2646" t="s">
        <v>2732</v>
      </c>
      <c r="H1993" s="2646" t="s">
        <v>3017</v>
      </c>
      <c r="I1993" s="2646"/>
      <c r="J1993" s="2646"/>
      <c r="K1993" s="2646"/>
      <c r="L1993" s="2657">
        <v>3.6539999999999999</v>
      </c>
      <c r="M1993" s="2658">
        <v>4.5519999999999996E-3</v>
      </c>
      <c r="N1993" s="2657">
        <v>0.185</v>
      </c>
      <c r="O1993" s="2657">
        <v>0.185</v>
      </c>
      <c r="P1993" s="2657">
        <v>0.13300000000000001</v>
      </c>
      <c r="Q1993" s="2650"/>
      <c r="R1993" s="2650"/>
      <c r="S1993" s="2650"/>
      <c r="T1993" s="2646" t="s">
        <v>2987</v>
      </c>
      <c r="U1993" s="2647">
        <v>4673739427576</v>
      </c>
      <c r="V1993" s="2656">
        <v>1</v>
      </c>
      <c r="W1993" s="2657">
        <v>3.6539999999999999</v>
      </c>
      <c r="X1993" s="2650"/>
      <c r="Y1993" s="2650"/>
      <c r="Z1993" s="2650"/>
      <c r="AA1993" s="2650"/>
      <c r="AB1993" s="2647">
        <v>4673739427583</v>
      </c>
      <c r="AC1993" s="2656">
        <v>5</v>
      </c>
      <c r="AD1993" s="2648">
        <v>18.27</v>
      </c>
      <c r="AE1993" s="2658">
        <v>3.1385000000000003E-2</v>
      </c>
      <c r="AF1993" s="2658">
        <v>3.1385000000000003E-2</v>
      </c>
      <c r="AG1993" s="2648">
        <v>0.42</v>
      </c>
      <c r="AH1993" s="2657">
        <v>0.30499999999999999</v>
      </c>
      <c r="AI1993" s="2647">
        <v>4673739427590</v>
      </c>
      <c r="AJ1993" s="2648">
        <v>113.16</v>
      </c>
      <c r="AK1993" s="2651" t="s">
        <v>2154</v>
      </c>
      <c r="AL1993" s="2651" t="s">
        <v>2986</v>
      </c>
      <c r="AM1993" s="2655">
        <v>10331.51</v>
      </c>
      <c r="AN1993" s="2652">
        <v>115.42</v>
      </c>
    </row>
    <row r="1994" spans="1:40" ht="11.1" customHeight="1">
      <c r="A1994" s="2646" t="s">
        <v>3260</v>
      </c>
      <c r="B1994" s="2646" t="s">
        <v>3260</v>
      </c>
      <c r="C1994" s="2646" t="s">
        <v>3161</v>
      </c>
      <c r="D1994" s="2646" t="s">
        <v>2726</v>
      </c>
      <c r="E1994" s="2647">
        <v>7307210009</v>
      </c>
      <c r="F1994" s="2646" t="s">
        <v>2990</v>
      </c>
      <c r="G1994" s="2646" t="s">
        <v>2733</v>
      </c>
      <c r="H1994" s="2646" t="s">
        <v>3017</v>
      </c>
      <c r="I1994" s="2646"/>
      <c r="J1994" s="2646"/>
      <c r="K1994" s="2646"/>
      <c r="L1994" s="2657">
        <v>3.9740000000000002</v>
      </c>
      <c r="M1994" s="2662">
        <v>5.64E-3</v>
      </c>
      <c r="N1994" s="2653">
        <v>0.2</v>
      </c>
      <c r="O1994" s="2653">
        <v>0.2</v>
      </c>
      <c r="P1994" s="2657">
        <v>0.14099999999999999</v>
      </c>
      <c r="Q1994" s="2650"/>
      <c r="R1994" s="2650"/>
      <c r="S1994" s="2650"/>
      <c r="T1994" s="2646" t="s">
        <v>2987</v>
      </c>
      <c r="U1994" s="2647">
        <v>4673739427606</v>
      </c>
      <c r="V1994" s="2656">
        <v>1</v>
      </c>
      <c r="W1994" s="2657">
        <v>3.9740000000000002</v>
      </c>
      <c r="X1994" s="2650"/>
      <c r="Y1994" s="2650"/>
      <c r="Z1994" s="2650"/>
      <c r="AA1994" s="2650"/>
      <c r="AB1994" s="2647">
        <v>4673739427613</v>
      </c>
      <c r="AC1994" s="2656">
        <v>5</v>
      </c>
      <c r="AD1994" s="2648">
        <v>19.87</v>
      </c>
      <c r="AE1994" s="2658">
        <v>3.1385000000000003E-2</v>
      </c>
      <c r="AF1994" s="2658">
        <v>3.1385000000000003E-2</v>
      </c>
      <c r="AG1994" s="2648">
        <v>0.42</v>
      </c>
      <c r="AH1994" s="2657">
        <v>0.30499999999999999</v>
      </c>
      <c r="AI1994" s="2647">
        <v>4673739427620</v>
      </c>
      <c r="AJ1994" s="2648">
        <v>129.21</v>
      </c>
      <c r="AK1994" s="2651" t="s">
        <v>2154</v>
      </c>
      <c r="AL1994" s="2651" t="s">
        <v>2986</v>
      </c>
      <c r="AM1994" s="2655">
        <v>11796.87</v>
      </c>
      <c r="AN1994" s="2652">
        <v>131.79</v>
      </c>
    </row>
    <row r="1995" spans="1:40" ht="11.1" customHeight="1">
      <c r="A1995" s="2646" t="s">
        <v>3259</v>
      </c>
      <c r="B1995" s="2646" t="s">
        <v>3259</v>
      </c>
      <c r="C1995" s="2646" t="s">
        <v>3161</v>
      </c>
      <c r="D1995" s="2646" t="s">
        <v>2726</v>
      </c>
      <c r="E1995" s="2647">
        <v>7307210009</v>
      </c>
      <c r="F1995" s="2646" t="s">
        <v>2990</v>
      </c>
      <c r="G1995" s="2646" t="s">
        <v>2734</v>
      </c>
      <c r="H1995" s="2646" t="s">
        <v>3017</v>
      </c>
      <c r="I1995" s="2646"/>
      <c r="J1995" s="2646"/>
      <c r="K1995" s="2646"/>
      <c r="L1995" s="2657">
        <v>5.1980000000000004</v>
      </c>
      <c r="M1995" s="2658">
        <v>8.1309999999999993E-3</v>
      </c>
      <c r="N1995" s="2648">
        <v>0.22</v>
      </c>
      <c r="O1995" s="2648">
        <v>0.22</v>
      </c>
      <c r="P1995" s="2657">
        <v>0.16800000000000001</v>
      </c>
      <c r="Q1995" s="2650"/>
      <c r="R1995" s="2650"/>
      <c r="S1995" s="2650"/>
      <c r="T1995" s="2646" t="s">
        <v>2987</v>
      </c>
      <c r="U1995" s="2647">
        <v>4673739427637</v>
      </c>
      <c r="V1995" s="2656">
        <v>1</v>
      </c>
      <c r="W1995" s="2657">
        <v>5.1980000000000004</v>
      </c>
      <c r="X1995" s="2650"/>
      <c r="Y1995" s="2650"/>
      <c r="Z1995" s="2650"/>
      <c r="AA1995" s="2650"/>
      <c r="AB1995" s="2647">
        <v>4673739427644</v>
      </c>
      <c r="AC1995" s="2656">
        <v>4</v>
      </c>
      <c r="AD1995" s="2657">
        <v>20.792000000000002</v>
      </c>
      <c r="AE1995" s="2658">
        <v>3.1385000000000003E-2</v>
      </c>
      <c r="AF1995" s="2658">
        <v>3.1385000000000003E-2</v>
      </c>
      <c r="AG1995" s="2648">
        <v>0.42</v>
      </c>
      <c r="AH1995" s="2657">
        <v>0.30499999999999999</v>
      </c>
      <c r="AI1995" s="2647">
        <v>4673739427651</v>
      </c>
      <c r="AJ1995" s="2648">
        <v>140.22</v>
      </c>
      <c r="AK1995" s="2651" t="s">
        <v>2154</v>
      </c>
      <c r="AL1995" s="2651" t="s">
        <v>2986</v>
      </c>
      <c r="AM1995" s="2655">
        <v>12802.09</v>
      </c>
      <c r="AN1995" s="2652">
        <v>143.02000000000001</v>
      </c>
    </row>
    <row r="1996" spans="1:40" ht="11.1" customHeight="1">
      <c r="A1996" s="2646" t="s">
        <v>3258</v>
      </c>
      <c r="B1996" s="2646" t="s">
        <v>3258</v>
      </c>
      <c r="C1996" s="2646" t="s">
        <v>3161</v>
      </c>
      <c r="D1996" s="2646" t="s">
        <v>3257</v>
      </c>
      <c r="E1996" s="2647">
        <v>7307298009</v>
      </c>
      <c r="F1996" s="2646" t="s">
        <v>2990</v>
      </c>
      <c r="G1996" s="2646" t="s">
        <v>2780</v>
      </c>
      <c r="H1996" s="2646" t="s">
        <v>2995</v>
      </c>
      <c r="I1996" s="2646"/>
      <c r="J1996" s="2646"/>
      <c r="K1996" s="2646"/>
      <c r="L1996" s="2657">
        <v>0.10299999999999999</v>
      </c>
      <c r="M1996" s="2658">
        <v>1.6799999999999999E-4</v>
      </c>
      <c r="N1996" s="2657">
        <v>0.158</v>
      </c>
      <c r="O1996" s="2657">
        <v>7.0999999999999994E-2</v>
      </c>
      <c r="P1996" s="2657">
        <v>1.4999999999999999E-2</v>
      </c>
      <c r="Q1996" s="2650"/>
      <c r="R1996" s="2650"/>
      <c r="S1996" s="2650"/>
      <c r="T1996" s="2646" t="s">
        <v>2987</v>
      </c>
      <c r="U1996" s="2647">
        <v>4673739428740</v>
      </c>
      <c r="V1996" s="2656">
        <v>10</v>
      </c>
      <c r="W1996" s="2648">
        <v>1.03</v>
      </c>
      <c r="X1996" s="2650"/>
      <c r="Y1996" s="2650"/>
      <c r="Z1996" s="2650"/>
      <c r="AA1996" s="2650"/>
      <c r="AB1996" s="2647">
        <v>4673739428757</v>
      </c>
      <c r="AC1996" s="2656">
        <v>140</v>
      </c>
      <c r="AD1996" s="2648">
        <v>14.94</v>
      </c>
      <c r="AE1996" s="2658">
        <v>1.8896E-2</v>
      </c>
      <c r="AF1996" s="2648">
        <v>0.38</v>
      </c>
      <c r="AG1996" s="2657">
        <v>0.255</v>
      </c>
      <c r="AH1996" s="2657">
        <v>0.19500000000000001</v>
      </c>
      <c r="AI1996" s="2647">
        <v>4673739428764</v>
      </c>
      <c r="AJ1996" s="2653">
        <v>3.8</v>
      </c>
      <c r="AK1996" s="2651" t="s">
        <v>2154</v>
      </c>
      <c r="AL1996" s="2651" t="s">
        <v>2986</v>
      </c>
      <c r="AM1996" s="2652">
        <v>346.94</v>
      </c>
      <c r="AN1996" s="2652">
        <v>3.88</v>
      </c>
    </row>
    <row r="1997" spans="1:40" ht="11.1" customHeight="1">
      <c r="A1997" s="2646" t="s">
        <v>3256</v>
      </c>
      <c r="B1997" s="2646" t="s">
        <v>3256</v>
      </c>
      <c r="C1997" s="2646" t="s">
        <v>3161</v>
      </c>
      <c r="D1997" s="2646" t="s">
        <v>3243</v>
      </c>
      <c r="E1997" s="2647">
        <v>7307291008</v>
      </c>
      <c r="F1997" s="2646" t="s">
        <v>2990</v>
      </c>
      <c r="G1997" s="2646" t="s">
        <v>2513</v>
      </c>
      <c r="H1997" s="2646" t="s">
        <v>2995</v>
      </c>
      <c r="I1997" s="2646"/>
      <c r="J1997" s="2646"/>
      <c r="K1997" s="2646"/>
      <c r="L1997" s="2657">
        <v>5.8000000000000003E-2</v>
      </c>
      <c r="M1997" s="2658">
        <v>2.8E-5</v>
      </c>
      <c r="N1997" s="2657">
        <v>5.7000000000000002E-2</v>
      </c>
      <c r="O1997" s="2657">
        <v>2.1999999999999999E-2</v>
      </c>
      <c r="P1997" s="2657">
        <v>2.1999999999999999E-2</v>
      </c>
      <c r="Q1997" s="2650"/>
      <c r="R1997" s="2650"/>
      <c r="S1997" s="2650"/>
      <c r="T1997" s="2646" t="s">
        <v>2987</v>
      </c>
      <c r="U1997" s="2647">
        <v>4673739429259</v>
      </c>
      <c r="V1997" s="2656">
        <v>10</v>
      </c>
      <c r="W1997" s="2648">
        <v>0.57999999999999996</v>
      </c>
      <c r="X1997" s="2650"/>
      <c r="Y1997" s="2650"/>
      <c r="Z1997" s="2650"/>
      <c r="AA1997" s="2650"/>
      <c r="AB1997" s="2647">
        <v>4673739429266</v>
      </c>
      <c r="AC1997" s="2656">
        <v>350</v>
      </c>
      <c r="AD1997" s="2653">
        <v>20.3</v>
      </c>
      <c r="AE1997" s="2658">
        <v>1.8896E-2</v>
      </c>
      <c r="AF1997" s="2648">
        <v>0.38</v>
      </c>
      <c r="AG1997" s="2657">
        <v>0.255</v>
      </c>
      <c r="AH1997" s="2657">
        <v>0.19500000000000001</v>
      </c>
      <c r="AI1997" s="2647">
        <v>4673739429273</v>
      </c>
      <c r="AJ1997" s="2648">
        <v>3.37</v>
      </c>
      <c r="AK1997" s="2651" t="s">
        <v>2154</v>
      </c>
      <c r="AL1997" s="2651" t="s">
        <v>2986</v>
      </c>
      <c r="AM1997" s="2652">
        <v>307.68</v>
      </c>
      <c r="AN1997" s="2652">
        <v>3.44</v>
      </c>
    </row>
    <row r="1998" spans="1:40" ht="11.1" customHeight="1">
      <c r="A1998" s="2646" t="s">
        <v>3255</v>
      </c>
      <c r="B1998" s="2646" t="s">
        <v>3255</v>
      </c>
      <c r="C1998" s="2646" t="s">
        <v>3161</v>
      </c>
      <c r="D1998" s="2646" t="s">
        <v>3243</v>
      </c>
      <c r="E1998" s="2647">
        <v>7307291008</v>
      </c>
      <c r="F1998" s="2646" t="s">
        <v>2990</v>
      </c>
      <c r="G1998" s="2646" t="s">
        <v>2514</v>
      </c>
      <c r="H1998" s="2646" t="s">
        <v>2995</v>
      </c>
      <c r="I1998" s="2646"/>
      <c r="J1998" s="2646"/>
      <c r="K1998" s="2646"/>
      <c r="L1998" s="2657">
        <v>7.1999999999999995E-2</v>
      </c>
      <c r="M1998" s="2658">
        <v>4.1999999999999998E-5</v>
      </c>
      <c r="N1998" s="2657">
        <v>5.8000000000000003E-2</v>
      </c>
      <c r="O1998" s="2657">
        <v>2.7E-2</v>
      </c>
      <c r="P1998" s="2657">
        <v>2.7E-2</v>
      </c>
      <c r="Q1998" s="2650"/>
      <c r="R1998" s="2650"/>
      <c r="S1998" s="2650"/>
      <c r="T1998" s="2646" t="s">
        <v>2987</v>
      </c>
      <c r="U1998" s="2647">
        <v>4673739429617</v>
      </c>
      <c r="V1998" s="2656">
        <v>10</v>
      </c>
      <c r="W1998" s="2648">
        <v>0.72</v>
      </c>
      <c r="X1998" s="2650"/>
      <c r="Y1998" s="2650"/>
      <c r="Z1998" s="2650"/>
      <c r="AA1998" s="2650"/>
      <c r="AB1998" s="2647">
        <v>4673739429624</v>
      </c>
      <c r="AC1998" s="2656">
        <v>350</v>
      </c>
      <c r="AD1998" s="2653">
        <v>25.2</v>
      </c>
      <c r="AE1998" s="2658">
        <v>1.8896E-2</v>
      </c>
      <c r="AF1998" s="2648">
        <v>0.38</v>
      </c>
      <c r="AG1998" s="2657">
        <v>0.255</v>
      </c>
      <c r="AH1998" s="2657">
        <v>0.19500000000000001</v>
      </c>
      <c r="AI1998" s="2647">
        <v>4673739429631</v>
      </c>
      <c r="AJ1998" s="2648">
        <v>4.41</v>
      </c>
      <c r="AK1998" s="2651" t="s">
        <v>2154</v>
      </c>
      <c r="AL1998" s="2651" t="s">
        <v>2986</v>
      </c>
      <c r="AM1998" s="2652">
        <v>402.63</v>
      </c>
      <c r="AN1998" s="2652">
        <v>4.5</v>
      </c>
    </row>
    <row r="1999" spans="1:40" ht="11.1" customHeight="1">
      <c r="A1999" s="2646" t="s">
        <v>3254</v>
      </c>
      <c r="B1999" s="2646" t="s">
        <v>3254</v>
      </c>
      <c r="C1999" s="2646" t="s">
        <v>3161</v>
      </c>
      <c r="D1999" s="2646" t="s">
        <v>3243</v>
      </c>
      <c r="E1999" s="2647">
        <v>7307291008</v>
      </c>
      <c r="F1999" s="2646" t="s">
        <v>2990</v>
      </c>
      <c r="G1999" s="2646" t="s">
        <v>2515</v>
      </c>
      <c r="H1999" s="2646" t="s">
        <v>2995</v>
      </c>
      <c r="I1999" s="2646"/>
      <c r="J1999" s="2646"/>
      <c r="K1999" s="2646"/>
      <c r="L1999" s="2648">
        <v>0.06</v>
      </c>
      <c r="M1999" s="2658">
        <v>2.4000000000000001E-5</v>
      </c>
      <c r="N1999" s="2657">
        <v>5.5E-2</v>
      </c>
      <c r="O1999" s="2657">
        <v>2.1000000000000001E-2</v>
      </c>
      <c r="P1999" s="2657">
        <v>2.1000000000000001E-2</v>
      </c>
      <c r="Q1999" s="2650"/>
      <c r="R1999" s="2650"/>
      <c r="S1999" s="2650"/>
      <c r="T1999" s="2646" t="s">
        <v>2987</v>
      </c>
      <c r="U1999" s="2647">
        <v>4673739429914</v>
      </c>
      <c r="V1999" s="2656">
        <v>10</v>
      </c>
      <c r="W1999" s="2653">
        <v>0.6</v>
      </c>
      <c r="X1999" s="2650"/>
      <c r="Y1999" s="2650"/>
      <c r="Z1999" s="2650"/>
      <c r="AA1999" s="2650"/>
      <c r="AB1999" s="2647">
        <v>4673739429921</v>
      </c>
      <c r="AC1999" s="2656">
        <v>300</v>
      </c>
      <c r="AD1999" s="2656">
        <v>18</v>
      </c>
      <c r="AE1999" s="2658">
        <v>1.8896E-2</v>
      </c>
      <c r="AF1999" s="2648">
        <v>0.38</v>
      </c>
      <c r="AG1999" s="2657">
        <v>0.255</v>
      </c>
      <c r="AH1999" s="2657">
        <v>0.19500000000000001</v>
      </c>
      <c r="AI1999" s="2647">
        <v>4673739429938</v>
      </c>
      <c r="AJ1999" s="2648">
        <v>3.97</v>
      </c>
      <c r="AK1999" s="2651" t="s">
        <v>2154</v>
      </c>
      <c r="AL1999" s="2651" t="s">
        <v>2986</v>
      </c>
      <c r="AM1999" s="2652">
        <v>362.46</v>
      </c>
      <c r="AN1999" s="2652">
        <v>4.05</v>
      </c>
    </row>
    <row r="2000" spans="1:40" ht="11.1" customHeight="1">
      <c r="A2000" s="2646" t="s">
        <v>3253</v>
      </c>
      <c r="B2000" s="2646" t="s">
        <v>3253</v>
      </c>
      <c r="C2000" s="2646" t="s">
        <v>3161</v>
      </c>
      <c r="D2000" s="2646" t="s">
        <v>3243</v>
      </c>
      <c r="E2000" s="2647">
        <v>7307291008</v>
      </c>
      <c r="F2000" s="2646" t="s">
        <v>2990</v>
      </c>
      <c r="G2000" s="2646" t="s">
        <v>2516</v>
      </c>
      <c r="H2000" s="2646" t="s">
        <v>2995</v>
      </c>
      <c r="I2000" s="2646"/>
      <c r="J2000" s="2646"/>
      <c r="K2000" s="2646"/>
      <c r="L2000" s="2657">
        <v>7.3999999999999996E-2</v>
      </c>
      <c r="M2000" s="2658">
        <v>4.1999999999999998E-5</v>
      </c>
      <c r="N2000" s="2657">
        <v>5.8000000000000003E-2</v>
      </c>
      <c r="O2000" s="2657">
        <v>2.7E-2</v>
      </c>
      <c r="P2000" s="2657">
        <v>2.7E-2</v>
      </c>
      <c r="Q2000" s="2650"/>
      <c r="R2000" s="2650"/>
      <c r="S2000" s="2650"/>
      <c r="T2000" s="2646" t="s">
        <v>2987</v>
      </c>
      <c r="U2000" s="2647">
        <v>4673739430217</v>
      </c>
      <c r="V2000" s="2656">
        <v>10</v>
      </c>
      <c r="W2000" s="2648">
        <v>0.74</v>
      </c>
      <c r="X2000" s="2650"/>
      <c r="Y2000" s="2650"/>
      <c r="Z2000" s="2650"/>
      <c r="AA2000" s="2650"/>
      <c r="AB2000" s="2647">
        <v>4673739430224</v>
      </c>
      <c r="AC2000" s="2656">
        <v>300</v>
      </c>
      <c r="AD2000" s="2653">
        <v>22.2</v>
      </c>
      <c r="AE2000" s="2658">
        <v>1.8896E-2</v>
      </c>
      <c r="AF2000" s="2648">
        <v>0.38</v>
      </c>
      <c r="AG2000" s="2657">
        <v>0.255</v>
      </c>
      <c r="AH2000" s="2657">
        <v>0.19500000000000001</v>
      </c>
      <c r="AI2000" s="2647">
        <v>4673739430231</v>
      </c>
      <c r="AJ2000" s="2648">
        <v>4.66</v>
      </c>
      <c r="AK2000" s="2651" t="s">
        <v>2154</v>
      </c>
      <c r="AL2000" s="2651" t="s">
        <v>2986</v>
      </c>
      <c r="AM2000" s="2652">
        <v>425.46</v>
      </c>
      <c r="AN2000" s="2652">
        <v>4.75</v>
      </c>
    </row>
    <row r="2001" spans="1:40" ht="11.1" customHeight="1">
      <c r="A2001" s="2646" t="s">
        <v>3252</v>
      </c>
      <c r="B2001" s="2646" t="s">
        <v>3252</v>
      </c>
      <c r="C2001" s="2646" t="s">
        <v>3161</v>
      </c>
      <c r="D2001" s="2646" t="s">
        <v>3243</v>
      </c>
      <c r="E2001" s="2647">
        <v>7307291008</v>
      </c>
      <c r="F2001" s="2646" t="s">
        <v>2990</v>
      </c>
      <c r="G2001" s="2646" t="s">
        <v>2517</v>
      </c>
      <c r="H2001" s="2646" t="s">
        <v>2995</v>
      </c>
      <c r="I2001" s="2646"/>
      <c r="J2001" s="2646"/>
      <c r="K2001" s="2646"/>
      <c r="L2001" s="2657">
        <v>0.112</v>
      </c>
      <c r="M2001" s="2658">
        <v>6.7999999999999999E-5</v>
      </c>
      <c r="N2001" s="2657">
        <v>5.8999999999999997E-2</v>
      </c>
      <c r="O2001" s="2657">
        <v>3.4000000000000002E-2</v>
      </c>
      <c r="P2001" s="2657">
        <v>3.4000000000000002E-2</v>
      </c>
      <c r="Q2001" s="2650"/>
      <c r="R2001" s="2650"/>
      <c r="S2001" s="2650"/>
      <c r="T2001" s="2646" t="s">
        <v>2987</v>
      </c>
      <c r="U2001" s="2647">
        <v>4673739430606</v>
      </c>
      <c r="V2001" s="2656">
        <v>10</v>
      </c>
      <c r="W2001" s="2648">
        <v>1.1200000000000001</v>
      </c>
      <c r="X2001" s="2650"/>
      <c r="Y2001" s="2650"/>
      <c r="Z2001" s="2650"/>
      <c r="AA2001" s="2650"/>
      <c r="AB2001" s="2647">
        <v>4673739430613</v>
      </c>
      <c r="AC2001" s="2656">
        <v>250</v>
      </c>
      <c r="AD2001" s="2656">
        <v>28</v>
      </c>
      <c r="AE2001" s="2658">
        <v>1.8896E-2</v>
      </c>
      <c r="AF2001" s="2648">
        <v>0.38</v>
      </c>
      <c r="AG2001" s="2657">
        <v>0.255</v>
      </c>
      <c r="AH2001" s="2657">
        <v>0.19500000000000001</v>
      </c>
      <c r="AI2001" s="2647">
        <v>4673739430620</v>
      </c>
      <c r="AJ2001" s="2653">
        <v>6.3</v>
      </c>
      <c r="AK2001" s="2651" t="s">
        <v>2154</v>
      </c>
      <c r="AL2001" s="2651" t="s">
        <v>2986</v>
      </c>
      <c r="AM2001" s="2652">
        <v>575.19000000000005</v>
      </c>
      <c r="AN2001" s="2652">
        <v>6.43</v>
      </c>
    </row>
    <row r="2002" spans="1:40" ht="11.1" customHeight="1">
      <c r="A2002" s="2646" t="s">
        <v>3251</v>
      </c>
      <c r="B2002" s="2646" t="s">
        <v>3251</v>
      </c>
      <c r="C2002" s="2646" t="s">
        <v>3161</v>
      </c>
      <c r="D2002" s="2646" t="s">
        <v>3243</v>
      </c>
      <c r="E2002" s="2647">
        <v>7307291008</v>
      </c>
      <c r="F2002" s="2646" t="s">
        <v>2990</v>
      </c>
      <c r="G2002" s="2646" t="s">
        <v>2518</v>
      </c>
      <c r="H2002" s="2646" t="s">
        <v>2995</v>
      </c>
      <c r="I2002" s="2646"/>
      <c r="J2002" s="2646"/>
      <c r="K2002" s="2646"/>
      <c r="L2002" s="2657">
        <v>8.2000000000000003E-2</v>
      </c>
      <c r="M2002" s="2662">
        <v>3.0000000000000001E-5</v>
      </c>
      <c r="N2002" s="2657">
        <v>6.0999999999999999E-2</v>
      </c>
      <c r="O2002" s="2657">
        <v>2.1999999999999999E-2</v>
      </c>
      <c r="P2002" s="2657">
        <v>2.1999999999999999E-2</v>
      </c>
      <c r="Q2002" s="2650"/>
      <c r="R2002" s="2650"/>
      <c r="S2002" s="2650"/>
      <c r="T2002" s="2646" t="s">
        <v>2987</v>
      </c>
      <c r="U2002" s="2647">
        <v>4673739431061</v>
      </c>
      <c r="V2002" s="2656">
        <v>10</v>
      </c>
      <c r="W2002" s="2648">
        <v>0.82</v>
      </c>
      <c r="X2002" s="2650"/>
      <c r="Y2002" s="2650"/>
      <c r="Z2002" s="2650"/>
      <c r="AA2002" s="2650"/>
      <c r="AB2002" s="2647">
        <v>4673739431078</v>
      </c>
      <c r="AC2002" s="2656">
        <v>250</v>
      </c>
      <c r="AD2002" s="2653">
        <v>20.5</v>
      </c>
      <c r="AE2002" s="2658">
        <v>1.8896E-2</v>
      </c>
      <c r="AF2002" s="2648">
        <v>0.38</v>
      </c>
      <c r="AG2002" s="2657">
        <v>0.255</v>
      </c>
      <c r="AH2002" s="2657">
        <v>0.19500000000000001</v>
      </c>
      <c r="AI2002" s="2647">
        <v>4673739431085</v>
      </c>
      <c r="AJ2002" s="2648">
        <v>4.2699999999999996</v>
      </c>
      <c r="AK2002" s="2651" t="s">
        <v>2154</v>
      </c>
      <c r="AL2002" s="2651" t="s">
        <v>2986</v>
      </c>
      <c r="AM2002" s="2652">
        <v>389.85</v>
      </c>
      <c r="AN2002" s="2652">
        <v>4.3600000000000003</v>
      </c>
    </row>
    <row r="2003" spans="1:40" ht="11.1" customHeight="1">
      <c r="A2003" s="2646" t="s">
        <v>3250</v>
      </c>
      <c r="B2003" s="2646" t="s">
        <v>3250</v>
      </c>
      <c r="C2003" s="2646" t="s">
        <v>3161</v>
      </c>
      <c r="D2003" s="2646" t="s">
        <v>3243</v>
      </c>
      <c r="E2003" s="2647">
        <v>7307291008</v>
      </c>
      <c r="F2003" s="2646" t="s">
        <v>2990</v>
      </c>
      <c r="G2003" s="2646" t="s">
        <v>2519</v>
      </c>
      <c r="H2003" s="2646" t="s">
        <v>2995</v>
      </c>
      <c r="I2003" s="2646"/>
      <c r="J2003" s="2646"/>
      <c r="K2003" s="2646"/>
      <c r="L2003" s="2657">
        <v>9.5000000000000001E-2</v>
      </c>
      <c r="M2003" s="2658">
        <v>4.6E-5</v>
      </c>
      <c r="N2003" s="2657">
        <v>6.3E-2</v>
      </c>
      <c r="O2003" s="2657">
        <v>2.7E-2</v>
      </c>
      <c r="P2003" s="2657">
        <v>2.7E-2</v>
      </c>
      <c r="Q2003" s="2650"/>
      <c r="R2003" s="2650"/>
      <c r="S2003" s="2650"/>
      <c r="T2003" s="2646" t="s">
        <v>2987</v>
      </c>
      <c r="U2003" s="2647">
        <v>4673739431092</v>
      </c>
      <c r="V2003" s="2656">
        <v>10</v>
      </c>
      <c r="W2003" s="2648">
        <v>0.95</v>
      </c>
      <c r="X2003" s="2650"/>
      <c r="Y2003" s="2650"/>
      <c r="Z2003" s="2650"/>
      <c r="AA2003" s="2650"/>
      <c r="AB2003" s="2647">
        <v>4673739431108</v>
      </c>
      <c r="AC2003" s="2656">
        <v>250</v>
      </c>
      <c r="AD2003" s="2648">
        <v>23.75</v>
      </c>
      <c r="AE2003" s="2658">
        <v>1.8896E-2</v>
      </c>
      <c r="AF2003" s="2648">
        <v>0.38</v>
      </c>
      <c r="AG2003" s="2657">
        <v>0.255</v>
      </c>
      <c r="AH2003" s="2657">
        <v>0.19500000000000001</v>
      </c>
      <c r="AI2003" s="2647">
        <v>4673739431115</v>
      </c>
      <c r="AJ2003" s="2648">
        <v>4.99</v>
      </c>
      <c r="AK2003" s="2651" t="s">
        <v>2154</v>
      </c>
      <c r="AL2003" s="2651" t="s">
        <v>2986</v>
      </c>
      <c r="AM2003" s="2652">
        <v>455.59</v>
      </c>
      <c r="AN2003" s="2652">
        <v>5.09</v>
      </c>
    </row>
    <row r="2004" spans="1:40" ht="11.1" customHeight="1">
      <c r="A2004" s="2646" t="s">
        <v>3249</v>
      </c>
      <c r="B2004" s="2646" t="s">
        <v>3249</v>
      </c>
      <c r="C2004" s="2646" t="s">
        <v>3161</v>
      </c>
      <c r="D2004" s="2646" t="s">
        <v>3243</v>
      </c>
      <c r="E2004" s="2647">
        <v>7307291008</v>
      </c>
      <c r="F2004" s="2646" t="s">
        <v>2990</v>
      </c>
      <c r="G2004" s="2646" t="s">
        <v>2520</v>
      </c>
      <c r="H2004" s="2646" t="s">
        <v>2995</v>
      </c>
      <c r="I2004" s="2646"/>
      <c r="J2004" s="2646"/>
      <c r="K2004" s="2646"/>
      <c r="L2004" s="2657">
        <v>0.11600000000000001</v>
      </c>
      <c r="M2004" s="2658">
        <v>7.7000000000000001E-5</v>
      </c>
      <c r="N2004" s="2657">
        <v>6.7000000000000004E-2</v>
      </c>
      <c r="O2004" s="2657">
        <v>3.4000000000000002E-2</v>
      </c>
      <c r="P2004" s="2657">
        <v>3.4000000000000002E-2</v>
      </c>
      <c r="Q2004" s="2650"/>
      <c r="R2004" s="2650"/>
      <c r="S2004" s="2650"/>
      <c r="T2004" s="2646" t="s">
        <v>2987</v>
      </c>
      <c r="U2004" s="2647">
        <v>4673739431122</v>
      </c>
      <c r="V2004" s="2656">
        <v>10</v>
      </c>
      <c r="W2004" s="2648">
        <v>1.1599999999999999</v>
      </c>
      <c r="X2004" s="2650"/>
      <c r="Y2004" s="2650"/>
      <c r="Z2004" s="2650"/>
      <c r="AA2004" s="2650"/>
      <c r="AB2004" s="2647">
        <v>4673739431139</v>
      </c>
      <c r="AC2004" s="2656">
        <v>200</v>
      </c>
      <c r="AD2004" s="2653">
        <v>23.2</v>
      </c>
      <c r="AE2004" s="2658">
        <v>1.8896E-2</v>
      </c>
      <c r="AF2004" s="2648">
        <v>0.38</v>
      </c>
      <c r="AG2004" s="2657">
        <v>0.255</v>
      </c>
      <c r="AH2004" s="2657">
        <v>0.19500000000000001</v>
      </c>
      <c r="AI2004" s="2647">
        <v>4673739431146</v>
      </c>
      <c r="AJ2004" s="2648">
        <v>5.44</v>
      </c>
      <c r="AK2004" s="2651" t="s">
        <v>2154</v>
      </c>
      <c r="AL2004" s="2651" t="s">
        <v>2986</v>
      </c>
      <c r="AM2004" s="2652">
        <v>496.67</v>
      </c>
      <c r="AN2004" s="2652">
        <v>5.55</v>
      </c>
    </row>
    <row r="2005" spans="1:40" ht="11.1" customHeight="1">
      <c r="A2005" s="2646" t="s">
        <v>3248</v>
      </c>
      <c r="B2005" s="2646" t="s">
        <v>3248</v>
      </c>
      <c r="C2005" s="2646" t="s">
        <v>3161</v>
      </c>
      <c r="D2005" s="2646" t="s">
        <v>3243</v>
      </c>
      <c r="E2005" s="2647">
        <v>7307291008</v>
      </c>
      <c r="F2005" s="2646" t="s">
        <v>2990</v>
      </c>
      <c r="G2005" s="2646" t="s">
        <v>2521</v>
      </c>
      <c r="H2005" s="2646" t="s">
        <v>2995</v>
      </c>
      <c r="I2005" s="2646"/>
      <c r="J2005" s="2646"/>
      <c r="K2005" s="2646"/>
      <c r="L2005" s="2657">
        <v>0.114</v>
      </c>
      <c r="M2005" s="2662">
        <v>5.0000000000000002E-5</v>
      </c>
      <c r="N2005" s="2657">
        <v>6.4000000000000001E-2</v>
      </c>
      <c r="O2005" s="2657">
        <v>2.8000000000000001E-2</v>
      </c>
      <c r="P2005" s="2657">
        <v>2.8000000000000001E-2</v>
      </c>
      <c r="Q2005" s="2650"/>
      <c r="R2005" s="2650"/>
      <c r="S2005" s="2650"/>
      <c r="T2005" s="2646" t="s">
        <v>2987</v>
      </c>
      <c r="U2005" s="2647">
        <v>4673739431153</v>
      </c>
      <c r="V2005" s="2656">
        <v>10</v>
      </c>
      <c r="W2005" s="2648">
        <v>1.1399999999999999</v>
      </c>
      <c r="X2005" s="2650"/>
      <c r="Y2005" s="2650"/>
      <c r="Z2005" s="2650"/>
      <c r="AA2005" s="2650"/>
      <c r="AB2005" s="2647">
        <v>4673739431160</v>
      </c>
      <c r="AC2005" s="2656">
        <v>150</v>
      </c>
      <c r="AD2005" s="2653">
        <v>17.100000000000001</v>
      </c>
      <c r="AE2005" s="2658">
        <v>1.8896E-2</v>
      </c>
      <c r="AF2005" s="2648">
        <v>0.38</v>
      </c>
      <c r="AG2005" s="2657">
        <v>0.255</v>
      </c>
      <c r="AH2005" s="2657">
        <v>0.19500000000000001</v>
      </c>
      <c r="AI2005" s="2647">
        <v>4673739431177</v>
      </c>
      <c r="AJ2005" s="2648">
        <v>5.84</v>
      </c>
      <c r="AK2005" s="2651" t="s">
        <v>2154</v>
      </c>
      <c r="AL2005" s="2651" t="s">
        <v>2986</v>
      </c>
      <c r="AM2005" s="2652">
        <v>533.19000000000005</v>
      </c>
      <c r="AN2005" s="2652">
        <v>5.96</v>
      </c>
    </row>
    <row r="2006" spans="1:40" ht="11.1" customHeight="1">
      <c r="A2006" s="2646" t="s">
        <v>3247</v>
      </c>
      <c r="B2006" s="2646" t="s">
        <v>3247</v>
      </c>
      <c r="C2006" s="2646" t="s">
        <v>3161</v>
      </c>
      <c r="D2006" s="2646" t="s">
        <v>3243</v>
      </c>
      <c r="E2006" s="2647">
        <v>7307291008</v>
      </c>
      <c r="F2006" s="2646" t="s">
        <v>2990</v>
      </c>
      <c r="G2006" s="2646" t="s">
        <v>2522</v>
      </c>
      <c r="H2006" s="2646" t="s">
        <v>2995</v>
      </c>
      <c r="I2006" s="2646"/>
      <c r="J2006" s="2646"/>
      <c r="K2006" s="2646"/>
      <c r="L2006" s="2657">
        <v>0.122</v>
      </c>
      <c r="M2006" s="2658">
        <v>7.8999999999999996E-5</v>
      </c>
      <c r="N2006" s="2657">
        <v>6.8000000000000005E-2</v>
      </c>
      <c r="O2006" s="2657">
        <v>3.4000000000000002E-2</v>
      </c>
      <c r="P2006" s="2657">
        <v>3.4000000000000002E-2</v>
      </c>
      <c r="Q2006" s="2650"/>
      <c r="R2006" s="2650"/>
      <c r="S2006" s="2650"/>
      <c r="T2006" s="2646" t="s">
        <v>2987</v>
      </c>
      <c r="U2006" s="2647">
        <v>4673739431184</v>
      </c>
      <c r="V2006" s="2656">
        <v>10</v>
      </c>
      <c r="W2006" s="2648">
        <v>1.22</v>
      </c>
      <c r="X2006" s="2650"/>
      <c r="Y2006" s="2650"/>
      <c r="Z2006" s="2650"/>
      <c r="AA2006" s="2650"/>
      <c r="AB2006" s="2647">
        <v>4673739431191</v>
      </c>
      <c r="AC2006" s="2656">
        <v>150</v>
      </c>
      <c r="AD2006" s="2653">
        <v>18.3</v>
      </c>
      <c r="AE2006" s="2658">
        <v>1.8896E-2</v>
      </c>
      <c r="AF2006" s="2648">
        <v>0.38</v>
      </c>
      <c r="AG2006" s="2657">
        <v>0.255</v>
      </c>
      <c r="AH2006" s="2657">
        <v>0.19500000000000001</v>
      </c>
      <c r="AI2006" s="2647">
        <v>4673739431207</v>
      </c>
      <c r="AJ2006" s="2648">
        <v>7.15</v>
      </c>
      <c r="AK2006" s="2651" t="s">
        <v>2154</v>
      </c>
      <c r="AL2006" s="2651" t="s">
        <v>2986</v>
      </c>
      <c r="AM2006" s="2663">
        <v>652.79999999999995</v>
      </c>
      <c r="AN2006" s="2652">
        <v>7.29</v>
      </c>
    </row>
    <row r="2007" spans="1:40" ht="11.1" customHeight="1">
      <c r="A2007" s="2646" t="s">
        <v>3246</v>
      </c>
      <c r="B2007" s="2646" t="s">
        <v>3246</v>
      </c>
      <c r="C2007" s="2646" t="s">
        <v>3161</v>
      </c>
      <c r="D2007" s="2646" t="s">
        <v>3243</v>
      </c>
      <c r="E2007" s="2647">
        <v>7307291008</v>
      </c>
      <c r="F2007" s="2646" t="s">
        <v>2990</v>
      </c>
      <c r="G2007" s="2646" t="s">
        <v>2523</v>
      </c>
      <c r="H2007" s="2646" t="s">
        <v>2995</v>
      </c>
      <c r="I2007" s="2646"/>
      <c r="J2007" s="2646"/>
      <c r="K2007" s="2646"/>
      <c r="L2007" s="2657">
        <v>0.17100000000000001</v>
      </c>
      <c r="M2007" s="2658">
        <v>1.34E-4</v>
      </c>
      <c r="N2007" s="2657">
        <v>7.5999999999999998E-2</v>
      </c>
      <c r="O2007" s="2657">
        <v>4.2000000000000003E-2</v>
      </c>
      <c r="P2007" s="2657">
        <v>4.2000000000000003E-2</v>
      </c>
      <c r="Q2007" s="2650"/>
      <c r="R2007" s="2650"/>
      <c r="S2007" s="2650"/>
      <c r="T2007" s="2646" t="s">
        <v>2987</v>
      </c>
      <c r="U2007" s="2647">
        <v>4673739431214</v>
      </c>
      <c r="V2007" s="2656">
        <v>10</v>
      </c>
      <c r="W2007" s="2648">
        <v>1.71</v>
      </c>
      <c r="X2007" s="2650"/>
      <c r="Y2007" s="2650"/>
      <c r="Z2007" s="2650"/>
      <c r="AA2007" s="2650"/>
      <c r="AB2007" s="2647">
        <v>4673739431221</v>
      </c>
      <c r="AC2007" s="2656">
        <v>100</v>
      </c>
      <c r="AD2007" s="2653">
        <v>17.100000000000001</v>
      </c>
      <c r="AE2007" s="2658">
        <v>1.8896E-2</v>
      </c>
      <c r="AF2007" s="2648">
        <v>0.38</v>
      </c>
      <c r="AG2007" s="2657">
        <v>0.255</v>
      </c>
      <c r="AH2007" s="2657">
        <v>0.19500000000000001</v>
      </c>
      <c r="AI2007" s="2647">
        <v>4673739431238</v>
      </c>
      <c r="AJ2007" s="2648">
        <v>9.8800000000000008</v>
      </c>
      <c r="AK2007" s="2651" t="s">
        <v>2154</v>
      </c>
      <c r="AL2007" s="2651" t="s">
        <v>2986</v>
      </c>
      <c r="AM2007" s="2652">
        <v>902.04</v>
      </c>
      <c r="AN2007" s="2652">
        <v>10.08</v>
      </c>
    </row>
    <row r="2008" spans="1:40" ht="11.1" customHeight="1">
      <c r="A2008" s="2646" t="s">
        <v>3245</v>
      </c>
      <c r="B2008" s="2646" t="s">
        <v>3245</v>
      </c>
      <c r="C2008" s="2646" t="s">
        <v>3161</v>
      </c>
      <c r="D2008" s="2646" t="s">
        <v>3243</v>
      </c>
      <c r="E2008" s="2647">
        <v>7307291008</v>
      </c>
      <c r="F2008" s="2646" t="s">
        <v>2990</v>
      </c>
      <c r="G2008" s="2646" t="s">
        <v>2524</v>
      </c>
      <c r="H2008" s="2646" t="s">
        <v>2995</v>
      </c>
      <c r="I2008" s="2646"/>
      <c r="J2008" s="2646"/>
      <c r="K2008" s="2646"/>
      <c r="L2008" s="2657">
        <v>0.23799999999999999</v>
      </c>
      <c r="M2008" s="2662">
        <v>1.8000000000000001E-4</v>
      </c>
      <c r="N2008" s="2657">
        <v>7.8E-2</v>
      </c>
      <c r="O2008" s="2657">
        <v>4.8000000000000001E-2</v>
      </c>
      <c r="P2008" s="2657">
        <v>4.8000000000000001E-2</v>
      </c>
      <c r="Q2008" s="2650"/>
      <c r="R2008" s="2650"/>
      <c r="S2008" s="2650"/>
      <c r="T2008" s="2646" t="s">
        <v>2987</v>
      </c>
      <c r="U2008" s="2647">
        <v>4673739431245</v>
      </c>
      <c r="V2008" s="2656">
        <v>5</v>
      </c>
      <c r="W2008" s="2648">
        <v>1.19</v>
      </c>
      <c r="X2008" s="2650"/>
      <c r="Y2008" s="2650"/>
      <c r="Z2008" s="2650"/>
      <c r="AA2008" s="2650"/>
      <c r="AB2008" s="2647">
        <v>4673739431252</v>
      </c>
      <c r="AC2008" s="2656">
        <v>50</v>
      </c>
      <c r="AD2008" s="2653">
        <v>11.9</v>
      </c>
      <c r="AE2008" s="2658">
        <v>1.8896E-2</v>
      </c>
      <c r="AF2008" s="2648">
        <v>0.38</v>
      </c>
      <c r="AG2008" s="2657">
        <v>0.255</v>
      </c>
      <c r="AH2008" s="2657">
        <v>0.19500000000000001</v>
      </c>
      <c r="AI2008" s="2647">
        <v>4673739431269</v>
      </c>
      <c r="AJ2008" s="2648">
        <v>14.79</v>
      </c>
      <c r="AK2008" s="2651" t="s">
        <v>2154</v>
      </c>
      <c r="AL2008" s="2651" t="s">
        <v>2986</v>
      </c>
      <c r="AM2008" s="2655">
        <v>1350.33</v>
      </c>
      <c r="AN2008" s="2652">
        <v>15.09</v>
      </c>
    </row>
    <row r="2009" spans="1:40" ht="11.1" customHeight="1">
      <c r="A2009" s="2646" t="s">
        <v>3244</v>
      </c>
      <c r="B2009" s="2646" t="s">
        <v>3244</v>
      </c>
      <c r="C2009" s="2646" t="s">
        <v>3161</v>
      </c>
      <c r="D2009" s="2646" t="s">
        <v>3243</v>
      </c>
      <c r="E2009" s="2647">
        <v>7307291008</v>
      </c>
      <c r="F2009" s="2646" t="s">
        <v>2990</v>
      </c>
      <c r="G2009" s="2646" t="s">
        <v>2525</v>
      </c>
      <c r="H2009" s="2646" t="s">
        <v>2995</v>
      </c>
      <c r="I2009" s="2646"/>
      <c r="J2009" s="2646"/>
      <c r="K2009" s="2646"/>
      <c r="L2009" s="2657">
        <v>0.34100000000000003</v>
      </c>
      <c r="M2009" s="2658">
        <v>3.7199999999999999E-4</v>
      </c>
      <c r="N2009" s="2653">
        <v>0.1</v>
      </c>
      <c r="O2009" s="2657">
        <v>6.0999999999999999E-2</v>
      </c>
      <c r="P2009" s="2657">
        <v>6.0999999999999999E-2</v>
      </c>
      <c r="Q2009" s="2650"/>
      <c r="R2009" s="2650"/>
      <c r="S2009" s="2650"/>
      <c r="T2009" s="2646" t="s">
        <v>2987</v>
      </c>
      <c r="U2009" s="2647">
        <v>4673739431276</v>
      </c>
      <c r="V2009" s="2656">
        <v>5</v>
      </c>
      <c r="W2009" s="2657">
        <v>1.7050000000000001</v>
      </c>
      <c r="X2009" s="2650"/>
      <c r="Y2009" s="2650"/>
      <c r="Z2009" s="2650"/>
      <c r="AA2009" s="2650"/>
      <c r="AB2009" s="2647">
        <v>4673739431283</v>
      </c>
      <c r="AC2009" s="2656">
        <v>30</v>
      </c>
      <c r="AD2009" s="2648">
        <v>10.23</v>
      </c>
      <c r="AE2009" s="2658">
        <v>1.8896E-2</v>
      </c>
      <c r="AF2009" s="2648">
        <v>0.38</v>
      </c>
      <c r="AG2009" s="2657">
        <v>0.255</v>
      </c>
      <c r="AH2009" s="2657">
        <v>0.19500000000000001</v>
      </c>
      <c r="AI2009" s="2647">
        <v>4673739431290</v>
      </c>
      <c r="AJ2009" s="2648">
        <v>20.059999999999999</v>
      </c>
      <c r="AK2009" s="2651" t="s">
        <v>2154</v>
      </c>
      <c r="AL2009" s="2651" t="s">
        <v>2986</v>
      </c>
      <c r="AM2009" s="2655">
        <v>1831.48</v>
      </c>
      <c r="AN2009" s="2652">
        <v>20.46</v>
      </c>
    </row>
    <row r="2010" spans="1:40" ht="11.1" customHeight="1">
      <c r="A2010" s="2646" t="s">
        <v>3242</v>
      </c>
      <c r="B2010" s="2646" t="s">
        <v>3242</v>
      </c>
      <c r="C2010" s="2646" t="s">
        <v>3161</v>
      </c>
      <c r="D2010" s="2646" t="s">
        <v>3229</v>
      </c>
      <c r="E2010" s="2647">
        <v>7307291008</v>
      </c>
      <c r="F2010" s="2646" t="s">
        <v>2990</v>
      </c>
      <c r="G2010" s="2646" t="s">
        <v>2499</v>
      </c>
      <c r="H2010" s="2646" t="s">
        <v>2995</v>
      </c>
      <c r="I2010" s="2646"/>
      <c r="J2010" s="2646"/>
      <c r="K2010" s="2646"/>
      <c r="L2010" s="2657">
        <v>5.8000000000000003E-2</v>
      </c>
      <c r="M2010" s="2662">
        <v>3.0000000000000001E-5</v>
      </c>
      <c r="N2010" s="2657">
        <v>5.1999999999999998E-2</v>
      </c>
      <c r="O2010" s="2657">
        <v>2.4E-2</v>
      </c>
      <c r="P2010" s="2657">
        <v>2.4E-2</v>
      </c>
      <c r="Q2010" s="2650"/>
      <c r="R2010" s="2650"/>
      <c r="S2010" s="2650"/>
      <c r="T2010" s="2646" t="s">
        <v>2987</v>
      </c>
      <c r="U2010" s="2647">
        <v>4673739429228</v>
      </c>
      <c r="V2010" s="2656">
        <v>10</v>
      </c>
      <c r="W2010" s="2648">
        <v>0.57999999999999996</v>
      </c>
      <c r="X2010" s="2650"/>
      <c r="Y2010" s="2650"/>
      <c r="Z2010" s="2650"/>
      <c r="AA2010" s="2650"/>
      <c r="AB2010" s="2647">
        <v>4673739429235</v>
      </c>
      <c r="AC2010" s="2656">
        <v>350</v>
      </c>
      <c r="AD2010" s="2653">
        <v>20.3</v>
      </c>
      <c r="AE2010" s="2658">
        <v>1.8896E-2</v>
      </c>
      <c r="AF2010" s="2648">
        <v>0.38</v>
      </c>
      <c r="AG2010" s="2657">
        <v>0.255</v>
      </c>
      <c r="AH2010" s="2657">
        <v>0.19500000000000001</v>
      </c>
      <c r="AI2010" s="2647">
        <v>4673739429242</v>
      </c>
      <c r="AJ2010" s="2648">
        <v>3.14</v>
      </c>
      <c r="AK2010" s="2651" t="s">
        <v>2154</v>
      </c>
      <c r="AL2010" s="2651" t="s">
        <v>2986</v>
      </c>
      <c r="AM2010" s="2652">
        <v>286.68</v>
      </c>
      <c r="AN2010" s="2652">
        <v>3.2</v>
      </c>
    </row>
    <row r="2011" spans="1:40" ht="11.1" customHeight="1">
      <c r="A2011" s="2646" t="s">
        <v>3241</v>
      </c>
      <c r="B2011" s="2646" t="s">
        <v>3241</v>
      </c>
      <c r="C2011" s="2646" t="s">
        <v>3161</v>
      </c>
      <c r="D2011" s="2646" t="s">
        <v>3229</v>
      </c>
      <c r="E2011" s="2647">
        <v>7307291008</v>
      </c>
      <c r="F2011" s="2646" t="s">
        <v>2990</v>
      </c>
      <c r="G2011" s="2646" t="s">
        <v>2500</v>
      </c>
      <c r="H2011" s="2646" t="s">
        <v>2995</v>
      </c>
      <c r="I2011" s="2646"/>
      <c r="J2011" s="2646"/>
      <c r="K2011" s="2646"/>
      <c r="L2011" s="2657">
        <v>7.1999999999999995E-2</v>
      </c>
      <c r="M2011" s="2658">
        <v>5.1E-5</v>
      </c>
      <c r="N2011" s="2657">
        <v>5.2999999999999999E-2</v>
      </c>
      <c r="O2011" s="2657">
        <v>3.1E-2</v>
      </c>
      <c r="P2011" s="2657">
        <v>3.1E-2</v>
      </c>
      <c r="Q2011" s="2650"/>
      <c r="R2011" s="2650"/>
      <c r="S2011" s="2650"/>
      <c r="T2011" s="2646" t="s">
        <v>2987</v>
      </c>
      <c r="U2011" s="2647">
        <v>4673739429587</v>
      </c>
      <c r="V2011" s="2656">
        <v>10</v>
      </c>
      <c r="W2011" s="2648">
        <v>0.72</v>
      </c>
      <c r="X2011" s="2650"/>
      <c r="Y2011" s="2650"/>
      <c r="Z2011" s="2650"/>
      <c r="AA2011" s="2650"/>
      <c r="AB2011" s="2647">
        <v>4673739429594</v>
      </c>
      <c r="AC2011" s="2656">
        <v>350</v>
      </c>
      <c r="AD2011" s="2653">
        <v>25.2</v>
      </c>
      <c r="AE2011" s="2658">
        <v>1.8896E-2</v>
      </c>
      <c r="AF2011" s="2648">
        <v>0.38</v>
      </c>
      <c r="AG2011" s="2657">
        <v>0.255</v>
      </c>
      <c r="AH2011" s="2657">
        <v>0.19500000000000001</v>
      </c>
      <c r="AI2011" s="2647">
        <v>4673739429600</v>
      </c>
      <c r="AJ2011" s="2648">
        <v>4.45</v>
      </c>
      <c r="AK2011" s="2651" t="s">
        <v>2154</v>
      </c>
      <c r="AL2011" s="2651" t="s">
        <v>2986</v>
      </c>
      <c r="AM2011" s="2652">
        <v>406.29</v>
      </c>
      <c r="AN2011" s="2652">
        <v>4.54</v>
      </c>
    </row>
    <row r="2012" spans="1:40" ht="11.1" customHeight="1">
      <c r="A2012" s="2646" t="s">
        <v>3240</v>
      </c>
      <c r="B2012" s="2646" t="s">
        <v>3240</v>
      </c>
      <c r="C2012" s="2646" t="s">
        <v>3161</v>
      </c>
      <c r="D2012" s="2646" t="s">
        <v>3229</v>
      </c>
      <c r="E2012" s="2647">
        <v>7307291008</v>
      </c>
      <c r="F2012" s="2646" t="s">
        <v>2990</v>
      </c>
      <c r="G2012" s="2646" t="s">
        <v>2501</v>
      </c>
      <c r="H2012" s="2646" t="s">
        <v>2995</v>
      </c>
      <c r="I2012" s="2646"/>
      <c r="J2012" s="2646"/>
      <c r="K2012" s="2646"/>
      <c r="L2012" s="2648">
        <v>0.06</v>
      </c>
      <c r="M2012" s="2658">
        <v>3.1000000000000001E-5</v>
      </c>
      <c r="N2012" s="2657">
        <v>5.2999999999999999E-2</v>
      </c>
      <c r="O2012" s="2657">
        <v>2.4E-2</v>
      </c>
      <c r="P2012" s="2657">
        <v>2.4E-2</v>
      </c>
      <c r="Q2012" s="2650"/>
      <c r="R2012" s="2650"/>
      <c r="S2012" s="2650"/>
      <c r="T2012" s="2646" t="s">
        <v>2987</v>
      </c>
      <c r="U2012" s="2647">
        <v>4673739429884</v>
      </c>
      <c r="V2012" s="2656">
        <v>10</v>
      </c>
      <c r="W2012" s="2653">
        <v>0.6</v>
      </c>
      <c r="X2012" s="2650"/>
      <c r="Y2012" s="2650"/>
      <c r="Z2012" s="2650"/>
      <c r="AA2012" s="2650"/>
      <c r="AB2012" s="2647">
        <v>4673739429891</v>
      </c>
      <c r="AC2012" s="2656">
        <v>300</v>
      </c>
      <c r="AD2012" s="2656">
        <v>18</v>
      </c>
      <c r="AE2012" s="2658">
        <v>1.8896E-2</v>
      </c>
      <c r="AF2012" s="2648">
        <v>0.38</v>
      </c>
      <c r="AG2012" s="2657">
        <v>0.255</v>
      </c>
      <c r="AH2012" s="2657">
        <v>0.19500000000000001</v>
      </c>
      <c r="AI2012" s="2647">
        <v>4673739429907</v>
      </c>
      <c r="AJ2012" s="2653">
        <v>3.8</v>
      </c>
      <c r="AK2012" s="2651" t="s">
        <v>2154</v>
      </c>
      <c r="AL2012" s="2651" t="s">
        <v>2986</v>
      </c>
      <c r="AM2012" s="2652">
        <v>346.94</v>
      </c>
      <c r="AN2012" s="2652">
        <v>3.88</v>
      </c>
    </row>
    <row r="2013" spans="1:40" ht="11.1" customHeight="1">
      <c r="A2013" s="2646" t="s">
        <v>3239</v>
      </c>
      <c r="B2013" s="2646" t="s">
        <v>3239</v>
      </c>
      <c r="C2013" s="2646" t="s">
        <v>3161</v>
      </c>
      <c r="D2013" s="2646" t="s">
        <v>3229</v>
      </c>
      <c r="E2013" s="2647">
        <v>7307291008</v>
      </c>
      <c r="F2013" s="2646" t="s">
        <v>2990</v>
      </c>
      <c r="G2013" s="2646" t="s">
        <v>2502</v>
      </c>
      <c r="H2013" s="2646" t="s">
        <v>2995</v>
      </c>
      <c r="I2013" s="2646"/>
      <c r="J2013" s="2646"/>
      <c r="K2013" s="2646"/>
      <c r="L2013" s="2657">
        <v>7.3999999999999996E-2</v>
      </c>
      <c r="M2013" s="2658">
        <v>4.8000000000000001E-5</v>
      </c>
      <c r="N2013" s="2657">
        <v>5.2999999999999999E-2</v>
      </c>
      <c r="O2013" s="2648">
        <v>0.03</v>
      </c>
      <c r="P2013" s="2648">
        <v>0.03</v>
      </c>
      <c r="Q2013" s="2650"/>
      <c r="R2013" s="2650"/>
      <c r="S2013" s="2650"/>
      <c r="T2013" s="2646" t="s">
        <v>2987</v>
      </c>
      <c r="U2013" s="2647">
        <v>4673739430187</v>
      </c>
      <c r="V2013" s="2656">
        <v>10</v>
      </c>
      <c r="W2013" s="2648">
        <v>0.74</v>
      </c>
      <c r="X2013" s="2650"/>
      <c r="Y2013" s="2650"/>
      <c r="Z2013" s="2650"/>
      <c r="AA2013" s="2650"/>
      <c r="AB2013" s="2647">
        <v>4673739430194</v>
      </c>
      <c r="AC2013" s="2656">
        <v>300</v>
      </c>
      <c r="AD2013" s="2653">
        <v>22.2</v>
      </c>
      <c r="AE2013" s="2658">
        <v>1.8896E-2</v>
      </c>
      <c r="AF2013" s="2648">
        <v>0.38</v>
      </c>
      <c r="AG2013" s="2657">
        <v>0.255</v>
      </c>
      <c r="AH2013" s="2657">
        <v>0.19500000000000001</v>
      </c>
      <c r="AI2013" s="2647">
        <v>4673739430200</v>
      </c>
      <c r="AJ2013" s="2648">
        <v>4.82</v>
      </c>
      <c r="AK2013" s="2651" t="s">
        <v>2154</v>
      </c>
      <c r="AL2013" s="2651" t="s">
        <v>2986</v>
      </c>
      <c r="AM2013" s="2652">
        <v>440.07</v>
      </c>
      <c r="AN2013" s="2652">
        <v>4.92</v>
      </c>
    </row>
    <row r="2014" spans="1:40" ht="11.1" customHeight="1">
      <c r="A2014" s="2646" t="s">
        <v>3238</v>
      </c>
      <c r="B2014" s="2646" t="s">
        <v>3238</v>
      </c>
      <c r="C2014" s="2646" t="s">
        <v>3161</v>
      </c>
      <c r="D2014" s="2646" t="s">
        <v>3229</v>
      </c>
      <c r="E2014" s="2647">
        <v>7307291008</v>
      </c>
      <c r="F2014" s="2646" t="s">
        <v>2990</v>
      </c>
      <c r="G2014" s="2646" t="s">
        <v>2503</v>
      </c>
      <c r="H2014" s="2646" t="s">
        <v>2995</v>
      </c>
      <c r="I2014" s="2646"/>
      <c r="J2014" s="2646"/>
      <c r="K2014" s="2646"/>
      <c r="L2014" s="2657">
        <v>0.112</v>
      </c>
      <c r="M2014" s="2658">
        <v>7.3999999999999996E-5</v>
      </c>
      <c r="N2014" s="2657">
        <v>5.3999999999999999E-2</v>
      </c>
      <c r="O2014" s="2657">
        <v>3.6999999999999998E-2</v>
      </c>
      <c r="P2014" s="2657">
        <v>3.6999999999999998E-2</v>
      </c>
      <c r="Q2014" s="2650"/>
      <c r="R2014" s="2650"/>
      <c r="S2014" s="2650"/>
      <c r="T2014" s="2646" t="s">
        <v>2987</v>
      </c>
      <c r="U2014" s="2647">
        <v>4673739430576</v>
      </c>
      <c r="V2014" s="2656">
        <v>10</v>
      </c>
      <c r="W2014" s="2648">
        <v>1.1200000000000001</v>
      </c>
      <c r="X2014" s="2650"/>
      <c r="Y2014" s="2650"/>
      <c r="Z2014" s="2650"/>
      <c r="AA2014" s="2650"/>
      <c r="AB2014" s="2647">
        <v>4673739430583</v>
      </c>
      <c r="AC2014" s="2656">
        <v>250</v>
      </c>
      <c r="AD2014" s="2656">
        <v>28</v>
      </c>
      <c r="AE2014" s="2658">
        <v>1.8896E-2</v>
      </c>
      <c r="AF2014" s="2648">
        <v>0.38</v>
      </c>
      <c r="AG2014" s="2657">
        <v>0.255</v>
      </c>
      <c r="AH2014" s="2657">
        <v>0.19500000000000001</v>
      </c>
      <c r="AI2014" s="2647">
        <v>4673739430590</v>
      </c>
      <c r="AJ2014" s="2653">
        <v>6.3</v>
      </c>
      <c r="AK2014" s="2651" t="s">
        <v>2154</v>
      </c>
      <c r="AL2014" s="2651" t="s">
        <v>2986</v>
      </c>
      <c r="AM2014" s="2652">
        <v>575.19000000000005</v>
      </c>
      <c r="AN2014" s="2652">
        <v>6.43</v>
      </c>
    </row>
    <row r="2015" spans="1:40" ht="11.1" customHeight="1">
      <c r="A2015" s="2646" t="s">
        <v>3237</v>
      </c>
      <c r="B2015" s="2646" t="s">
        <v>3237</v>
      </c>
      <c r="C2015" s="2646" t="s">
        <v>3161</v>
      </c>
      <c r="D2015" s="2646" t="s">
        <v>3229</v>
      </c>
      <c r="E2015" s="2647">
        <v>7307291008</v>
      </c>
      <c r="F2015" s="2646" t="s">
        <v>2990</v>
      </c>
      <c r="G2015" s="2646" t="s">
        <v>2504</v>
      </c>
      <c r="H2015" s="2646" t="s">
        <v>2995</v>
      </c>
      <c r="I2015" s="2646"/>
      <c r="J2015" s="2646"/>
      <c r="K2015" s="2646"/>
      <c r="L2015" s="2657">
        <v>8.2000000000000003E-2</v>
      </c>
      <c r="M2015" s="2658">
        <v>3.1999999999999999E-5</v>
      </c>
      <c r="N2015" s="2657">
        <v>5.6000000000000001E-2</v>
      </c>
      <c r="O2015" s="2657">
        <v>2.4E-2</v>
      </c>
      <c r="P2015" s="2657">
        <v>2.4E-2</v>
      </c>
      <c r="Q2015" s="2650"/>
      <c r="R2015" s="2650"/>
      <c r="S2015" s="2650"/>
      <c r="T2015" s="2646" t="s">
        <v>2987</v>
      </c>
      <c r="U2015" s="2647">
        <v>4673739430828</v>
      </c>
      <c r="V2015" s="2656">
        <v>10</v>
      </c>
      <c r="W2015" s="2648">
        <v>0.82</v>
      </c>
      <c r="X2015" s="2650"/>
      <c r="Y2015" s="2650"/>
      <c r="Z2015" s="2650"/>
      <c r="AA2015" s="2650"/>
      <c r="AB2015" s="2647">
        <v>4673739430835</v>
      </c>
      <c r="AC2015" s="2656">
        <v>250</v>
      </c>
      <c r="AD2015" s="2653">
        <v>20.5</v>
      </c>
      <c r="AE2015" s="2658">
        <v>1.8896E-2</v>
      </c>
      <c r="AF2015" s="2648">
        <v>0.38</v>
      </c>
      <c r="AG2015" s="2657">
        <v>0.255</v>
      </c>
      <c r="AH2015" s="2657">
        <v>0.19500000000000001</v>
      </c>
      <c r="AI2015" s="2647">
        <v>4673739430842</v>
      </c>
      <c r="AJ2015" s="2648">
        <v>3.91</v>
      </c>
      <c r="AK2015" s="2651" t="s">
        <v>2154</v>
      </c>
      <c r="AL2015" s="2651" t="s">
        <v>2986</v>
      </c>
      <c r="AM2015" s="2652">
        <v>356.98</v>
      </c>
      <c r="AN2015" s="2652">
        <v>3.99</v>
      </c>
    </row>
    <row r="2016" spans="1:40" ht="11.1" customHeight="1">
      <c r="A2016" s="2646" t="s">
        <v>3236</v>
      </c>
      <c r="B2016" s="2646" t="s">
        <v>3236</v>
      </c>
      <c r="C2016" s="2646" t="s">
        <v>3161</v>
      </c>
      <c r="D2016" s="2646" t="s">
        <v>3229</v>
      </c>
      <c r="E2016" s="2647">
        <v>7307291008</v>
      </c>
      <c r="F2016" s="2646" t="s">
        <v>2990</v>
      </c>
      <c r="G2016" s="2646" t="s">
        <v>2505</v>
      </c>
      <c r="H2016" s="2646" t="s">
        <v>2995</v>
      </c>
      <c r="I2016" s="2646"/>
      <c r="J2016" s="2646"/>
      <c r="K2016" s="2646"/>
      <c r="L2016" s="2657">
        <v>9.5000000000000001E-2</v>
      </c>
      <c r="M2016" s="2658">
        <v>5.1999999999999997E-5</v>
      </c>
      <c r="N2016" s="2657">
        <v>5.8000000000000003E-2</v>
      </c>
      <c r="O2016" s="2648">
        <v>0.03</v>
      </c>
      <c r="P2016" s="2648">
        <v>0.03</v>
      </c>
      <c r="Q2016" s="2650"/>
      <c r="R2016" s="2650"/>
      <c r="S2016" s="2650"/>
      <c r="T2016" s="2646" t="s">
        <v>2987</v>
      </c>
      <c r="U2016" s="2647">
        <v>4673739430859</v>
      </c>
      <c r="V2016" s="2656">
        <v>10</v>
      </c>
      <c r="W2016" s="2648">
        <v>0.95</v>
      </c>
      <c r="X2016" s="2650"/>
      <c r="Y2016" s="2650"/>
      <c r="Z2016" s="2650"/>
      <c r="AA2016" s="2650"/>
      <c r="AB2016" s="2647">
        <v>4673739430866</v>
      </c>
      <c r="AC2016" s="2656">
        <v>250</v>
      </c>
      <c r="AD2016" s="2648">
        <v>23.75</v>
      </c>
      <c r="AE2016" s="2658">
        <v>1.8896E-2</v>
      </c>
      <c r="AF2016" s="2648">
        <v>0.38</v>
      </c>
      <c r="AG2016" s="2657">
        <v>0.255</v>
      </c>
      <c r="AH2016" s="2657">
        <v>0.19500000000000001</v>
      </c>
      <c r="AI2016" s="2647">
        <v>4673739430873</v>
      </c>
      <c r="AJ2016" s="2648">
        <v>4.42</v>
      </c>
      <c r="AK2016" s="2651" t="s">
        <v>2154</v>
      </c>
      <c r="AL2016" s="2651" t="s">
        <v>2986</v>
      </c>
      <c r="AM2016" s="2652">
        <v>403.55</v>
      </c>
      <c r="AN2016" s="2652">
        <v>4.51</v>
      </c>
    </row>
    <row r="2017" spans="1:40" ht="11.1" customHeight="1">
      <c r="A2017" s="2646" t="s">
        <v>3235</v>
      </c>
      <c r="B2017" s="2646" t="s">
        <v>3235</v>
      </c>
      <c r="C2017" s="2646" t="s">
        <v>3161</v>
      </c>
      <c r="D2017" s="2646" t="s">
        <v>3229</v>
      </c>
      <c r="E2017" s="2647">
        <v>7307291008</v>
      </c>
      <c r="F2017" s="2646" t="s">
        <v>2990</v>
      </c>
      <c r="G2017" s="2646" t="s">
        <v>2506</v>
      </c>
      <c r="H2017" s="2646" t="s">
        <v>2995</v>
      </c>
      <c r="I2017" s="2646"/>
      <c r="J2017" s="2646"/>
      <c r="K2017" s="2646"/>
      <c r="L2017" s="2657">
        <v>0.11600000000000001</v>
      </c>
      <c r="M2017" s="2658">
        <v>8.6000000000000003E-5</v>
      </c>
      <c r="N2017" s="2657">
        <v>6.3E-2</v>
      </c>
      <c r="O2017" s="2657">
        <v>3.6999999999999998E-2</v>
      </c>
      <c r="P2017" s="2657">
        <v>3.6999999999999998E-2</v>
      </c>
      <c r="Q2017" s="2650"/>
      <c r="R2017" s="2650"/>
      <c r="S2017" s="2650"/>
      <c r="T2017" s="2646" t="s">
        <v>2987</v>
      </c>
      <c r="U2017" s="2647">
        <v>4673739430880</v>
      </c>
      <c r="V2017" s="2656">
        <v>10</v>
      </c>
      <c r="W2017" s="2648">
        <v>1.1599999999999999</v>
      </c>
      <c r="X2017" s="2650"/>
      <c r="Y2017" s="2650"/>
      <c r="Z2017" s="2650"/>
      <c r="AA2017" s="2650"/>
      <c r="AB2017" s="2647">
        <v>4673739430897</v>
      </c>
      <c r="AC2017" s="2656">
        <v>200</v>
      </c>
      <c r="AD2017" s="2653">
        <v>23.2</v>
      </c>
      <c r="AE2017" s="2658">
        <v>1.8896E-2</v>
      </c>
      <c r="AF2017" s="2648">
        <v>0.38</v>
      </c>
      <c r="AG2017" s="2657">
        <v>0.255</v>
      </c>
      <c r="AH2017" s="2657">
        <v>0.19500000000000001</v>
      </c>
      <c r="AI2017" s="2647">
        <v>4673739430903</v>
      </c>
      <c r="AJ2017" s="2648">
        <v>6.43</v>
      </c>
      <c r="AK2017" s="2651" t="s">
        <v>2154</v>
      </c>
      <c r="AL2017" s="2651" t="s">
        <v>2986</v>
      </c>
      <c r="AM2017" s="2652">
        <v>587.05999999999995</v>
      </c>
      <c r="AN2017" s="2652">
        <v>6.56</v>
      </c>
    </row>
    <row r="2018" spans="1:40" ht="11.1" customHeight="1">
      <c r="A2018" s="2646" t="s">
        <v>3234</v>
      </c>
      <c r="B2018" s="2646" t="s">
        <v>3234</v>
      </c>
      <c r="C2018" s="2646" t="s">
        <v>3161</v>
      </c>
      <c r="D2018" s="2646" t="s">
        <v>3229</v>
      </c>
      <c r="E2018" s="2647">
        <v>7307291008</v>
      </c>
      <c r="F2018" s="2646" t="s">
        <v>2990</v>
      </c>
      <c r="G2018" s="2646" t="s">
        <v>2507</v>
      </c>
      <c r="H2018" s="2646" t="s">
        <v>2995</v>
      </c>
      <c r="I2018" s="2646"/>
      <c r="J2018" s="2646"/>
      <c r="K2018" s="2646"/>
      <c r="L2018" s="2657">
        <v>0.114</v>
      </c>
      <c r="M2018" s="2658">
        <v>5.3999999999999998E-5</v>
      </c>
      <c r="N2018" s="2648">
        <v>0.06</v>
      </c>
      <c r="O2018" s="2648">
        <v>0.03</v>
      </c>
      <c r="P2018" s="2648">
        <v>0.03</v>
      </c>
      <c r="Q2018" s="2650"/>
      <c r="R2018" s="2650"/>
      <c r="S2018" s="2650"/>
      <c r="T2018" s="2646" t="s">
        <v>2987</v>
      </c>
      <c r="U2018" s="2647">
        <v>4673739430910</v>
      </c>
      <c r="V2018" s="2656">
        <v>10</v>
      </c>
      <c r="W2018" s="2648">
        <v>1.1399999999999999</v>
      </c>
      <c r="X2018" s="2650"/>
      <c r="Y2018" s="2650"/>
      <c r="Z2018" s="2650"/>
      <c r="AA2018" s="2650"/>
      <c r="AB2018" s="2647">
        <v>4673739430927</v>
      </c>
      <c r="AC2018" s="2656">
        <v>150</v>
      </c>
      <c r="AD2018" s="2653">
        <v>17.100000000000001</v>
      </c>
      <c r="AE2018" s="2658">
        <v>1.8896E-2</v>
      </c>
      <c r="AF2018" s="2648">
        <v>0.38</v>
      </c>
      <c r="AG2018" s="2657">
        <v>0.255</v>
      </c>
      <c r="AH2018" s="2657">
        <v>0.19500000000000001</v>
      </c>
      <c r="AI2018" s="2647">
        <v>4673739430934</v>
      </c>
      <c r="AJ2018" s="2648">
        <v>5.84</v>
      </c>
      <c r="AK2018" s="2651" t="s">
        <v>2154</v>
      </c>
      <c r="AL2018" s="2651" t="s">
        <v>2986</v>
      </c>
      <c r="AM2018" s="2652">
        <v>533.19000000000005</v>
      </c>
      <c r="AN2018" s="2652">
        <v>5.96</v>
      </c>
    </row>
    <row r="2019" spans="1:40" ht="11.1" customHeight="1">
      <c r="A2019" s="2646" t="s">
        <v>3233</v>
      </c>
      <c r="B2019" s="2646" t="s">
        <v>3233</v>
      </c>
      <c r="C2019" s="2646" t="s">
        <v>3161</v>
      </c>
      <c r="D2019" s="2646" t="s">
        <v>3229</v>
      </c>
      <c r="E2019" s="2647">
        <v>7307291008</v>
      </c>
      <c r="F2019" s="2646" t="s">
        <v>2990</v>
      </c>
      <c r="G2019" s="2646" t="s">
        <v>2508</v>
      </c>
      <c r="H2019" s="2646" t="s">
        <v>2995</v>
      </c>
      <c r="I2019" s="2646"/>
      <c r="J2019" s="2646"/>
      <c r="K2019" s="2646"/>
      <c r="L2019" s="2657">
        <v>0.122</v>
      </c>
      <c r="M2019" s="2658">
        <v>8.7999999999999998E-5</v>
      </c>
      <c r="N2019" s="2657">
        <v>6.4000000000000001E-2</v>
      </c>
      <c r="O2019" s="2657">
        <v>3.6999999999999998E-2</v>
      </c>
      <c r="P2019" s="2657">
        <v>3.6999999999999998E-2</v>
      </c>
      <c r="Q2019" s="2650"/>
      <c r="R2019" s="2650"/>
      <c r="S2019" s="2650"/>
      <c r="T2019" s="2646" t="s">
        <v>2987</v>
      </c>
      <c r="U2019" s="2647">
        <v>4673739430941</v>
      </c>
      <c r="V2019" s="2656">
        <v>10</v>
      </c>
      <c r="W2019" s="2648">
        <v>1.22</v>
      </c>
      <c r="X2019" s="2650"/>
      <c r="Y2019" s="2650"/>
      <c r="Z2019" s="2650"/>
      <c r="AA2019" s="2650"/>
      <c r="AB2019" s="2647">
        <v>4673739430958</v>
      </c>
      <c r="AC2019" s="2656">
        <v>150</v>
      </c>
      <c r="AD2019" s="2653">
        <v>18.3</v>
      </c>
      <c r="AE2019" s="2658">
        <v>1.8896E-2</v>
      </c>
      <c r="AF2019" s="2648">
        <v>0.38</v>
      </c>
      <c r="AG2019" s="2657">
        <v>0.255</v>
      </c>
      <c r="AH2019" s="2657">
        <v>0.19500000000000001</v>
      </c>
      <c r="AI2019" s="2647">
        <v>4673739430965</v>
      </c>
      <c r="AJ2019" s="2648">
        <v>7.56</v>
      </c>
      <c r="AK2019" s="2651" t="s">
        <v>2154</v>
      </c>
      <c r="AL2019" s="2651" t="s">
        <v>2986</v>
      </c>
      <c r="AM2019" s="2652">
        <v>690.23</v>
      </c>
      <c r="AN2019" s="2652">
        <v>7.71</v>
      </c>
    </row>
    <row r="2020" spans="1:40" ht="11.1" customHeight="1">
      <c r="A2020" s="2646" t="s">
        <v>3232</v>
      </c>
      <c r="B2020" s="2646" t="s">
        <v>3232</v>
      </c>
      <c r="C2020" s="2646" t="s">
        <v>3161</v>
      </c>
      <c r="D2020" s="2646" t="s">
        <v>3229</v>
      </c>
      <c r="E2020" s="2647">
        <v>7307291008</v>
      </c>
      <c r="F2020" s="2646" t="s">
        <v>2990</v>
      </c>
      <c r="G2020" s="2646" t="s">
        <v>2509</v>
      </c>
      <c r="H2020" s="2646" t="s">
        <v>2995</v>
      </c>
      <c r="I2020" s="2646"/>
      <c r="J2020" s="2646"/>
      <c r="K2020" s="2646"/>
      <c r="L2020" s="2657">
        <v>0.17100000000000001</v>
      </c>
      <c r="M2020" s="2658">
        <v>1.5200000000000001E-4</v>
      </c>
      <c r="N2020" s="2657">
        <v>7.1999999999999995E-2</v>
      </c>
      <c r="O2020" s="2657">
        <v>4.5999999999999999E-2</v>
      </c>
      <c r="P2020" s="2657">
        <v>4.5999999999999999E-2</v>
      </c>
      <c r="Q2020" s="2650"/>
      <c r="R2020" s="2650"/>
      <c r="S2020" s="2650"/>
      <c r="T2020" s="2646" t="s">
        <v>2987</v>
      </c>
      <c r="U2020" s="2647">
        <v>4673739430972</v>
      </c>
      <c r="V2020" s="2656">
        <v>10</v>
      </c>
      <c r="W2020" s="2648">
        <v>1.71</v>
      </c>
      <c r="X2020" s="2650"/>
      <c r="Y2020" s="2650"/>
      <c r="Z2020" s="2650"/>
      <c r="AA2020" s="2650"/>
      <c r="AB2020" s="2647">
        <v>4673739430989</v>
      </c>
      <c r="AC2020" s="2656">
        <v>100</v>
      </c>
      <c r="AD2020" s="2653">
        <v>17.100000000000001</v>
      </c>
      <c r="AE2020" s="2658">
        <v>1.8896E-2</v>
      </c>
      <c r="AF2020" s="2648">
        <v>0.38</v>
      </c>
      <c r="AG2020" s="2657">
        <v>0.255</v>
      </c>
      <c r="AH2020" s="2657">
        <v>0.19500000000000001</v>
      </c>
      <c r="AI2020" s="2647">
        <v>4673739430996</v>
      </c>
      <c r="AJ2020" s="2648">
        <v>9.7100000000000009</v>
      </c>
      <c r="AK2020" s="2651" t="s">
        <v>2154</v>
      </c>
      <c r="AL2020" s="2651" t="s">
        <v>2986</v>
      </c>
      <c r="AM2020" s="2652">
        <v>886.52</v>
      </c>
      <c r="AN2020" s="2652">
        <v>9.9</v>
      </c>
    </row>
    <row r="2021" spans="1:40" ht="11.1" customHeight="1">
      <c r="A2021" s="2646" t="s">
        <v>3231</v>
      </c>
      <c r="B2021" s="2646" t="s">
        <v>3231</v>
      </c>
      <c r="C2021" s="2646" t="s">
        <v>3161</v>
      </c>
      <c r="D2021" s="2646" t="s">
        <v>3229</v>
      </c>
      <c r="E2021" s="2647">
        <v>7307291008</v>
      </c>
      <c r="F2021" s="2646" t="s">
        <v>2990</v>
      </c>
      <c r="G2021" s="2646" t="s">
        <v>2510</v>
      </c>
      <c r="H2021" s="2646" t="s">
        <v>2995</v>
      </c>
      <c r="I2021" s="2646"/>
      <c r="J2021" s="2646"/>
      <c r="K2021" s="2646"/>
      <c r="L2021" s="2657">
        <v>0.23799999999999999</v>
      </c>
      <c r="M2021" s="2649">
        <v>2.0000000000000001E-4</v>
      </c>
      <c r="N2021" s="2657">
        <v>7.3999999999999996E-2</v>
      </c>
      <c r="O2021" s="2657">
        <v>5.1999999999999998E-2</v>
      </c>
      <c r="P2021" s="2657">
        <v>5.1999999999999998E-2</v>
      </c>
      <c r="Q2021" s="2650"/>
      <c r="R2021" s="2650"/>
      <c r="S2021" s="2650"/>
      <c r="T2021" s="2646" t="s">
        <v>2987</v>
      </c>
      <c r="U2021" s="2647">
        <v>4673739431009</v>
      </c>
      <c r="V2021" s="2656">
        <v>5</v>
      </c>
      <c r="W2021" s="2648">
        <v>1.19</v>
      </c>
      <c r="X2021" s="2650"/>
      <c r="Y2021" s="2650"/>
      <c r="Z2021" s="2650"/>
      <c r="AA2021" s="2650"/>
      <c r="AB2021" s="2647">
        <v>4673739431016</v>
      </c>
      <c r="AC2021" s="2656">
        <v>50</v>
      </c>
      <c r="AD2021" s="2653">
        <v>11.9</v>
      </c>
      <c r="AE2021" s="2658">
        <v>1.8896E-2</v>
      </c>
      <c r="AF2021" s="2648">
        <v>0.38</v>
      </c>
      <c r="AG2021" s="2657">
        <v>0.255</v>
      </c>
      <c r="AH2021" s="2657">
        <v>0.19500000000000001</v>
      </c>
      <c r="AI2021" s="2647">
        <v>4673739431023</v>
      </c>
      <c r="AJ2021" s="2648">
        <v>13.05</v>
      </c>
      <c r="AK2021" s="2651" t="s">
        <v>2154</v>
      </c>
      <c r="AL2021" s="2651" t="s">
        <v>2986</v>
      </c>
      <c r="AM2021" s="2655">
        <v>1191.47</v>
      </c>
      <c r="AN2021" s="2652">
        <v>13.31</v>
      </c>
    </row>
    <row r="2022" spans="1:40" ht="11.1" customHeight="1">
      <c r="A2022" s="2646" t="s">
        <v>3230</v>
      </c>
      <c r="B2022" s="2646" t="s">
        <v>3230</v>
      </c>
      <c r="C2022" s="2646" t="s">
        <v>3161</v>
      </c>
      <c r="D2022" s="2646" t="s">
        <v>3229</v>
      </c>
      <c r="E2022" s="2647">
        <v>7307291008</v>
      </c>
      <c r="F2022" s="2646" t="s">
        <v>2990</v>
      </c>
      <c r="G2022" s="2646" t="s">
        <v>2511</v>
      </c>
      <c r="H2022" s="2646" t="s">
        <v>2995</v>
      </c>
      <c r="I2022" s="2646"/>
      <c r="J2022" s="2646"/>
      <c r="K2022" s="2646"/>
      <c r="L2022" s="2657">
        <v>0.34100000000000003</v>
      </c>
      <c r="M2022" s="2658">
        <v>3.8499999999999998E-4</v>
      </c>
      <c r="N2022" s="2657">
        <v>9.4E-2</v>
      </c>
      <c r="O2022" s="2657">
        <v>6.4000000000000001E-2</v>
      </c>
      <c r="P2022" s="2657">
        <v>6.4000000000000001E-2</v>
      </c>
      <c r="Q2022" s="2650"/>
      <c r="R2022" s="2650"/>
      <c r="S2022" s="2650"/>
      <c r="T2022" s="2646" t="s">
        <v>2987</v>
      </c>
      <c r="U2022" s="2647">
        <v>4673739431030</v>
      </c>
      <c r="V2022" s="2656">
        <v>5</v>
      </c>
      <c r="W2022" s="2657">
        <v>1.7050000000000001</v>
      </c>
      <c r="X2022" s="2650"/>
      <c r="Y2022" s="2650"/>
      <c r="Z2022" s="2650"/>
      <c r="AA2022" s="2650"/>
      <c r="AB2022" s="2647">
        <v>4673739431047</v>
      </c>
      <c r="AC2022" s="2656">
        <v>30</v>
      </c>
      <c r="AD2022" s="2648">
        <v>10.23</v>
      </c>
      <c r="AE2022" s="2658">
        <v>1.8896E-2</v>
      </c>
      <c r="AF2022" s="2648">
        <v>0.38</v>
      </c>
      <c r="AG2022" s="2657">
        <v>0.255</v>
      </c>
      <c r="AH2022" s="2657">
        <v>0.19500000000000001</v>
      </c>
      <c r="AI2022" s="2647">
        <v>4673739431054</v>
      </c>
      <c r="AJ2022" s="2648">
        <v>17.57</v>
      </c>
      <c r="AK2022" s="2651" t="s">
        <v>2154</v>
      </c>
      <c r="AL2022" s="2651" t="s">
        <v>2986</v>
      </c>
      <c r="AM2022" s="2655">
        <v>1604.14</v>
      </c>
      <c r="AN2022" s="2652">
        <v>17.920000000000002</v>
      </c>
    </row>
    <row r="2023" spans="1:40" ht="11.1" customHeight="1">
      <c r="A2023" s="2646" t="s">
        <v>3228</v>
      </c>
      <c r="B2023" s="2646" t="s">
        <v>3228</v>
      </c>
      <c r="C2023" s="2646" t="s">
        <v>3161</v>
      </c>
      <c r="D2023" s="2646" t="s">
        <v>2207</v>
      </c>
      <c r="E2023" s="2647">
        <v>7307298009</v>
      </c>
      <c r="F2023" s="2646" t="s">
        <v>2990</v>
      </c>
      <c r="G2023" s="2646" t="s">
        <v>2369</v>
      </c>
      <c r="H2023" s="2646" t="s">
        <v>2995</v>
      </c>
      <c r="I2023" s="2646"/>
      <c r="J2023" s="2646"/>
      <c r="K2023" s="2646"/>
      <c r="L2023" s="2657">
        <v>5.6000000000000001E-2</v>
      </c>
      <c r="M2023" s="2658">
        <v>4.1999999999999998E-5</v>
      </c>
      <c r="N2023" s="2648">
        <v>0.08</v>
      </c>
      <c r="O2023" s="2657">
        <v>2.3E-2</v>
      </c>
      <c r="P2023" s="2657">
        <v>2.3E-2</v>
      </c>
      <c r="Q2023" s="2650"/>
      <c r="R2023" s="2650"/>
      <c r="S2023" s="2650"/>
      <c r="T2023" s="2646" t="s">
        <v>2987</v>
      </c>
      <c r="U2023" s="2647">
        <v>4673739424704</v>
      </c>
      <c r="V2023" s="2656">
        <v>10</v>
      </c>
      <c r="W2023" s="2648">
        <v>0.56000000000000005</v>
      </c>
      <c r="X2023" s="2650"/>
      <c r="Y2023" s="2650"/>
      <c r="Z2023" s="2650"/>
      <c r="AA2023" s="2650"/>
      <c r="AB2023" s="2647">
        <v>4673739424711</v>
      </c>
      <c r="AC2023" s="2656">
        <v>300</v>
      </c>
      <c r="AD2023" s="2657">
        <v>33.981999999999999</v>
      </c>
      <c r="AE2023" s="2658">
        <v>1.8896E-2</v>
      </c>
      <c r="AF2023" s="2648">
        <v>0.38</v>
      </c>
      <c r="AG2023" s="2657">
        <v>0.255</v>
      </c>
      <c r="AH2023" s="2657">
        <v>0.19500000000000001</v>
      </c>
      <c r="AI2023" s="2647">
        <v>4673739424728</v>
      </c>
      <c r="AJ2023" s="2648">
        <v>2.63</v>
      </c>
      <c r="AK2023" s="2651" t="s">
        <v>2154</v>
      </c>
      <c r="AL2023" s="2651" t="s">
        <v>2986</v>
      </c>
      <c r="AM2023" s="2652">
        <v>240.12</v>
      </c>
      <c r="AN2023" s="2652">
        <v>2.68</v>
      </c>
    </row>
    <row r="2024" spans="1:40" ht="11.1" customHeight="1">
      <c r="A2024" s="2646" t="s">
        <v>3227</v>
      </c>
      <c r="B2024" s="2646" t="s">
        <v>3227</v>
      </c>
      <c r="C2024" s="2646" t="s">
        <v>3161</v>
      </c>
      <c r="D2024" s="2646" t="s">
        <v>2207</v>
      </c>
      <c r="E2024" s="2647">
        <v>7307298009</v>
      </c>
      <c r="F2024" s="2646" t="s">
        <v>2990</v>
      </c>
      <c r="G2024" s="2646" t="s">
        <v>2370</v>
      </c>
      <c r="H2024" s="2646" t="s">
        <v>2995</v>
      </c>
      <c r="I2024" s="2646"/>
      <c r="J2024" s="2646"/>
      <c r="K2024" s="2646"/>
      <c r="L2024" s="2657">
        <v>6.5000000000000002E-2</v>
      </c>
      <c r="M2024" s="2658">
        <v>5.5000000000000002E-5</v>
      </c>
      <c r="N2024" s="2657">
        <v>8.2000000000000003E-2</v>
      </c>
      <c r="O2024" s="2657">
        <v>2.5999999999999999E-2</v>
      </c>
      <c r="P2024" s="2657">
        <v>2.5999999999999999E-2</v>
      </c>
      <c r="Q2024" s="2650"/>
      <c r="R2024" s="2650"/>
      <c r="S2024" s="2650"/>
      <c r="T2024" s="2646" t="s">
        <v>2987</v>
      </c>
      <c r="U2024" s="2647">
        <v>4673739424735</v>
      </c>
      <c r="V2024" s="2656">
        <v>10</v>
      </c>
      <c r="W2024" s="2648">
        <v>0.65</v>
      </c>
      <c r="X2024" s="2650"/>
      <c r="Y2024" s="2650"/>
      <c r="Z2024" s="2650"/>
      <c r="AA2024" s="2650"/>
      <c r="AB2024" s="2647">
        <v>4673739424742</v>
      </c>
      <c r="AC2024" s="2656">
        <v>250</v>
      </c>
      <c r="AD2024" s="2657">
        <v>32.881999999999998</v>
      </c>
      <c r="AE2024" s="2658">
        <v>1.8896E-2</v>
      </c>
      <c r="AF2024" s="2648">
        <v>0.38</v>
      </c>
      <c r="AG2024" s="2657">
        <v>0.255</v>
      </c>
      <c r="AH2024" s="2657">
        <v>0.19500000000000001</v>
      </c>
      <c r="AI2024" s="2647">
        <v>4673739424759</v>
      </c>
      <c r="AJ2024" s="2648">
        <v>3.06</v>
      </c>
      <c r="AK2024" s="2651" t="s">
        <v>2154</v>
      </c>
      <c r="AL2024" s="2651" t="s">
        <v>2986</v>
      </c>
      <c r="AM2024" s="2652">
        <v>279.38</v>
      </c>
      <c r="AN2024" s="2652">
        <v>3.12</v>
      </c>
    </row>
    <row r="2025" spans="1:40" ht="11.1" customHeight="1">
      <c r="A2025" s="2646" t="s">
        <v>3226</v>
      </c>
      <c r="B2025" s="2646" t="s">
        <v>3226</v>
      </c>
      <c r="C2025" s="2646" t="s">
        <v>3161</v>
      </c>
      <c r="D2025" s="2646" t="s">
        <v>2207</v>
      </c>
      <c r="E2025" s="2647">
        <v>7307298009</v>
      </c>
      <c r="F2025" s="2646" t="s">
        <v>2990</v>
      </c>
      <c r="G2025" s="2646" t="s">
        <v>2371</v>
      </c>
      <c r="H2025" s="2646" t="s">
        <v>2995</v>
      </c>
      <c r="I2025" s="2646"/>
      <c r="J2025" s="2646"/>
      <c r="K2025" s="2646"/>
      <c r="L2025" s="2657">
        <v>8.8999999999999996E-2</v>
      </c>
      <c r="M2025" s="2658">
        <v>8.2000000000000001E-5</v>
      </c>
      <c r="N2025" s="2657">
        <v>8.5000000000000006E-2</v>
      </c>
      <c r="O2025" s="2657">
        <v>3.1E-2</v>
      </c>
      <c r="P2025" s="2657">
        <v>3.1E-2</v>
      </c>
      <c r="Q2025" s="2650"/>
      <c r="R2025" s="2650"/>
      <c r="S2025" s="2650"/>
      <c r="T2025" s="2646" t="s">
        <v>2987</v>
      </c>
      <c r="U2025" s="2647">
        <v>4673739424766</v>
      </c>
      <c r="V2025" s="2656">
        <v>10</v>
      </c>
      <c r="W2025" s="2648">
        <v>0.89</v>
      </c>
      <c r="X2025" s="2650"/>
      <c r="Y2025" s="2650"/>
      <c r="Z2025" s="2650"/>
      <c r="AA2025" s="2650"/>
      <c r="AB2025" s="2647">
        <v>4673739424773</v>
      </c>
      <c r="AC2025" s="2656">
        <v>200</v>
      </c>
      <c r="AD2025" s="2657">
        <v>35.981999999999999</v>
      </c>
      <c r="AE2025" s="2658">
        <v>1.8896E-2</v>
      </c>
      <c r="AF2025" s="2648">
        <v>0.38</v>
      </c>
      <c r="AG2025" s="2657">
        <v>0.255</v>
      </c>
      <c r="AH2025" s="2657">
        <v>0.19500000000000001</v>
      </c>
      <c r="AI2025" s="2647">
        <v>4673739424780</v>
      </c>
      <c r="AJ2025" s="2648">
        <v>3.85</v>
      </c>
      <c r="AK2025" s="2651" t="s">
        <v>2154</v>
      </c>
      <c r="AL2025" s="2651" t="s">
        <v>2986</v>
      </c>
      <c r="AM2025" s="2652">
        <v>351.51</v>
      </c>
      <c r="AN2025" s="2652">
        <v>3.93</v>
      </c>
    </row>
    <row r="2026" spans="1:40" ht="11.1" customHeight="1">
      <c r="A2026" s="2646" t="s">
        <v>3225</v>
      </c>
      <c r="B2026" s="2646" t="s">
        <v>3225</v>
      </c>
      <c r="C2026" s="2646" t="s">
        <v>3161</v>
      </c>
      <c r="D2026" s="2646" t="s">
        <v>2207</v>
      </c>
      <c r="E2026" s="2647">
        <v>7307298009</v>
      </c>
      <c r="F2026" s="2646" t="s">
        <v>2990</v>
      </c>
      <c r="G2026" s="2646" t="s">
        <v>2372</v>
      </c>
      <c r="H2026" s="2646" t="s">
        <v>2995</v>
      </c>
      <c r="I2026" s="2646"/>
      <c r="J2026" s="2646"/>
      <c r="K2026" s="2646"/>
      <c r="L2026" s="2657">
        <v>0.109</v>
      </c>
      <c r="M2026" s="2658">
        <v>1.3100000000000001E-4</v>
      </c>
      <c r="N2026" s="2657">
        <v>9.6000000000000002E-2</v>
      </c>
      <c r="O2026" s="2657">
        <v>3.6999999999999998E-2</v>
      </c>
      <c r="P2026" s="2657">
        <v>3.6999999999999998E-2</v>
      </c>
      <c r="Q2026" s="2650"/>
      <c r="R2026" s="2650"/>
      <c r="S2026" s="2650"/>
      <c r="T2026" s="2646" t="s">
        <v>2987</v>
      </c>
      <c r="U2026" s="2647">
        <v>4673739424797</v>
      </c>
      <c r="V2026" s="2656">
        <v>10</v>
      </c>
      <c r="W2026" s="2648">
        <v>1.0900000000000001</v>
      </c>
      <c r="X2026" s="2650"/>
      <c r="Y2026" s="2650"/>
      <c r="Z2026" s="2650"/>
      <c r="AA2026" s="2650"/>
      <c r="AB2026" s="2647">
        <v>4673739424803</v>
      </c>
      <c r="AC2026" s="2656">
        <v>150</v>
      </c>
      <c r="AD2026" s="2657">
        <v>33.082000000000001</v>
      </c>
      <c r="AE2026" s="2658">
        <v>1.8896E-2</v>
      </c>
      <c r="AF2026" s="2648">
        <v>0.38</v>
      </c>
      <c r="AG2026" s="2657">
        <v>0.255</v>
      </c>
      <c r="AH2026" s="2657">
        <v>0.19500000000000001</v>
      </c>
      <c r="AI2026" s="2647">
        <v>4673739424810</v>
      </c>
      <c r="AJ2026" s="2648">
        <v>4.6900000000000004</v>
      </c>
      <c r="AK2026" s="2651" t="s">
        <v>2154</v>
      </c>
      <c r="AL2026" s="2651" t="s">
        <v>2986</v>
      </c>
      <c r="AM2026" s="2663">
        <v>428.2</v>
      </c>
      <c r="AN2026" s="2652">
        <v>4.78</v>
      </c>
    </row>
    <row r="2027" spans="1:40" ht="11.1" customHeight="1">
      <c r="A2027" s="2646" t="s">
        <v>3224</v>
      </c>
      <c r="B2027" s="2646" t="s">
        <v>3224</v>
      </c>
      <c r="C2027" s="2646" t="s">
        <v>3161</v>
      </c>
      <c r="D2027" s="2646" t="s">
        <v>2207</v>
      </c>
      <c r="E2027" s="2647">
        <v>7307298009</v>
      </c>
      <c r="F2027" s="2646" t="s">
        <v>2990</v>
      </c>
      <c r="G2027" s="2646" t="s">
        <v>2373</v>
      </c>
      <c r="H2027" s="2646" t="s">
        <v>2995</v>
      </c>
      <c r="I2027" s="2646"/>
      <c r="J2027" s="2646"/>
      <c r="K2027" s="2646"/>
      <c r="L2027" s="2657">
        <v>0.158</v>
      </c>
      <c r="M2027" s="2658">
        <v>2.0100000000000001E-4</v>
      </c>
      <c r="N2027" s="2657">
        <v>0.104</v>
      </c>
      <c r="O2027" s="2657">
        <v>4.3999999999999997E-2</v>
      </c>
      <c r="P2027" s="2657">
        <v>4.3999999999999997E-2</v>
      </c>
      <c r="Q2027" s="2650"/>
      <c r="R2027" s="2650"/>
      <c r="S2027" s="2650"/>
      <c r="T2027" s="2646" t="s">
        <v>2987</v>
      </c>
      <c r="U2027" s="2647">
        <v>4673739424827</v>
      </c>
      <c r="V2027" s="2656">
        <v>10</v>
      </c>
      <c r="W2027" s="2648">
        <v>1.58</v>
      </c>
      <c r="X2027" s="2650"/>
      <c r="Y2027" s="2650"/>
      <c r="Z2027" s="2650"/>
      <c r="AA2027" s="2650"/>
      <c r="AB2027" s="2647">
        <v>4673739424834</v>
      </c>
      <c r="AC2027" s="2656">
        <v>100</v>
      </c>
      <c r="AD2027" s="2648">
        <v>32.130000000000003</v>
      </c>
      <c r="AE2027" s="2658">
        <v>3.1385000000000003E-2</v>
      </c>
      <c r="AF2027" s="2648">
        <v>0.42</v>
      </c>
      <c r="AG2027" s="2657">
        <v>0.30499999999999999</v>
      </c>
      <c r="AH2027" s="2657">
        <v>0.245</v>
      </c>
      <c r="AI2027" s="2647">
        <v>4673739424841</v>
      </c>
      <c r="AJ2027" s="2648">
        <v>6.37</v>
      </c>
      <c r="AK2027" s="2651" t="s">
        <v>2154</v>
      </c>
      <c r="AL2027" s="2651" t="s">
        <v>2986</v>
      </c>
      <c r="AM2027" s="2652">
        <v>581.58000000000004</v>
      </c>
      <c r="AN2027" s="2652">
        <v>6.5</v>
      </c>
    </row>
    <row r="2028" spans="1:40" ht="11.1" customHeight="1">
      <c r="A2028" s="2646" t="s">
        <v>3223</v>
      </c>
      <c r="B2028" s="2646" t="s">
        <v>3223</v>
      </c>
      <c r="C2028" s="2646" t="s">
        <v>3161</v>
      </c>
      <c r="D2028" s="2646" t="s">
        <v>2207</v>
      </c>
      <c r="E2028" s="2647">
        <v>7307298009</v>
      </c>
      <c r="F2028" s="2646" t="s">
        <v>2990</v>
      </c>
      <c r="G2028" s="2646" t="s">
        <v>2374</v>
      </c>
      <c r="H2028" s="2646" t="s">
        <v>2995</v>
      </c>
      <c r="I2028" s="2646"/>
      <c r="J2028" s="2646"/>
      <c r="K2028" s="2646"/>
      <c r="L2028" s="2657">
        <v>0.23799999999999999</v>
      </c>
      <c r="M2028" s="2658">
        <v>3.3700000000000001E-4</v>
      </c>
      <c r="N2028" s="2648">
        <v>0.12</v>
      </c>
      <c r="O2028" s="2657">
        <v>5.2999999999999999E-2</v>
      </c>
      <c r="P2028" s="2657">
        <v>5.2999999999999999E-2</v>
      </c>
      <c r="Q2028" s="2650"/>
      <c r="R2028" s="2650"/>
      <c r="S2028" s="2650"/>
      <c r="T2028" s="2646" t="s">
        <v>2987</v>
      </c>
      <c r="U2028" s="2647">
        <v>4673739424858</v>
      </c>
      <c r="V2028" s="2656">
        <v>5</v>
      </c>
      <c r="W2028" s="2648">
        <v>1.19</v>
      </c>
      <c r="X2028" s="2650"/>
      <c r="Y2028" s="2650"/>
      <c r="Z2028" s="2650"/>
      <c r="AA2028" s="2650"/>
      <c r="AB2028" s="2647">
        <v>4673739424865</v>
      </c>
      <c r="AC2028" s="2656">
        <v>60</v>
      </c>
      <c r="AD2028" s="2648">
        <v>29.09</v>
      </c>
      <c r="AE2028" s="2658">
        <v>3.1385000000000003E-2</v>
      </c>
      <c r="AF2028" s="2648">
        <v>0.42</v>
      </c>
      <c r="AG2028" s="2657">
        <v>0.30499999999999999</v>
      </c>
      <c r="AH2028" s="2657">
        <v>0.245</v>
      </c>
      <c r="AI2028" s="2647">
        <v>4673739424872</v>
      </c>
      <c r="AJ2028" s="2648">
        <v>8.24</v>
      </c>
      <c r="AK2028" s="2651" t="s">
        <v>2154</v>
      </c>
      <c r="AL2028" s="2651" t="s">
        <v>2986</v>
      </c>
      <c r="AM2028" s="2652">
        <v>752.31</v>
      </c>
      <c r="AN2028" s="2652">
        <v>8.4</v>
      </c>
    </row>
    <row r="2029" spans="1:40" ht="11.1" customHeight="1">
      <c r="A2029" s="2646" t="s">
        <v>3222</v>
      </c>
      <c r="B2029" s="2646" t="s">
        <v>3222</v>
      </c>
      <c r="C2029" s="2646" t="s">
        <v>3161</v>
      </c>
      <c r="D2029" s="2646" t="s">
        <v>2207</v>
      </c>
      <c r="E2029" s="2647">
        <v>7307298009</v>
      </c>
      <c r="F2029" s="2646" t="s">
        <v>2990</v>
      </c>
      <c r="G2029" s="2646" t="s">
        <v>2375</v>
      </c>
      <c r="H2029" s="2646" t="s">
        <v>2995</v>
      </c>
      <c r="I2029" s="2646"/>
      <c r="J2029" s="2646"/>
      <c r="K2029" s="2646"/>
      <c r="L2029" s="2657">
        <v>0.32100000000000001</v>
      </c>
      <c r="M2029" s="2658">
        <v>5.8299999999999997E-4</v>
      </c>
      <c r="N2029" s="2657">
        <v>0.13800000000000001</v>
      </c>
      <c r="O2029" s="2657">
        <v>6.5000000000000002E-2</v>
      </c>
      <c r="P2029" s="2657">
        <v>6.5000000000000002E-2</v>
      </c>
      <c r="Q2029" s="2650"/>
      <c r="R2029" s="2650"/>
      <c r="S2029" s="2650"/>
      <c r="T2029" s="2646" t="s">
        <v>2987</v>
      </c>
      <c r="U2029" s="2647">
        <v>4673739424889</v>
      </c>
      <c r="V2029" s="2656">
        <v>5</v>
      </c>
      <c r="W2029" s="2657">
        <v>1.605</v>
      </c>
      <c r="X2029" s="2650"/>
      <c r="Y2029" s="2650"/>
      <c r="Z2029" s="2650"/>
      <c r="AA2029" s="2650"/>
      <c r="AB2029" s="2647">
        <v>4673739424896</v>
      </c>
      <c r="AC2029" s="2656">
        <v>40</v>
      </c>
      <c r="AD2029" s="2648">
        <v>26.21</v>
      </c>
      <c r="AE2029" s="2658">
        <v>3.1385000000000003E-2</v>
      </c>
      <c r="AF2029" s="2648">
        <v>0.42</v>
      </c>
      <c r="AG2029" s="2657">
        <v>0.30499999999999999</v>
      </c>
      <c r="AH2029" s="2657">
        <v>0.245</v>
      </c>
      <c r="AI2029" s="2647">
        <v>4673739424902</v>
      </c>
      <c r="AJ2029" s="2648">
        <v>12.06</v>
      </c>
      <c r="AK2029" s="2651" t="s">
        <v>2154</v>
      </c>
      <c r="AL2029" s="2651" t="s">
        <v>2986</v>
      </c>
      <c r="AM2029" s="2655">
        <v>1101.08</v>
      </c>
      <c r="AN2029" s="2652">
        <v>12.3</v>
      </c>
    </row>
    <row r="2030" spans="1:40" ht="11.1" customHeight="1">
      <c r="A2030" s="2646" t="s">
        <v>3221</v>
      </c>
      <c r="B2030" s="2646" t="s">
        <v>3221</v>
      </c>
      <c r="C2030" s="2646" t="s">
        <v>3161</v>
      </c>
      <c r="D2030" s="2646" t="s">
        <v>2207</v>
      </c>
      <c r="E2030" s="2647">
        <v>7307298009</v>
      </c>
      <c r="F2030" s="2646" t="s">
        <v>2990</v>
      </c>
      <c r="G2030" s="2646" t="s">
        <v>2376</v>
      </c>
      <c r="H2030" s="2646" t="s">
        <v>3017</v>
      </c>
      <c r="I2030" s="2646"/>
      <c r="J2030" s="2646"/>
      <c r="K2030" s="2646"/>
      <c r="L2030" s="2648">
        <v>0.88</v>
      </c>
      <c r="M2030" s="2662">
        <v>2.0500000000000002E-3</v>
      </c>
      <c r="N2030" s="2657">
        <v>0.23200000000000001</v>
      </c>
      <c r="O2030" s="2657">
        <v>9.4E-2</v>
      </c>
      <c r="P2030" s="2657">
        <v>9.4E-2</v>
      </c>
      <c r="Q2030" s="2650"/>
      <c r="R2030" s="2650"/>
      <c r="S2030" s="2650"/>
      <c r="T2030" s="2646" t="s">
        <v>2987</v>
      </c>
      <c r="U2030" s="2647">
        <v>4673739424919</v>
      </c>
      <c r="V2030" s="2656">
        <v>1</v>
      </c>
      <c r="W2030" s="2648">
        <v>0.88</v>
      </c>
      <c r="X2030" s="2650"/>
      <c r="Y2030" s="2650"/>
      <c r="Z2030" s="2650"/>
      <c r="AA2030" s="2650"/>
      <c r="AB2030" s="2647">
        <v>4673739424926</v>
      </c>
      <c r="AC2030" s="2656">
        <v>12</v>
      </c>
      <c r="AD2030" s="2648">
        <v>21.65</v>
      </c>
      <c r="AE2030" s="2658">
        <v>3.1385000000000003E-2</v>
      </c>
      <c r="AF2030" s="2648">
        <v>0.42</v>
      </c>
      <c r="AG2030" s="2657">
        <v>0.30499999999999999</v>
      </c>
      <c r="AH2030" s="2657">
        <v>0.245</v>
      </c>
      <c r="AI2030" s="2647">
        <v>4673739424933</v>
      </c>
      <c r="AJ2030" s="2648">
        <v>32.409999999999997</v>
      </c>
      <c r="AK2030" s="2651" t="s">
        <v>2154</v>
      </c>
      <c r="AL2030" s="2651" t="s">
        <v>2986</v>
      </c>
      <c r="AM2030" s="2655">
        <v>2959.03</v>
      </c>
      <c r="AN2030" s="2652">
        <v>33.06</v>
      </c>
    </row>
    <row r="2031" spans="1:40" ht="11.1" customHeight="1">
      <c r="A2031" s="2646" t="s">
        <v>3220</v>
      </c>
      <c r="B2031" s="2646" t="s">
        <v>3220</v>
      </c>
      <c r="C2031" s="2646" t="s">
        <v>3161</v>
      </c>
      <c r="D2031" s="2646" t="s">
        <v>2207</v>
      </c>
      <c r="E2031" s="2647">
        <v>7307298009</v>
      </c>
      <c r="F2031" s="2646" t="s">
        <v>2990</v>
      </c>
      <c r="G2031" s="2646" t="s">
        <v>2377</v>
      </c>
      <c r="H2031" s="2646" t="s">
        <v>3017</v>
      </c>
      <c r="I2031" s="2646"/>
      <c r="J2031" s="2646"/>
      <c r="K2031" s="2646"/>
      <c r="L2031" s="2648">
        <v>1.18</v>
      </c>
      <c r="M2031" s="2658">
        <v>3.1459999999999999E-3</v>
      </c>
      <c r="N2031" s="2648">
        <v>0.26</v>
      </c>
      <c r="O2031" s="2648">
        <v>0.11</v>
      </c>
      <c r="P2031" s="2648">
        <v>0.11</v>
      </c>
      <c r="Q2031" s="2650"/>
      <c r="R2031" s="2650"/>
      <c r="S2031" s="2650"/>
      <c r="T2031" s="2646" t="s">
        <v>2987</v>
      </c>
      <c r="U2031" s="2647">
        <v>4673739424940</v>
      </c>
      <c r="V2031" s="2656">
        <v>1</v>
      </c>
      <c r="W2031" s="2648">
        <v>1.18</v>
      </c>
      <c r="X2031" s="2650"/>
      <c r="Y2031" s="2650"/>
      <c r="Z2031" s="2650"/>
      <c r="AA2031" s="2650"/>
      <c r="AB2031" s="2647">
        <v>4673739424957</v>
      </c>
      <c r="AC2031" s="2656">
        <v>8</v>
      </c>
      <c r="AD2031" s="2648">
        <v>19.41</v>
      </c>
      <c r="AE2031" s="2658">
        <v>3.1385000000000003E-2</v>
      </c>
      <c r="AF2031" s="2648">
        <v>0.42</v>
      </c>
      <c r="AG2031" s="2657">
        <v>0.30499999999999999</v>
      </c>
      <c r="AH2031" s="2657">
        <v>0.245</v>
      </c>
      <c r="AI2031" s="2647">
        <v>4673739424964</v>
      </c>
      <c r="AJ2031" s="2648">
        <v>40.229999999999997</v>
      </c>
      <c r="AK2031" s="2651" t="s">
        <v>2154</v>
      </c>
      <c r="AL2031" s="2651" t="s">
        <v>2986</v>
      </c>
      <c r="AM2031" s="2660">
        <v>3673</v>
      </c>
      <c r="AN2031" s="2652">
        <v>41.03</v>
      </c>
    </row>
    <row r="2032" spans="1:40" ht="11.1" customHeight="1">
      <c r="A2032" s="2646" t="s">
        <v>3219</v>
      </c>
      <c r="B2032" s="2646" t="s">
        <v>3219</v>
      </c>
      <c r="C2032" s="2646" t="s">
        <v>3161</v>
      </c>
      <c r="D2032" s="2646" t="s">
        <v>2207</v>
      </c>
      <c r="E2032" s="2647">
        <v>7307298009</v>
      </c>
      <c r="F2032" s="2646" t="s">
        <v>2990</v>
      </c>
      <c r="G2032" s="2646" t="s">
        <v>2378</v>
      </c>
      <c r="H2032" s="2646" t="s">
        <v>3017</v>
      </c>
      <c r="I2032" s="2646"/>
      <c r="J2032" s="2646"/>
      <c r="K2032" s="2646"/>
      <c r="L2032" s="2648">
        <v>1.75</v>
      </c>
      <c r="M2032" s="2658">
        <v>5.5189999999999996E-3</v>
      </c>
      <c r="N2032" s="2657">
        <v>0.312</v>
      </c>
      <c r="O2032" s="2657">
        <v>0.13300000000000001</v>
      </c>
      <c r="P2032" s="2657">
        <v>0.13300000000000001</v>
      </c>
      <c r="Q2032" s="2650"/>
      <c r="R2032" s="2650"/>
      <c r="S2032" s="2650"/>
      <c r="T2032" s="2646" t="s">
        <v>2987</v>
      </c>
      <c r="U2032" s="2647">
        <v>4673739424971</v>
      </c>
      <c r="V2032" s="2656">
        <v>1</v>
      </c>
      <c r="W2032" s="2648">
        <v>1.75</v>
      </c>
      <c r="X2032" s="2650"/>
      <c r="Y2032" s="2650"/>
      <c r="Z2032" s="2650"/>
      <c r="AA2032" s="2650"/>
      <c r="AB2032" s="2647">
        <v>4673739424988</v>
      </c>
      <c r="AC2032" s="2656">
        <v>4</v>
      </c>
      <c r="AD2032" s="2648">
        <v>14.53</v>
      </c>
      <c r="AE2032" s="2658">
        <v>3.1385000000000003E-2</v>
      </c>
      <c r="AF2032" s="2648">
        <v>0.42</v>
      </c>
      <c r="AG2032" s="2657">
        <v>0.30499999999999999</v>
      </c>
      <c r="AH2032" s="2657">
        <v>0.245</v>
      </c>
      <c r="AI2032" s="2647">
        <v>4673739424995</v>
      </c>
      <c r="AJ2032" s="2648">
        <v>53.76</v>
      </c>
      <c r="AK2032" s="2651" t="s">
        <v>2154</v>
      </c>
      <c r="AL2032" s="2651" t="s">
        <v>2986</v>
      </c>
      <c r="AM2032" s="2655">
        <v>4908.29</v>
      </c>
      <c r="AN2032" s="2652">
        <v>54.84</v>
      </c>
    </row>
    <row r="2033" spans="1:40" ht="11.1" customHeight="1">
      <c r="A2033" s="2646" t="s">
        <v>3218</v>
      </c>
      <c r="B2033" s="2646" t="s">
        <v>3218</v>
      </c>
      <c r="C2033" s="2646" t="s">
        <v>3161</v>
      </c>
      <c r="D2033" s="2646"/>
      <c r="E2033" s="2647">
        <v>7307298009</v>
      </c>
      <c r="F2033" s="2646" t="s">
        <v>2990</v>
      </c>
      <c r="G2033" s="2646" t="s">
        <v>3217</v>
      </c>
      <c r="H2033" s="2646" t="s">
        <v>2995</v>
      </c>
      <c r="I2033" s="2646"/>
      <c r="J2033" s="2646"/>
      <c r="K2033" s="2646"/>
      <c r="L2033" s="2650"/>
      <c r="M2033" s="2650"/>
      <c r="N2033" s="2650"/>
      <c r="O2033" s="2650"/>
      <c r="P2033" s="2650"/>
      <c r="Q2033" s="2650"/>
      <c r="R2033" s="2650"/>
      <c r="S2033" s="2650"/>
      <c r="T2033" s="2646" t="s">
        <v>2987</v>
      </c>
      <c r="U2033" s="2647">
        <v>4673739434857</v>
      </c>
      <c r="V2033" s="2656">
        <v>1</v>
      </c>
      <c r="W2033" s="2650"/>
      <c r="X2033" s="2650"/>
      <c r="Y2033" s="2650"/>
      <c r="Z2033" s="2650"/>
      <c r="AA2033" s="2650"/>
      <c r="AB2033" s="2647">
        <v>4673739434864</v>
      </c>
      <c r="AC2033" s="2656">
        <v>1</v>
      </c>
      <c r="AD2033" s="2650"/>
      <c r="AE2033" s="2650"/>
      <c r="AF2033" s="2650"/>
      <c r="AG2033" s="2650"/>
      <c r="AH2033" s="2650"/>
      <c r="AI2033" s="2647">
        <v>4673739434871</v>
      </c>
      <c r="AJ2033" s="2646"/>
      <c r="AK2033" s="2651"/>
      <c r="AL2033" s="2651" t="s">
        <v>2986</v>
      </c>
      <c r="AM2033" s="2651"/>
      <c r="AN2033" s="2651"/>
    </row>
    <row r="2034" spans="1:40" ht="11.1" customHeight="1">
      <c r="A2034" s="2646" t="s">
        <v>3216</v>
      </c>
      <c r="B2034" s="2646" t="s">
        <v>3216</v>
      </c>
      <c r="C2034" s="2646" t="s">
        <v>3161</v>
      </c>
      <c r="D2034" s="2646"/>
      <c r="E2034" s="2647">
        <v>7307298009</v>
      </c>
      <c r="F2034" s="2646" t="s">
        <v>2990</v>
      </c>
      <c r="G2034" s="2646" t="s">
        <v>3215</v>
      </c>
      <c r="H2034" s="2646" t="s">
        <v>2995</v>
      </c>
      <c r="I2034" s="2646"/>
      <c r="J2034" s="2646"/>
      <c r="K2034" s="2646"/>
      <c r="L2034" s="2650"/>
      <c r="M2034" s="2650"/>
      <c r="N2034" s="2650"/>
      <c r="O2034" s="2650"/>
      <c r="P2034" s="2650"/>
      <c r="Q2034" s="2650"/>
      <c r="R2034" s="2650"/>
      <c r="S2034" s="2650"/>
      <c r="T2034" s="2646" t="s">
        <v>2987</v>
      </c>
      <c r="U2034" s="2647">
        <v>4673739434888</v>
      </c>
      <c r="V2034" s="2656">
        <v>1</v>
      </c>
      <c r="W2034" s="2650"/>
      <c r="X2034" s="2650"/>
      <c r="Y2034" s="2650"/>
      <c r="Z2034" s="2650"/>
      <c r="AA2034" s="2650"/>
      <c r="AB2034" s="2647">
        <v>4673739434895</v>
      </c>
      <c r="AC2034" s="2656">
        <v>1</v>
      </c>
      <c r="AD2034" s="2650"/>
      <c r="AE2034" s="2650"/>
      <c r="AF2034" s="2650"/>
      <c r="AG2034" s="2650"/>
      <c r="AH2034" s="2650"/>
      <c r="AI2034" s="2647">
        <v>4673739434901</v>
      </c>
      <c r="AJ2034" s="2646"/>
      <c r="AK2034" s="2651"/>
      <c r="AL2034" s="2651" t="s">
        <v>2986</v>
      </c>
      <c r="AM2034" s="2651"/>
      <c r="AN2034" s="2651"/>
    </row>
    <row r="2035" spans="1:40" ht="11.1" customHeight="1">
      <c r="A2035" s="2646" t="s">
        <v>3214</v>
      </c>
      <c r="B2035" s="2646" t="s">
        <v>3214</v>
      </c>
      <c r="C2035" s="2646" t="s">
        <v>3161</v>
      </c>
      <c r="D2035" s="2646"/>
      <c r="E2035" s="2647">
        <v>7307298009</v>
      </c>
      <c r="F2035" s="2646" t="s">
        <v>2990</v>
      </c>
      <c r="G2035" s="2646" t="s">
        <v>3213</v>
      </c>
      <c r="H2035" s="2646" t="s">
        <v>2995</v>
      </c>
      <c r="I2035" s="2646"/>
      <c r="J2035" s="2646"/>
      <c r="K2035" s="2646"/>
      <c r="L2035" s="2650"/>
      <c r="M2035" s="2650"/>
      <c r="N2035" s="2650"/>
      <c r="O2035" s="2650"/>
      <c r="P2035" s="2650"/>
      <c r="Q2035" s="2650"/>
      <c r="R2035" s="2650"/>
      <c r="S2035" s="2650"/>
      <c r="T2035" s="2646" t="s">
        <v>2987</v>
      </c>
      <c r="U2035" s="2647">
        <v>4673739434918</v>
      </c>
      <c r="V2035" s="2656">
        <v>1</v>
      </c>
      <c r="W2035" s="2650"/>
      <c r="X2035" s="2650"/>
      <c r="Y2035" s="2650"/>
      <c r="Z2035" s="2650"/>
      <c r="AA2035" s="2650"/>
      <c r="AB2035" s="2647">
        <v>4673739434925</v>
      </c>
      <c r="AC2035" s="2656">
        <v>1</v>
      </c>
      <c r="AD2035" s="2650"/>
      <c r="AE2035" s="2650"/>
      <c r="AF2035" s="2650"/>
      <c r="AG2035" s="2650"/>
      <c r="AH2035" s="2650"/>
      <c r="AI2035" s="2647">
        <v>4673739434932</v>
      </c>
      <c r="AJ2035" s="2646"/>
      <c r="AK2035" s="2651"/>
      <c r="AL2035" s="2651" t="s">
        <v>2986</v>
      </c>
      <c r="AM2035" s="2651"/>
      <c r="AN2035" s="2651"/>
    </row>
    <row r="2036" spans="1:40" ht="11.1" customHeight="1">
      <c r="A2036" s="2646" t="s">
        <v>3212</v>
      </c>
      <c r="B2036" s="2646" t="s">
        <v>3212</v>
      </c>
      <c r="C2036" s="2646" t="s">
        <v>3161</v>
      </c>
      <c r="D2036" s="2646"/>
      <c r="E2036" s="2647">
        <v>7307298009</v>
      </c>
      <c r="F2036" s="2646" t="s">
        <v>2990</v>
      </c>
      <c r="G2036" s="2646" t="s">
        <v>3211</v>
      </c>
      <c r="H2036" s="2646" t="s">
        <v>2995</v>
      </c>
      <c r="I2036" s="2646"/>
      <c r="J2036" s="2646"/>
      <c r="K2036" s="2646"/>
      <c r="L2036" s="2650"/>
      <c r="M2036" s="2650"/>
      <c r="N2036" s="2650"/>
      <c r="O2036" s="2650"/>
      <c r="P2036" s="2650"/>
      <c r="Q2036" s="2650"/>
      <c r="R2036" s="2650"/>
      <c r="S2036" s="2650"/>
      <c r="T2036" s="2646" t="s">
        <v>2987</v>
      </c>
      <c r="U2036" s="2647">
        <v>4673739434949</v>
      </c>
      <c r="V2036" s="2656">
        <v>1</v>
      </c>
      <c r="W2036" s="2650"/>
      <c r="X2036" s="2650"/>
      <c r="Y2036" s="2650"/>
      <c r="Z2036" s="2650"/>
      <c r="AA2036" s="2650"/>
      <c r="AB2036" s="2647">
        <v>4673739434956</v>
      </c>
      <c r="AC2036" s="2656">
        <v>1</v>
      </c>
      <c r="AD2036" s="2650"/>
      <c r="AE2036" s="2650"/>
      <c r="AF2036" s="2650"/>
      <c r="AG2036" s="2650"/>
      <c r="AH2036" s="2650"/>
      <c r="AI2036" s="2647">
        <v>4673739434963</v>
      </c>
      <c r="AJ2036" s="2646"/>
      <c r="AK2036" s="2651"/>
      <c r="AL2036" s="2651" t="s">
        <v>2986</v>
      </c>
      <c r="AM2036" s="2651"/>
      <c r="AN2036" s="2651"/>
    </row>
    <row r="2037" spans="1:40" ht="11.1" customHeight="1">
      <c r="A2037" s="2646" t="s">
        <v>3210</v>
      </c>
      <c r="B2037" s="2646" t="s">
        <v>3210</v>
      </c>
      <c r="C2037" s="2646" t="s">
        <v>3161</v>
      </c>
      <c r="D2037" s="2646"/>
      <c r="E2037" s="2647">
        <v>7307298009</v>
      </c>
      <c r="F2037" s="2646" t="s">
        <v>2990</v>
      </c>
      <c r="G2037" s="2646" t="s">
        <v>3209</v>
      </c>
      <c r="H2037" s="2646" t="s">
        <v>2995</v>
      </c>
      <c r="I2037" s="2646"/>
      <c r="J2037" s="2646"/>
      <c r="K2037" s="2646"/>
      <c r="L2037" s="2650"/>
      <c r="M2037" s="2650"/>
      <c r="N2037" s="2650"/>
      <c r="O2037" s="2650"/>
      <c r="P2037" s="2650"/>
      <c r="Q2037" s="2650"/>
      <c r="R2037" s="2650"/>
      <c r="S2037" s="2650"/>
      <c r="T2037" s="2646" t="s">
        <v>2987</v>
      </c>
      <c r="U2037" s="2647">
        <v>4673739434970</v>
      </c>
      <c r="V2037" s="2656">
        <v>1</v>
      </c>
      <c r="W2037" s="2650"/>
      <c r="X2037" s="2650"/>
      <c r="Y2037" s="2650"/>
      <c r="Z2037" s="2650"/>
      <c r="AA2037" s="2650"/>
      <c r="AB2037" s="2647">
        <v>4673739434987</v>
      </c>
      <c r="AC2037" s="2656">
        <v>1</v>
      </c>
      <c r="AD2037" s="2650"/>
      <c r="AE2037" s="2650"/>
      <c r="AF2037" s="2650"/>
      <c r="AG2037" s="2650"/>
      <c r="AH2037" s="2650"/>
      <c r="AI2037" s="2647">
        <v>4673739434994</v>
      </c>
      <c r="AJ2037" s="2646"/>
      <c r="AK2037" s="2651"/>
      <c r="AL2037" s="2651" t="s">
        <v>2986</v>
      </c>
      <c r="AM2037" s="2651"/>
      <c r="AN2037" s="2651"/>
    </row>
    <row r="2038" spans="1:40" ht="11.1" customHeight="1">
      <c r="A2038" s="2646" t="s">
        <v>3208</v>
      </c>
      <c r="B2038" s="2646" t="s">
        <v>3208</v>
      </c>
      <c r="C2038" s="2646" t="s">
        <v>3161</v>
      </c>
      <c r="D2038" s="2646"/>
      <c r="E2038" s="2647">
        <v>7307298009</v>
      </c>
      <c r="F2038" s="2646" t="s">
        <v>2990</v>
      </c>
      <c r="G2038" s="2646" t="s">
        <v>3207</v>
      </c>
      <c r="H2038" s="2646" t="s">
        <v>2995</v>
      </c>
      <c r="I2038" s="2646"/>
      <c r="J2038" s="2646"/>
      <c r="K2038" s="2646"/>
      <c r="L2038" s="2650"/>
      <c r="M2038" s="2650"/>
      <c r="N2038" s="2650"/>
      <c r="O2038" s="2650"/>
      <c r="P2038" s="2650"/>
      <c r="Q2038" s="2650"/>
      <c r="R2038" s="2650"/>
      <c r="S2038" s="2650"/>
      <c r="T2038" s="2646" t="s">
        <v>2987</v>
      </c>
      <c r="U2038" s="2647">
        <v>4673739435007</v>
      </c>
      <c r="V2038" s="2656">
        <v>1</v>
      </c>
      <c r="W2038" s="2650"/>
      <c r="X2038" s="2650"/>
      <c r="Y2038" s="2650"/>
      <c r="Z2038" s="2650"/>
      <c r="AA2038" s="2650"/>
      <c r="AB2038" s="2647">
        <v>4673739435014</v>
      </c>
      <c r="AC2038" s="2656">
        <v>1</v>
      </c>
      <c r="AD2038" s="2650"/>
      <c r="AE2038" s="2650"/>
      <c r="AF2038" s="2650"/>
      <c r="AG2038" s="2650"/>
      <c r="AH2038" s="2650"/>
      <c r="AI2038" s="2647">
        <v>4673739435021</v>
      </c>
      <c r="AJ2038" s="2646"/>
      <c r="AK2038" s="2651"/>
      <c r="AL2038" s="2651" t="s">
        <v>2986</v>
      </c>
      <c r="AM2038" s="2651"/>
      <c r="AN2038" s="2651"/>
    </row>
    <row r="2039" spans="1:40" ht="11.1" customHeight="1">
      <c r="A2039" s="2646" t="s">
        <v>3206</v>
      </c>
      <c r="B2039" s="2646" t="s">
        <v>3206</v>
      </c>
      <c r="C2039" s="2646" t="s">
        <v>3161</v>
      </c>
      <c r="D2039" s="2646"/>
      <c r="E2039" s="2647">
        <v>7307298009</v>
      </c>
      <c r="F2039" s="2646" t="s">
        <v>2990</v>
      </c>
      <c r="G2039" s="2646" t="s">
        <v>3205</v>
      </c>
      <c r="H2039" s="2646" t="s">
        <v>2995</v>
      </c>
      <c r="I2039" s="2646"/>
      <c r="J2039" s="2646"/>
      <c r="K2039" s="2646"/>
      <c r="L2039" s="2650"/>
      <c r="M2039" s="2650"/>
      <c r="N2039" s="2650"/>
      <c r="O2039" s="2650"/>
      <c r="P2039" s="2650"/>
      <c r="Q2039" s="2650"/>
      <c r="R2039" s="2650"/>
      <c r="S2039" s="2650"/>
      <c r="T2039" s="2646" t="s">
        <v>2987</v>
      </c>
      <c r="U2039" s="2647">
        <v>4673739435038</v>
      </c>
      <c r="V2039" s="2656">
        <v>1</v>
      </c>
      <c r="W2039" s="2650"/>
      <c r="X2039" s="2650"/>
      <c r="Y2039" s="2650"/>
      <c r="Z2039" s="2650"/>
      <c r="AA2039" s="2650"/>
      <c r="AB2039" s="2647">
        <v>4673739435045</v>
      </c>
      <c r="AC2039" s="2656">
        <v>1</v>
      </c>
      <c r="AD2039" s="2650"/>
      <c r="AE2039" s="2650"/>
      <c r="AF2039" s="2650"/>
      <c r="AG2039" s="2650"/>
      <c r="AH2039" s="2650"/>
      <c r="AI2039" s="2647">
        <v>4673739435052</v>
      </c>
      <c r="AJ2039" s="2646"/>
      <c r="AK2039" s="2651"/>
      <c r="AL2039" s="2651" t="s">
        <v>2986</v>
      </c>
      <c r="AM2039" s="2651"/>
      <c r="AN2039" s="2651"/>
    </row>
    <row r="2040" spans="1:40" ht="11.1" customHeight="1">
      <c r="A2040" s="2646" t="s">
        <v>3204</v>
      </c>
      <c r="B2040" s="2646" t="s">
        <v>3204</v>
      </c>
      <c r="C2040" s="2646" t="s">
        <v>3161</v>
      </c>
      <c r="D2040" s="2646"/>
      <c r="E2040" s="2647">
        <v>7307298009</v>
      </c>
      <c r="F2040" s="2646" t="s">
        <v>2990</v>
      </c>
      <c r="G2040" s="2646" t="s">
        <v>3203</v>
      </c>
      <c r="H2040" s="2646" t="s">
        <v>3017</v>
      </c>
      <c r="I2040" s="2646"/>
      <c r="J2040" s="2646"/>
      <c r="K2040" s="2646"/>
      <c r="L2040" s="2650"/>
      <c r="M2040" s="2650"/>
      <c r="N2040" s="2650"/>
      <c r="O2040" s="2650"/>
      <c r="P2040" s="2650"/>
      <c r="Q2040" s="2650"/>
      <c r="R2040" s="2650"/>
      <c r="S2040" s="2650"/>
      <c r="T2040" s="2646" t="s">
        <v>2987</v>
      </c>
      <c r="U2040" s="2647">
        <v>4673739435069</v>
      </c>
      <c r="V2040" s="2656">
        <v>1</v>
      </c>
      <c r="W2040" s="2650"/>
      <c r="X2040" s="2650"/>
      <c r="Y2040" s="2650"/>
      <c r="Z2040" s="2650"/>
      <c r="AA2040" s="2650"/>
      <c r="AB2040" s="2647">
        <v>4673739435076</v>
      </c>
      <c r="AC2040" s="2656">
        <v>1</v>
      </c>
      <c r="AD2040" s="2650"/>
      <c r="AE2040" s="2650"/>
      <c r="AF2040" s="2650"/>
      <c r="AG2040" s="2650"/>
      <c r="AH2040" s="2650"/>
      <c r="AI2040" s="2647">
        <v>4673739435083</v>
      </c>
      <c r="AJ2040" s="2646"/>
      <c r="AK2040" s="2651"/>
      <c r="AL2040" s="2651" t="s">
        <v>2986</v>
      </c>
      <c r="AM2040" s="2651"/>
      <c r="AN2040" s="2651"/>
    </row>
    <row r="2041" spans="1:40" ht="11.1" customHeight="1">
      <c r="A2041" s="2646" t="s">
        <v>3202</v>
      </c>
      <c r="B2041" s="2646" t="s">
        <v>3202</v>
      </c>
      <c r="C2041" s="2646" t="s">
        <v>3161</v>
      </c>
      <c r="D2041" s="2646"/>
      <c r="E2041" s="2647">
        <v>7307298009</v>
      </c>
      <c r="F2041" s="2646" t="s">
        <v>2990</v>
      </c>
      <c r="G2041" s="2646" t="s">
        <v>3201</v>
      </c>
      <c r="H2041" s="2646" t="s">
        <v>3017</v>
      </c>
      <c r="I2041" s="2646"/>
      <c r="J2041" s="2646"/>
      <c r="K2041" s="2646"/>
      <c r="L2041" s="2650"/>
      <c r="M2041" s="2650"/>
      <c r="N2041" s="2650"/>
      <c r="O2041" s="2650"/>
      <c r="P2041" s="2650"/>
      <c r="Q2041" s="2650"/>
      <c r="R2041" s="2650"/>
      <c r="S2041" s="2650"/>
      <c r="T2041" s="2646" t="s">
        <v>2987</v>
      </c>
      <c r="U2041" s="2647">
        <v>4673739435090</v>
      </c>
      <c r="V2041" s="2656">
        <v>1</v>
      </c>
      <c r="W2041" s="2650"/>
      <c r="X2041" s="2650"/>
      <c r="Y2041" s="2650"/>
      <c r="Z2041" s="2650"/>
      <c r="AA2041" s="2650"/>
      <c r="AB2041" s="2647">
        <v>4673739435106</v>
      </c>
      <c r="AC2041" s="2656">
        <v>1</v>
      </c>
      <c r="AD2041" s="2650"/>
      <c r="AE2041" s="2650"/>
      <c r="AF2041" s="2650"/>
      <c r="AG2041" s="2650"/>
      <c r="AH2041" s="2650"/>
      <c r="AI2041" s="2647">
        <v>4673739435113</v>
      </c>
      <c r="AJ2041" s="2646"/>
      <c r="AK2041" s="2651"/>
      <c r="AL2041" s="2651" t="s">
        <v>2986</v>
      </c>
      <c r="AM2041" s="2651"/>
      <c r="AN2041" s="2651"/>
    </row>
    <row r="2042" spans="1:40" ht="11.1" customHeight="1">
      <c r="A2042" s="2646" t="s">
        <v>3200</v>
      </c>
      <c r="B2042" s="2646" t="s">
        <v>3200</v>
      </c>
      <c r="C2042" s="2646" t="s">
        <v>3161</v>
      </c>
      <c r="D2042" s="2646"/>
      <c r="E2042" s="2647">
        <v>7307298009</v>
      </c>
      <c r="F2042" s="2646" t="s">
        <v>2990</v>
      </c>
      <c r="G2042" s="2646" t="s">
        <v>3199</v>
      </c>
      <c r="H2042" s="2646" t="s">
        <v>3017</v>
      </c>
      <c r="I2042" s="2646"/>
      <c r="J2042" s="2646"/>
      <c r="K2042" s="2646"/>
      <c r="L2042" s="2650"/>
      <c r="M2042" s="2650"/>
      <c r="N2042" s="2650"/>
      <c r="O2042" s="2650"/>
      <c r="P2042" s="2650"/>
      <c r="Q2042" s="2650"/>
      <c r="R2042" s="2650"/>
      <c r="S2042" s="2650"/>
      <c r="T2042" s="2646" t="s">
        <v>2987</v>
      </c>
      <c r="U2042" s="2647">
        <v>4673739435120</v>
      </c>
      <c r="V2042" s="2656">
        <v>1</v>
      </c>
      <c r="W2042" s="2650"/>
      <c r="X2042" s="2650"/>
      <c r="Y2042" s="2650"/>
      <c r="Z2042" s="2650"/>
      <c r="AA2042" s="2650"/>
      <c r="AB2042" s="2647">
        <v>4673739435137</v>
      </c>
      <c r="AC2042" s="2656">
        <v>1</v>
      </c>
      <c r="AD2042" s="2650"/>
      <c r="AE2042" s="2650"/>
      <c r="AF2042" s="2650"/>
      <c r="AG2042" s="2650"/>
      <c r="AH2042" s="2650"/>
      <c r="AI2042" s="2647">
        <v>4673739435144</v>
      </c>
      <c r="AJ2042" s="2646"/>
      <c r="AK2042" s="2651"/>
      <c r="AL2042" s="2651" t="s">
        <v>2986</v>
      </c>
      <c r="AM2042" s="2651"/>
      <c r="AN2042" s="2651"/>
    </row>
    <row r="2043" spans="1:40" ht="11.1" customHeight="1">
      <c r="A2043" s="2646" t="s">
        <v>3198</v>
      </c>
      <c r="B2043" s="2646" t="s">
        <v>3198</v>
      </c>
      <c r="C2043" s="2646" t="s">
        <v>3161</v>
      </c>
      <c r="D2043" s="2646" t="s">
        <v>3190</v>
      </c>
      <c r="E2043" s="2647">
        <v>7307291008</v>
      </c>
      <c r="F2043" s="2646" t="s">
        <v>2990</v>
      </c>
      <c r="G2043" s="2646" t="s">
        <v>2341</v>
      </c>
      <c r="H2043" s="2646" t="s">
        <v>2995</v>
      </c>
      <c r="I2043" s="2646"/>
      <c r="J2043" s="2646"/>
      <c r="K2043" s="2646"/>
      <c r="L2043" s="2657">
        <v>7.3999999999999996E-2</v>
      </c>
      <c r="M2043" s="2658">
        <v>6.0999999999999999E-5</v>
      </c>
      <c r="N2043" s="2657">
        <v>6.2E-2</v>
      </c>
      <c r="O2043" s="2657">
        <v>2.8000000000000001E-2</v>
      </c>
      <c r="P2043" s="2657">
        <v>3.5000000000000003E-2</v>
      </c>
      <c r="Q2043" s="2650"/>
      <c r="R2043" s="2650"/>
      <c r="S2043" s="2650"/>
      <c r="T2043" s="2646" t="s">
        <v>2987</v>
      </c>
      <c r="U2043" s="2647">
        <v>4673739423929</v>
      </c>
      <c r="V2043" s="2656">
        <v>10</v>
      </c>
      <c r="W2043" s="2648">
        <v>0.74</v>
      </c>
      <c r="X2043" s="2650"/>
      <c r="Y2043" s="2650"/>
      <c r="Z2043" s="2650"/>
      <c r="AA2043" s="2650"/>
      <c r="AB2043" s="2647">
        <v>4673739423936</v>
      </c>
      <c r="AC2043" s="2656">
        <v>300</v>
      </c>
      <c r="AD2043" s="2657">
        <v>44.781999999999996</v>
      </c>
      <c r="AE2043" s="2658">
        <v>1.8896E-2</v>
      </c>
      <c r="AF2043" s="2648">
        <v>0.38</v>
      </c>
      <c r="AG2043" s="2657">
        <v>0.255</v>
      </c>
      <c r="AH2043" s="2657">
        <v>0.19500000000000001</v>
      </c>
      <c r="AI2043" s="2647">
        <v>4673739423943</v>
      </c>
      <c r="AJ2043" s="2648">
        <v>5.57</v>
      </c>
      <c r="AK2043" s="2651" t="s">
        <v>2154</v>
      </c>
      <c r="AL2043" s="2651" t="s">
        <v>2986</v>
      </c>
      <c r="AM2043" s="2652">
        <v>508.54</v>
      </c>
      <c r="AN2043" s="2652">
        <v>5.68</v>
      </c>
    </row>
    <row r="2044" spans="1:40" ht="11.1" customHeight="1">
      <c r="A2044" s="2646" t="s">
        <v>3197</v>
      </c>
      <c r="B2044" s="2646" t="s">
        <v>3197</v>
      </c>
      <c r="C2044" s="2646" t="s">
        <v>3161</v>
      </c>
      <c r="D2044" s="2646" t="s">
        <v>3190</v>
      </c>
      <c r="E2044" s="2647">
        <v>7307291008</v>
      </c>
      <c r="F2044" s="2646" t="s">
        <v>2990</v>
      </c>
      <c r="G2044" s="2646" t="s">
        <v>2342</v>
      </c>
      <c r="H2044" s="2646" t="s">
        <v>2995</v>
      </c>
      <c r="I2044" s="2646"/>
      <c r="J2044" s="2646"/>
      <c r="K2044" s="2646"/>
      <c r="L2044" s="2657">
        <v>8.7999999999999995E-2</v>
      </c>
      <c r="M2044" s="2658">
        <v>6.8999999999999997E-5</v>
      </c>
      <c r="N2044" s="2657">
        <v>6.3E-2</v>
      </c>
      <c r="O2044" s="2657">
        <v>2.8000000000000001E-2</v>
      </c>
      <c r="P2044" s="2657">
        <v>3.9E-2</v>
      </c>
      <c r="Q2044" s="2650"/>
      <c r="R2044" s="2650"/>
      <c r="S2044" s="2650"/>
      <c r="T2044" s="2646" t="s">
        <v>2987</v>
      </c>
      <c r="U2044" s="2647">
        <v>4673739423950</v>
      </c>
      <c r="V2044" s="2656">
        <v>10</v>
      </c>
      <c r="W2044" s="2648">
        <v>0.88</v>
      </c>
      <c r="X2044" s="2650"/>
      <c r="Y2044" s="2650"/>
      <c r="Z2044" s="2650"/>
      <c r="AA2044" s="2650"/>
      <c r="AB2044" s="2647">
        <v>4673739423967</v>
      </c>
      <c r="AC2044" s="2656">
        <v>250</v>
      </c>
      <c r="AD2044" s="2657">
        <v>44.381999999999998</v>
      </c>
      <c r="AE2044" s="2658">
        <v>1.8896E-2</v>
      </c>
      <c r="AF2044" s="2648">
        <v>0.38</v>
      </c>
      <c r="AG2044" s="2657">
        <v>0.255</v>
      </c>
      <c r="AH2044" s="2657">
        <v>0.19500000000000001</v>
      </c>
      <c r="AI2044" s="2647">
        <v>4673739423974</v>
      </c>
      <c r="AJ2044" s="2648">
        <v>5.85</v>
      </c>
      <c r="AK2044" s="2651" t="s">
        <v>2154</v>
      </c>
      <c r="AL2044" s="2651" t="s">
        <v>2986</v>
      </c>
      <c r="AM2044" s="2652">
        <v>534.11</v>
      </c>
      <c r="AN2044" s="2652">
        <v>5.97</v>
      </c>
    </row>
    <row r="2045" spans="1:40" ht="11.1" customHeight="1">
      <c r="A2045" s="2646" t="s">
        <v>3196</v>
      </c>
      <c r="B2045" s="2646" t="s">
        <v>3196</v>
      </c>
      <c r="C2045" s="2646" t="s">
        <v>3161</v>
      </c>
      <c r="D2045" s="2646" t="s">
        <v>3190</v>
      </c>
      <c r="E2045" s="2647">
        <v>7307291008</v>
      </c>
      <c r="F2045" s="2646" t="s">
        <v>2990</v>
      </c>
      <c r="G2045" s="2646" t="s">
        <v>2343</v>
      </c>
      <c r="H2045" s="2646" t="s">
        <v>2995</v>
      </c>
      <c r="I2045" s="2646"/>
      <c r="J2045" s="2646"/>
      <c r="K2045" s="2646"/>
      <c r="L2045" s="2648">
        <v>0.11</v>
      </c>
      <c r="M2045" s="2658">
        <v>1.08E-4</v>
      </c>
      <c r="N2045" s="2648">
        <v>7.0000000000000007E-2</v>
      </c>
      <c r="O2045" s="2657">
        <v>3.5000000000000003E-2</v>
      </c>
      <c r="P2045" s="2657">
        <v>4.3999999999999997E-2</v>
      </c>
      <c r="Q2045" s="2650"/>
      <c r="R2045" s="2650"/>
      <c r="S2045" s="2650"/>
      <c r="T2045" s="2646" t="s">
        <v>2987</v>
      </c>
      <c r="U2045" s="2647">
        <v>4673739423981</v>
      </c>
      <c r="V2045" s="2656">
        <v>10</v>
      </c>
      <c r="W2045" s="2653">
        <v>1.1000000000000001</v>
      </c>
      <c r="X2045" s="2650"/>
      <c r="Y2045" s="2650"/>
      <c r="Z2045" s="2650"/>
      <c r="AA2045" s="2650"/>
      <c r="AB2045" s="2647">
        <v>4673739423998</v>
      </c>
      <c r="AC2045" s="2656">
        <v>250</v>
      </c>
      <c r="AD2045" s="2657">
        <v>55.381999999999998</v>
      </c>
      <c r="AE2045" s="2658">
        <v>1.8896E-2</v>
      </c>
      <c r="AF2045" s="2648">
        <v>0.38</v>
      </c>
      <c r="AG2045" s="2657">
        <v>0.255</v>
      </c>
      <c r="AH2045" s="2657">
        <v>0.19500000000000001</v>
      </c>
      <c r="AI2045" s="2647">
        <v>4673739424001</v>
      </c>
      <c r="AJ2045" s="2648">
        <v>8.43</v>
      </c>
      <c r="AK2045" s="2651" t="s">
        <v>2154</v>
      </c>
      <c r="AL2045" s="2651" t="s">
        <v>2986</v>
      </c>
      <c r="AM2045" s="2652">
        <v>769.66</v>
      </c>
      <c r="AN2045" s="2652">
        <v>8.6</v>
      </c>
    </row>
    <row r="2046" spans="1:40" ht="11.1" customHeight="1">
      <c r="A2046" s="2646" t="s">
        <v>3195</v>
      </c>
      <c r="B2046" s="2646" t="s">
        <v>3195</v>
      </c>
      <c r="C2046" s="2646" t="s">
        <v>3161</v>
      </c>
      <c r="D2046" s="2646" t="s">
        <v>3190</v>
      </c>
      <c r="E2046" s="2647">
        <v>7307291008</v>
      </c>
      <c r="F2046" s="2646" t="s">
        <v>2990</v>
      </c>
      <c r="G2046" s="2646" t="s">
        <v>2344</v>
      </c>
      <c r="H2046" s="2646" t="s">
        <v>2995</v>
      </c>
      <c r="I2046" s="2646"/>
      <c r="J2046" s="2646"/>
      <c r="K2046" s="2646"/>
      <c r="L2046" s="2657">
        <v>9.2999999999999999E-2</v>
      </c>
      <c r="M2046" s="2658">
        <v>7.7000000000000001E-5</v>
      </c>
      <c r="N2046" s="2657">
        <v>6.2E-2</v>
      </c>
      <c r="O2046" s="2657">
        <v>3.1E-2</v>
      </c>
      <c r="P2046" s="2648">
        <v>0.04</v>
      </c>
      <c r="Q2046" s="2650"/>
      <c r="R2046" s="2650"/>
      <c r="S2046" s="2650"/>
      <c r="T2046" s="2646" t="s">
        <v>2987</v>
      </c>
      <c r="U2046" s="2647">
        <v>4673739424018</v>
      </c>
      <c r="V2046" s="2656">
        <v>10</v>
      </c>
      <c r="W2046" s="2648">
        <v>0.93</v>
      </c>
      <c r="X2046" s="2650"/>
      <c r="Y2046" s="2650"/>
      <c r="Z2046" s="2650"/>
      <c r="AA2046" s="2650"/>
      <c r="AB2046" s="2647">
        <v>4673739424025</v>
      </c>
      <c r="AC2046" s="2656">
        <v>200</v>
      </c>
      <c r="AD2046" s="2657">
        <v>37.582000000000001</v>
      </c>
      <c r="AE2046" s="2658">
        <v>1.8896E-2</v>
      </c>
      <c r="AF2046" s="2648">
        <v>0.38</v>
      </c>
      <c r="AG2046" s="2657">
        <v>0.255</v>
      </c>
      <c r="AH2046" s="2657">
        <v>0.19500000000000001</v>
      </c>
      <c r="AI2046" s="2647">
        <v>4673739424032</v>
      </c>
      <c r="AJ2046" s="2648">
        <v>6.39</v>
      </c>
      <c r="AK2046" s="2651" t="s">
        <v>2154</v>
      </c>
      <c r="AL2046" s="2651" t="s">
        <v>2986</v>
      </c>
      <c r="AM2046" s="2652">
        <v>583.41</v>
      </c>
      <c r="AN2046" s="2652">
        <v>6.52</v>
      </c>
    </row>
    <row r="2047" spans="1:40" ht="11.1" customHeight="1">
      <c r="A2047" s="2646" t="s">
        <v>3194</v>
      </c>
      <c r="B2047" s="2646" t="s">
        <v>3194</v>
      </c>
      <c r="C2047" s="2646" t="s">
        <v>3161</v>
      </c>
      <c r="D2047" s="2646" t="s">
        <v>3190</v>
      </c>
      <c r="E2047" s="2647">
        <v>7307291008</v>
      </c>
      <c r="F2047" s="2646" t="s">
        <v>2990</v>
      </c>
      <c r="G2047" s="2646" t="s">
        <v>2345</v>
      </c>
      <c r="H2047" s="2646" t="s">
        <v>2995</v>
      </c>
      <c r="I2047" s="2646"/>
      <c r="J2047" s="2646"/>
      <c r="K2047" s="2646"/>
      <c r="L2047" s="2648">
        <v>0.12</v>
      </c>
      <c r="M2047" s="2658">
        <v>1.0399999999999999E-4</v>
      </c>
      <c r="N2047" s="2657">
        <v>6.8000000000000005E-2</v>
      </c>
      <c r="O2047" s="2657">
        <v>3.4000000000000002E-2</v>
      </c>
      <c r="P2047" s="2657">
        <v>4.4999999999999998E-2</v>
      </c>
      <c r="Q2047" s="2650"/>
      <c r="R2047" s="2650"/>
      <c r="S2047" s="2650"/>
      <c r="T2047" s="2646" t="s">
        <v>2987</v>
      </c>
      <c r="U2047" s="2647">
        <v>4673739424049</v>
      </c>
      <c r="V2047" s="2656">
        <v>10</v>
      </c>
      <c r="W2047" s="2653">
        <v>1.2</v>
      </c>
      <c r="X2047" s="2650"/>
      <c r="Y2047" s="2650"/>
      <c r="Z2047" s="2650"/>
      <c r="AA2047" s="2650"/>
      <c r="AB2047" s="2647">
        <v>4673739424056</v>
      </c>
      <c r="AC2047" s="2656">
        <v>200</v>
      </c>
      <c r="AD2047" s="2657">
        <v>48.381999999999998</v>
      </c>
      <c r="AE2047" s="2658">
        <v>1.8896E-2</v>
      </c>
      <c r="AF2047" s="2648">
        <v>0.38</v>
      </c>
      <c r="AG2047" s="2657">
        <v>0.255</v>
      </c>
      <c r="AH2047" s="2657">
        <v>0.19500000000000001</v>
      </c>
      <c r="AI2047" s="2647">
        <v>4673739424063</v>
      </c>
      <c r="AJ2047" s="2648">
        <v>7.47</v>
      </c>
      <c r="AK2047" s="2651" t="s">
        <v>2154</v>
      </c>
      <c r="AL2047" s="2651" t="s">
        <v>2986</v>
      </c>
      <c r="AM2047" s="2652">
        <v>682.01</v>
      </c>
      <c r="AN2047" s="2652">
        <v>7.62</v>
      </c>
    </row>
    <row r="2048" spans="1:40" ht="11.1" customHeight="1">
      <c r="A2048" s="2646" t="s">
        <v>3193</v>
      </c>
      <c r="B2048" s="2646" t="s">
        <v>3193</v>
      </c>
      <c r="C2048" s="2646" t="s">
        <v>3161</v>
      </c>
      <c r="D2048" s="2646" t="s">
        <v>3190</v>
      </c>
      <c r="E2048" s="2647">
        <v>7307291008</v>
      </c>
      <c r="F2048" s="2646" t="s">
        <v>2990</v>
      </c>
      <c r="G2048" s="2646" t="s">
        <v>2346</v>
      </c>
      <c r="H2048" s="2646" t="s">
        <v>2995</v>
      </c>
      <c r="I2048" s="2646"/>
      <c r="J2048" s="2646"/>
      <c r="K2048" s="2646"/>
      <c r="L2048" s="2657">
        <v>0.13300000000000001</v>
      </c>
      <c r="M2048" s="2658">
        <v>1.37E-4</v>
      </c>
      <c r="N2048" s="2657">
        <v>7.9000000000000001E-2</v>
      </c>
      <c r="O2048" s="2657">
        <v>3.6999999999999998E-2</v>
      </c>
      <c r="P2048" s="2657">
        <v>4.7E-2</v>
      </c>
      <c r="Q2048" s="2650"/>
      <c r="R2048" s="2650"/>
      <c r="S2048" s="2650"/>
      <c r="T2048" s="2646" t="s">
        <v>2987</v>
      </c>
      <c r="U2048" s="2647">
        <v>4673739424070</v>
      </c>
      <c r="V2048" s="2656">
        <v>10</v>
      </c>
      <c r="W2048" s="2648">
        <v>1.33</v>
      </c>
      <c r="X2048" s="2650"/>
      <c r="Y2048" s="2650"/>
      <c r="Z2048" s="2650"/>
      <c r="AA2048" s="2650"/>
      <c r="AB2048" s="2647">
        <v>4673739424087</v>
      </c>
      <c r="AC2048" s="2656">
        <v>150</v>
      </c>
      <c r="AD2048" s="2657">
        <v>40.281999999999996</v>
      </c>
      <c r="AE2048" s="2658">
        <v>1.8896E-2</v>
      </c>
      <c r="AF2048" s="2648">
        <v>0.38</v>
      </c>
      <c r="AG2048" s="2657">
        <v>0.255</v>
      </c>
      <c r="AH2048" s="2657">
        <v>0.19500000000000001</v>
      </c>
      <c r="AI2048" s="2647">
        <v>4673739424094</v>
      </c>
      <c r="AJ2048" s="2648">
        <v>10.18</v>
      </c>
      <c r="AK2048" s="2651" t="s">
        <v>2154</v>
      </c>
      <c r="AL2048" s="2651" t="s">
        <v>2986</v>
      </c>
      <c r="AM2048" s="2652">
        <v>929.43</v>
      </c>
      <c r="AN2048" s="2652">
        <v>10.38</v>
      </c>
    </row>
    <row r="2049" spans="1:40" ht="11.1" customHeight="1">
      <c r="A2049" s="2646" t="s">
        <v>3192</v>
      </c>
      <c r="B2049" s="2646" t="s">
        <v>3192</v>
      </c>
      <c r="C2049" s="2646" t="s">
        <v>3161</v>
      </c>
      <c r="D2049" s="2646" t="s">
        <v>3190</v>
      </c>
      <c r="E2049" s="2647">
        <v>7307291008</v>
      </c>
      <c r="F2049" s="2646" t="s">
        <v>2990</v>
      </c>
      <c r="G2049" s="2646" t="s">
        <v>2347</v>
      </c>
      <c r="H2049" s="2646" t="s">
        <v>2995</v>
      </c>
      <c r="I2049" s="2646"/>
      <c r="J2049" s="2646"/>
      <c r="K2049" s="2646"/>
      <c r="L2049" s="2657">
        <v>0.17199999999999999</v>
      </c>
      <c r="M2049" s="2658">
        <v>1.5699999999999999E-4</v>
      </c>
      <c r="N2049" s="2657">
        <v>7.5999999999999998E-2</v>
      </c>
      <c r="O2049" s="2657">
        <v>4.2999999999999997E-2</v>
      </c>
      <c r="P2049" s="2657">
        <v>4.8000000000000001E-2</v>
      </c>
      <c r="Q2049" s="2650"/>
      <c r="R2049" s="2650"/>
      <c r="S2049" s="2650"/>
      <c r="T2049" s="2646" t="s">
        <v>2987</v>
      </c>
      <c r="U2049" s="2647">
        <v>4673739424100</v>
      </c>
      <c r="V2049" s="2656">
        <v>10</v>
      </c>
      <c r="W2049" s="2648">
        <v>1.72</v>
      </c>
      <c r="X2049" s="2650"/>
      <c r="Y2049" s="2650"/>
      <c r="Z2049" s="2650"/>
      <c r="AA2049" s="2650"/>
      <c r="AB2049" s="2647">
        <v>4673739424117</v>
      </c>
      <c r="AC2049" s="2656">
        <v>150</v>
      </c>
      <c r="AD2049" s="2657">
        <v>51.981999999999999</v>
      </c>
      <c r="AE2049" s="2658">
        <v>1.8896E-2</v>
      </c>
      <c r="AF2049" s="2648">
        <v>0.38</v>
      </c>
      <c r="AG2049" s="2657">
        <v>0.255</v>
      </c>
      <c r="AH2049" s="2657">
        <v>0.19500000000000001</v>
      </c>
      <c r="AI2049" s="2647">
        <v>4673739424124</v>
      </c>
      <c r="AJ2049" s="2648">
        <v>15.26</v>
      </c>
      <c r="AK2049" s="2651" t="s">
        <v>2154</v>
      </c>
      <c r="AL2049" s="2651" t="s">
        <v>2986</v>
      </c>
      <c r="AM2049" s="2655">
        <v>1393.24</v>
      </c>
      <c r="AN2049" s="2652">
        <v>15.57</v>
      </c>
    </row>
    <row r="2050" spans="1:40" ht="11.1" customHeight="1">
      <c r="A2050" s="2646" t="s">
        <v>3191</v>
      </c>
      <c r="B2050" s="2646" t="s">
        <v>3191</v>
      </c>
      <c r="C2050" s="2646" t="s">
        <v>3161</v>
      </c>
      <c r="D2050" s="2646" t="s">
        <v>3190</v>
      </c>
      <c r="E2050" s="2647">
        <v>7307291008</v>
      </c>
      <c r="F2050" s="2646" t="s">
        <v>2990</v>
      </c>
      <c r="G2050" s="2646" t="s">
        <v>2348</v>
      </c>
      <c r="H2050" s="2646" t="s">
        <v>2995</v>
      </c>
      <c r="I2050" s="2646"/>
      <c r="J2050" s="2646"/>
      <c r="K2050" s="2646"/>
      <c r="L2050" s="2657">
        <v>0.20399999999999999</v>
      </c>
      <c r="M2050" s="2658">
        <v>2.04E-4</v>
      </c>
      <c r="N2050" s="2657">
        <v>9.0999999999999998E-2</v>
      </c>
      <c r="O2050" s="2657">
        <v>4.3999999999999997E-2</v>
      </c>
      <c r="P2050" s="2657">
        <v>5.0999999999999997E-2</v>
      </c>
      <c r="Q2050" s="2650"/>
      <c r="R2050" s="2650"/>
      <c r="S2050" s="2650"/>
      <c r="T2050" s="2646" t="s">
        <v>2987</v>
      </c>
      <c r="U2050" s="2647">
        <v>4673739424131</v>
      </c>
      <c r="V2050" s="2656">
        <v>10</v>
      </c>
      <c r="W2050" s="2648">
        <v>2.04</v>
      </c>
      <c r="X2050" s="2650"/>
      <c r="Y2050" s="2650"/>
      <c r="Z2050" s="2650"/>
      <c r="AA2050" s="2650"/>
      <c r="AB2050" s="2647">
        <v>4673739424148</v>
      </c>
      <c r="AC2050" s="2656">
        <v>50</v>
      </c>
      <c r="AD2050" s="2657">
        <v>20.782</v>
      </c>
      <c r="AE2050" s="2658">
        <v>1.8896E-2</v>
      </c>
      <c r="AF2050" s="2648">
        <v>0.38</v>
      </c>
      <c r="AG2050" s="2657">
        <v>0.255</v>
      </c>
      <c r="AH2050" s="2657">
        <v>0.19500000000000001</v>
      </c>
      <c r="AI2050" s="2647">
        <v>4673739424155</v>
      </c>
      <c r="AJ2050" s="2648">
        <v>16.82</v>
      </c>
      <c r="AK2050" s="2651" t="s">
        <v>2154</v>
      </c>
      <c r="AL2050" s="2651" t="s">
        <v>2986</v>
      </c>
      <c r="AM2050" s="2655">
        <v>1535.67</v>
      </c>
      <c r="AN2050" s="2652">
        <v>17.16</v>
      </c>
    </row>
    <row r="2051" spans="1:40" ht="11.1" customHeight="1">
      <c r="A2051" s="2646" t="s">
        <v>3189</v>
      </c>
      <c r="B2051" s="2646" t="s">
        <v>3189</v>
      </c>
      <c r="C2051" s="2646" t="s">
        <v>3161</v>
      </c>
      <c r="D2051" s="2646" t="s">
        <v>3182</v>
      </c>
      <c r="E2051" s="2647">
        <v>7307291008</v>
      </c>
      <c r="F2051" s="2646" t="s">
        <v>2990</v>
      </c>
      <c r="G2051" s="2646" t="s">
        <v>2351</v>
      </c>
      <c r="H2051" s="2646" t="s">
        <v>2995</v>
      </c>
      <c r="I2051" s="2646"/>
      <c r="J2051" s="2646"/>
      <c r="K2051" s="2646"/>
      <c r="L2051" s="2648">
        <v>7.0000000000000007E-2</v>
      </c>
      <c r="M2051" s="2658">
        <v>5.7000000000000003E-5</v>
      </c>
      <c r="N2051" s="2657">
        <v>5.2999999999999999E-2</v>
      </c>
      <c r="O2051" s="2657">
        <v>2.5000000000000001E-2</v>
      </c>
      <c r="P2051" s="2657">
        <v>4.2999999999999997E-2</v>
      </c>
      <c r="Q2051" s="2650"/>
      <c r="R2051" s="2650"/>
      <c r="S2051" s="2650"/>
      <c r="T2051" s="2646" t="s">
        <v>2987</v>
      </c>
      <c r="U2051" s="2647">
        <v>4673739424193</v>
      </c>
      <c r="V2051" s="2656">
        <v>10</v>
      </c>
      <c r="W2051" s="2653">
        <v>0.7</v>
      </c>
      <c r="X2051" s="2650"/>
      <c r="Y2051" s="2650"/>
      <c r="Z2051" s="2650"/>
      <c r="AA2051" s="2650"/>
      <c r="AB2051" s="2647">
        <v>4673739424209</v>
      </c>
      <c r="AC2051" s="2656">
        <v>300</v>
      </c>
      <c r="AD2051" s="2657">
        <v>42.381999999999998</v>
      </c>
      <c r="AE2051" s="2658">
        <v>1.8896E-2</v>
      </c>
      <c r="AF2051" s="2648">
        <v>0.38</v>
      </c>
      <c r="AG2051" s="2657">
        <v>0.255</v>
      </c>
      <c r="AH2051" s="2657">
        <v>0.19500000000000001</v>
      </c>
      <c r="AI2051" s="2647">
        <v>4673739424216</v>
      </c>
      <c r="AJ2051" s="2648">
        <v>6.12</v>
      </c>
      <c r="AK2051" s="2651" t="s">
        <v>2154</v>
      </c>
      <c r="AL2051" s="2651" t="s">
        <v>2986</v>
      </c>
      <c r="AM2051" s="2652">
        <v>558.76</v>
      </c>
      <c r="AN2051" s="2652">
        <v>6.24</v>
      </c>
    </row>
    <row r="2052" spans="1:40" ht="11.1" customHeight="1">
      <c r="A2052" s="2646" t="s">
        <v>3188</v>
      </c>
      <c r="B2052" s="2646" t="s">
        <v>3188</v>
      </c>
      <c r="C2052" s="2646" t="s">
        <v>3161</v>
      </c>
      <c r="D2052" s="2646" t="s">
        <v>3182</v>
      </c>
      <c r="E2052" s="2647">
        <v>7307291008</v>
      </c>
      <c r="F2052" s="2646" t="s">
        <v>2990</v>
      </c>
      <c r="G2052" s="2646" t="s">
        <v>2352</v>
      </c>
      <c r="H2052" s="2646" t="s">
        <v>2995</v>
      </c>
      <c r="I2052" s="2646"/>
      <c r="J2052" s="2646"/>
      <c r="K2052" s="2646"/>
      <c r="L2052" s="2657">
        <v>8.5000000000000006E-2</v>
      </c>
      <c r="M2052" s="2658">
        <v>5.8999999999999998E-5</v>
      </c>
      <c r="N2052" s="2657">
        <v>5.1999999999999998E-2</v>
      </c>
      <c r="O2052" s="2657">
        <v>2.5999999999999999E-2</v>
      </c>
      <c r="P2052" s="2657">
        <v>4.3999999999999997E-2</v>
      </c>
      <c r="Q2052" s="2650"/>
      <c r="R2052" s="2650"/>
      <c r="S2052" s="2650"/>
      <c r="T2052" s="2646" t="s">
        <v>2987</v>
      </c>
      <c r="U2052" s="2647">
        <v>4673739424223</v>
      </c>
      <c r="V2052" s="2656">
        <v>10</v>
      </c>
      <c r="W2052" s="2648">
        <v>0.85</v>
      </c>
      <c r="X2052" s="2650"/>
      <c r="Y2052" s="2650"/>
      <c r="Z2052" s="2650"/>
      <c r="AA2052" s="2650"/>
      <c r="AB2052" s="2647">
        <v>4673739424230</v>
      </c>
      <c r="AC2052" s="2656">
        <v>250</v>
      </c>
      <c r="AD2052" s="2657">
        <v>42.881999999999998</v>
      </c>
      <c r="AE2052" s="2658">
        <v>1.8896E-2</v>
      </c>
      <c r="AF2052" s="2648">
        <v>0.38</v>
      </c>
      <c r="AG2052" s="2657">
        <v>0.255</v>
      </c>
      <c r="AH2052" s="2657">
        <v>0.19500000000000001</v>
      </c>
      <c r="AI2052" s="2647">
        <v>4673739424247</v>
      </c>
      <c r="AJ2052" s="2648">
        <v>7.22</v>
      </c>
      <c r="AK2052" s="2651" t="s">
        <v>2154</v>
      </c>
      <c r="AL2052" s="2651" t="s">
        <v>2986</v>
      </c>
      <c r="AM2052" s="2652">
        <v>659.19</v>
      </c>
      <c r="AN2052" s="2652">
        <v>7.36</v>
      </c>
    </row>
    <row r="2053" spans="1:40" ht="11.1" customHeight="1">
      <c r="A2053" s="2646" t="s">
        <v>3187</v>
      </c>
      <c r="B2053" s="2646" t="s">
        <v>3187</v>
      </c>
      <c r="C2053" s="2646" t="s">
        <v>3161</v>
      </c>
      <c r="D2053" s="2646" t="s">
        <v>3182</v>
      </c>
      <c r="E2053" s="2647">
        <v>7307291008</v>
      </c>
      <c r="F2053" s="2646" t="s">
        <v>2990</v>
      </c>
      <c r="G2053" s="2646" t="s">
        <v>2353</v>
      </c>
      <c r="H2053" s="2646" t="s">
        <v>2995</v>
      </c>
      <c r="I2053" s="2646"/>
      <c r="J2053" s="2646"/>
      <c r="K2053" s="2646"/>
      <c r="L2053" s="2657">
        <v>0.128</v>
      </c>
      <c r="M2053" s="2658">
        <v>9.3999999999999994E-5</v>
      </c>
      <c r="N2053" s="2657">
        <v>6.5000000000000002E-2</v>
      </c>
      <c r="O2053" s="2648">
        <v>0.03</v>
      </c>
      <c r="P2053" s="2657">
        <v>4.8000000000000001E-2</v>
      </c>
      <c r="Q2053" s="2650"/>
      <c r="R2053" s="2650"/>
      <c r="S2053" s="2650"/>
      <c r="T2053" s="2646" t="s">
        <v>2987</v>
      </c>
      <c r="U2053" s="2647">
        <v>4673739424254</v>
      </c>
      <c r="V2053" s="2656">
        <v>10</v>
      </c>
      <c r="W2053" s="2648">
        <v>1.28</v>
      </c>
      <c r="X2053" s="2650"/>
      <c r="Y2053" s="2650"/>
      <c r="Z2053" s="2650"/>
      <c r="AA2053" s="2650"/>
      <c r="AB2053" s="2647">
        <v>4673739424261</v>
      </c>
      <c r="AC2053" s="2656">
        <v>250</v>
      </c>
      <c r="AD2053" s="2657">
        <v>64.382000000000005</v>
      </c>
      <c r="AE2053" s="2658">
        <v>1.8896E-2</v>
      </c>
      <c r="AF2053" s="2648">
        <v>0.38</v>
      </c>
      <c r="AG2053" s="2657">
        <v>0.255</v>
      </c>
      <c r="AH2053" s="2657">
        <v>0.19500000000000001</v>
      </c>
      <c r="AI2053" s="2647">
        <v>4673739424278</v>
      </c>
      <c r="AJ2053" s="2648">
        <v>9.35</v>
      </c>
      <c r="AK2053" s="2651" t="s">
        <v>2154</v>
      </c>
      <c r="AL2053" s="2651" t="s">
        <v>2986</v>
      </c>
      <c r="AM2053" s="2652">
        <v>853.66</v>
      </c>
      <c r="AN2053" s="2652">
        <v>9.5399999999999991</v>
      </c>
    </row>
    <row r="2054" spans="1:40" ht="11.1" customHeight="1">
      <c r="A2054" s="2646" t="s">
        <v>3186</v>
      </c>
      <c r="B2054" s="2646" t="s">
        <v>3186</v>
      </c>
      <c r="C2054" s="2646" t="s">
        <v>3161</v>
      </c>
      <c r="D2054" s="2646" t="s">
        <v>3182</v>
      </c>
      <c r="E2054" s="2647">
        <v>7307291008</v>
      </c>
      <c r="F2054" s="2646" t="s">
        <v>2990</v>
      </c>
      <c r="G2054" s="2646" t="s">
        <v>2354</v>
      </c>
      <c r="H2054" s="2646" t="s">
        <v>2995</v>
      </c>
      <c r="I2054" s="2646"/>
      <c r="J2054" s="2646"/>
      <c r="K2054" s="2646"/>
      <c r="L2054" s="2657">
        <v>0.115</v>
      </c>
      <c r="M2054" s="2658">
        <v>8.8999999999999995E-5</v>
      </c>
      <c r="N2054" s="2657">
        <v>5.5E-2</v>
      </c>
      <c r="O2054" s="2657">
        <v>3.1E-2</v>
      </c>
      <c r="P2054" s="2657">
        <v>5.1999999999999998E-2</v>
      </c>
      <c r="Q2054" s="2650"/>
      <c r="R2054" s="2650"/>
      <c r="S2054" s="2650"/>
      <c r="T2054" s="2646" t="s">
        <v>2987</v>
      </c>
      <c r="U2054" s="2647">
        <v>4673739424285</v>
      </c>
      <c r="V2054" s="2656">
        <v>10</v>
      </c>
      <c r="W2054" s="2648">
        <v>1.1499999999999999</v>
      </c>
      <c r="X2054" s="2650"/>
      <c r="Y2054" s="2650"/>
      <c r="Z2054" s="2650"/>
      <c r="AA2054" s="2650"/>
      <c r="AB2054" s="2647">
        <v>4673739424292</v>
      </c>
      <c r="AC2054" s="2656">
        <v>200</v>
      </c>
      <c r="AD2054" s="2657">
        <v>46.381999999999998</v>
      </c>
      <c r="AE2054" s="2658">
        <v>1.8896E-2</v>
      </c>
      <c r="AF2054" s="2648">
        <v>0.38</v>
      </c>
      <c r="AG2054" s="2657">
        <v>0.255</v>
      </c>
      <c r="AH2054" s="2657">
        <v>0.19500000000000001</v>
      </c>
      <c r="AI2054" s="2647">
        <v>4673739424308</v>
      </c>
      <c r="AJ2054" s="2648">
        <v>8.02</v>
      </c>
      <c r="AK2054" s="2651" t="s">
        <v>2154</v>
      </c>
      <c r="AL2054" s="2651" t="s">
        <v>2986</v>
      </c>
      <c r="AM2054" s="2652">
        <v>732.23</v>
      </c>
      <c r="AN2054" s="2652">
        <v>8.18</v>
      </c>
    </row>
    <row r="2055" spans="1:40" ht="11.1" customHeight="1">
      <c r="A2055" s="2646" t="s">
        <v>3185</v>
      </c>
      <c r="B2055" s="2646" t="s">
        <v>3185</v>
      </c>
      <c r="C2055" s="2646" t="s">
        <v>3161</v>
      </c>
      <c r="D2055" s="2646" t="s">
        <v>3182</v>
      </c>
      <c r="E2055" s="2647">
        <v>7307291008</v>
      </c>
      <c r="F2055" s="2646" t="s">
        <v>2990</v>
      </c>
      <c r="G2055" s="2646" t="s">
        <v>2355</v>
      </c>
      <c r="H2055" s="2646" t="s">
        <v>2995</v>
      </c>
      <c r="I2055" s="2646"/>
      <c r="J2055" s="2646"/>
      <c r="K2055" s="2646"/>
      <c r="L2055" s="2657">
        <v>0.13500000000000001</v>
      </c>
      <c r="M2055" s="2658">
        <v>9.2999999999999997E-5</v>
      </c>
      <c r="N2055" s="2657">
        <v>5.8000000000000003E-2</v>
      </c>
      <c r="O2055" s="2657">
        <v>3.1E-2</v>
      </c>
      <c r="P2055" s="2657">
        <v>5.1999999999999998E-2</v>
      </c>
      <c r="Q2055" s="2650"/>
      <c r="R2055" s="2650"/>
      <c r="S2055" s="2650"/>
      <c r="T2055" s="2646" t="s">
        <v>2987</v>
      </c>
      <c r="U2055" s="2647">
        <v>4673739424315</v>
      </c>
      <c r="V2055" s="2656">
        <v>10</v>
      </c>
      <c r="W2055" s="2648">
        <v>1.35</v>
      </c>
      <c r="X2055" s="2650"/>
      <c r="Y2055" s="2650"/>
      <c r="Z2055" s="2650"/>
      <c r="AA2055" s="2650"/>
      <c r="AB2055" s="2647">
        <v>4673739424322</v>
      </c>
      <c r="AC2055" s="2656">
        <v>200</v>
      </c>
      <c r="AD2055" s="2657">
        <v>54.381999999999998</v>
      </c>
      <c r="AE2055" s="2658">
        <v>1.8896E-2</v>
      </c>
      <c r="AF2055" s="2648">
        <v>0.38</v>
      </c>
      <c r="AG2055" s="2657">
        <v>0.255</v>
      </c>
      <c r="AH2055" s="2657">
        <v>0.19500000000000001</v>
      </c>
      <c r="AI2055" s="2647">
        <v>4673739424339</v>
      </c>
      <c r="AJ2055" s="2648">
        <v>8.7100000000000009</v>
      </c>
      <c r="AK2055" s="2651" t="s">
        <v>2154</v>
      </c>
      <c r="AL2055" s="2651" t="s">
        <v>2986</v>
      </c>
      <c r="AM2055" s="2652">
        <v>795.22</v>
      </c>
      <c r="AN2055" s="2652">
        <v>8.8800000000000008</v>
      </c>
    </row>
    <row r="2056" spans="1:40" ht="11.1" customHeight="1">
      <c r="A2056" s="2646" t="s">
        <v>3184</v>
      </c>
      <c r="B2056" s="2646" t="s">
        <v>3184</v>
      </c>
      <c r="C2056" s="2646" t="s">
        <v>3161</v>
      </c>
      <c r="D2056" s="2646" t="s">
        <v>3182</v>
      </c>
      <c r="E2056" s="2647">
        <v>7307291008</v>
      </c>
      <c r="F2056" s="2646" t="s">
        <v>2990</v>
      </c>
      <c r="G2056" s="2646" t="s">
        <v>2356</v>
      </c>
      <c r="H2056" s="2646" t="s">
        <v>2995</v>
      </c>
      <c r="I2056" s="2646"/>
      <c r="J2056" s="2646"/>
      <c r="K2056" s="2646"/>
      <c r="L2056" s="2648">
        <v>0.15</v>
      </c>
      <c r="M2056" s="2658">
        <v>1.4899999999999999E-4</v>
      </c>
      <c r="N2056" s="2657">
        <v>7.5999999999999998E-2</v>
      </c>
      <c r="O2056" s="2657">
        <v>3.6999999999999998E-2</v>
      </c>
      <c r="P2056" s="2657">
        <v>5.2999999999999999E-2</v>
      </c>
      <c r="Q2056" s="2650"/>
      <c r="R2056" s="2650"/>
      <c r="S2056" s="2650"/>
      <c r="T2056" s="2646" t="s">
        <v>2987</v>
      </c>
      <c r="U2056" s="2647">
        <v>4673739424346</v>
      </c>
      <c r="V2056" s="2656">
        <v>10</v>
      </c>
      <c r="W2056" s="2653">
        <v>1.5</v>
      </c>
      <c r="X2056" s="2650"/>
      <c r="Y2056" s="2650"/>
      <c r="Z2056" s="2650"/>
      <c r="AA2056" s="2650"/>
      <c r="AB2056" s="2647">
        <v>4673739424353</v>
      </c>
      <c r="AC2056" s="2656">
        <v>150</v>
      </c>
      <c r="AD2056" s="2657">
        <v>45.381999999999998</v>
      </c>
      <c r="AE2056" s="2658">
        <v>1.8896E-2</v>
      </c>
      <c r="AF2056" s="2648">
        <v>0.38</v>
      </c>
      <c r="AG2056" s="2657">
        <v>0.255</v>
      </c>
      <c r="AH2056" s="2657">
        <v>0.19500000000000001</v>
      </c>
      <c r="AI2056" s="2647">
        <v>4673739424360</v>
      </c>
      <c r="AJ2056" s="2648">
        <v>10.029999999999999</v>
      </c>
      <c r="AK2056" s="2651" t="s">
        <v>2154</v>
      </c>
      <c r="AL2056" s="2651" t="s">
        <v>2986</v>
      </c>
      <c r="AM2056" s="2652">
        <v>915.74</v>
      </c>
      <c r="AN2056" s="2652">
        <v>10.23</v>
      </c>
    </row>
    <row r="2057" spans="1:40" ht="11.1" customHeight="1">
      <c r="A2057" s="2646" t="s">
        <v>3183</v>
      </c>
      <c r="B2057" s="2646" t="s">
        <v>3183</v>
      </c>
      <c r="C2057" s="2646" t="s">
        <v>3161</v>
      </c>
      <c r="D2057" s="2646" t="s">
        <v>3182</v>
      </c>
      <c r="E2057" s="2647">
        <v>7307291008</v>
      </c>
      <c r="F2057" s="2646" t="s">
        <v>2990</v>
      </c>
      <c r="G2057" s="2646" t="s">
        <v>2357</v>
      </c>
      <c r="H2057" s="2646" t="s">
        <v>2995</v>
      </c>
      <c r="I2057" s="2646"/>
      <c r="J2057" s="2646"/>
      <c r="K2057" s="2646"/>
      <c r="L2057" s="2648">
        <v>0.27</v>
      </c>
      <c r="M2057" s="2658">
        <v>2.42E-4</v>
      </c>
      <c r="N2057" s="2657">
        <v>8.5999999999999993E-2</v>
      </c>
      <c r="O2057" s="2657">
        <v>4.3999999999999997E-2</v>
      </c>
      <c r="P2057" s="2657">
        <v>6.4000000000000001E-2</v>
      </c>
      <c r="Q2057" s="2650"/>
      <c r="R2057" s="2650"/>
      <c r="S2057" s="2650"/>
      <c r="T2057" s="2646" t="s">
        <v>2987</v>
      </c>
      <c r="U2057" s="2647">
        <v>4673739424377</v>
      </c>
      <c r="V2057" s="2656">
        <v>10</v>
      </c>
      <c r="W2057" s="2653">
        <v>2.7</v>
      </c>
      <c r="X2057" s="2650"/>
      <c r="Y2057" s="2650"/>
      <c r="Z2057" s="2650"/>
      <c r="AA2057" s="2650"/>
      <c r="AB2057" s="2647">
        <v>4673739424384</v>
      </c>
      <c r="AC2057" s="2656">
        <v>50</v>
      </c>
      <c r="AD2057" s="2657">
        <v>27.382000000000001</v>
      </c>
      <c r="AE2057" s="2658">
        <v>1.8896E-2</v>
      </c>
      <c r="AF2057" s="2648">
        <v>0.38</v>
      </c>
      <c r="AG2057" s="2657">
        <v>0.255</v>
      </c>
      <c r="AH2057" s="2657">
        <v>0.19500000000000001</v>
      </c>
      <c r="AI2057" s="2647">
        <v>4673739424391</v>
      </c>
      <c r="AJ2057" s="2648">
        <v>16.82</v>
      </c>
      <c r="AK2057" s="2651" t="s">
        <v>2154</v>
      </c>
      <c r="AL2057" s="2651" t="s">
        <v>2986</v>
      </c>
      <c r="AM2057" s="2655">
        <v>1535.67</v>
      </c>
      <c r="AN2057" s="2652">
        <v>17.16</v>
      </c>
    </row>
    <row r="2058" spans="1:40" ht="11.1" customHeight="1">
      <c r="A2058" s="2646" t="s">
        <v>3181</v>
      </c>
      <c r="B2058" s="2646" t="s">
        <v>3181</v>
      </c>
      <c r="C2058" s="2646" t="s">
        <v>3161</v>
      </c>
      <c r="D2058" s="2646" t="s">
        <v>3162</v>
      </c>
      <c r="E2058" s="2647">
        <v>7307291008</v>
      </c>
      <c r="F2058" s="2646" t="s">
        <v>2990</v>
      </c>
      <c r="G2058" s="2646" t="s">
        <v>2681</v>
      </c>
      <c r="H2058" s="2646" t="s">
        <v>2995</v>
      </c>
      <c r="I2058" s="2646"/>
      <c r="J2058" s="2646"/>
      <c r="K2058" s="2646"/>
      <c r="L2058" s="2657">
        <v>8.6999999999999994E-2</v>
      </c>
      <c r="M2058" s="2658">
        <v>7.8999999999999996E-5</v>
      </c>
      <c r="N2058" s="2657">
        <v>6.7000000000000004E-2</v>
      </c>
      <c r="O2058" s="2657">
        <v>2.4E-2</v>
      </c>
      <c r="P2058" s="2657">
        <v>4.9000000000000002E-2</v>
      </c>
      <c r="Q2058" s="2650"/>
      <c r="R2058" s="2650"/>
      <c r="S2058" s="2650"/>
      <c r="T2058" s="2646" t="s">
        <v>2987</v>
      </c>
      <c r="U2058" s="2647">
        <v>4673739429433</v>
      </c>
      <c r="V2058" s="2656">
        <v>10</v>
      </c>
      <c r="W2058" s="2648">
        <v>0.87</v>
      </c>
      <c r="X2058" s="2650"/>
      <c r="Y2058" s="2650"/>
      <c r="Z2058" s="2650"/>
      <c r="AA2058" s="2650"/>
      <c r="AB2058" s="2647">
        <v>4673739429440</v>
      </c>
      <c r="AC2058" s="2656">
        <v>250</v>
      </c>
      <c r="AD2058" s="2657">
        <v>43.881999999999998</v>
      </c>
      <c r="AE2058" s="2658">
        <v>1.8896E-2</v>
      </c>
      <c r="AF2058" s="2648">
        <v>0.38</v>
      </c>
      <c r="AG2058" s="2657">
        <v>0.255</v>
      </c>
      <c r="AH2058" s="2657">
        <v>0.19500000000000001</v>
      </c>
      <c r="AI2058" s="2647">
        <v>4673739429457</v>
      </c>
      <c r="AJ2058" s="2648">
        <v>4.8099999999999996</v>
      </c>
      <c r="AK2058" s="2651" t="s">
        <v>2154</v>
      </c>
      <c r="AL2058" s="2651" t="s">
        <v>2986</v>
      </c>
      <c r="AM2058" s="2652">
        <v>439.15</v>
      </c>
      <c r="AN2058" s="2652">
        <v>4.91</v>
      </c>
    </row>
    <row r="2059" spans="1:40" ht="11.1" customHeight="1">
      <c r="A2059" s="2646" t="s">
        <v>3180</v>
      </c>
      <c r="B2059" s="2646" t="s">
        <v>3180</v>
      </c>
      <c r="C2059" s="2646" t="s">
        <v>3161</v>
      </c>
      <c r="D2059" s="2646" t="s">
        <v>3162</v>
      </c>
      <c r="E2059" s="2647">
        <v>7307291008</v>
      </c>
      <c r="F2059" s="2646" t="s">
        <v>2990</v>
      </c>
      <c r="G2059" s="2646" t="s">
        <v>2682</v>
      </c>
      <c r="H2059" s="2646" t="s">
        <v>2995</v>
      </c>
      <c r="I2059" s="2646"/>
      <c r="J2059" s="2646"/>
      <c r="K2059" s="2646"/>
      <c r="L2059" s="2657">
        <v>9.7000000000000003E-2</v>
      </c>
      <c r="M2059" s="2658">
        <v>8.2000000000000001E-5</v>
      </c>
      <c r="N2059" s="2648">
        <v>7.0000000000000007E-2</v>
      </c>
      <c r="O2059" s="2657">
        <v>2.4E-2</v>
      </c>
      <c r="P2059" s="2657">
        <v>4.9000000000000002E-2</v>
      </c>
      <c r="Q2059" s="2650"/>
      <c r="R2059" s="2650"/>
      <c r="S2059" s="2650"/>
      <c r="T2059" s="2646" t="s">
        <v>2987</v>
      </c>
      <c r="U2059" s="2647">
        <v>4673739429761</v>
      </c>
      <c r="V2059" s="2656">
        <v>10</v>
      </c>
      <c r="W2059" s="2648">
        <v>0.97</v>
      </c>
      <c r="X2059" s="2650"/>
      <c r="Y2059" s="2650"/>
      <c r="Z2059" s="2650"/>
      <c r="AA2059" s="2650"/>
      <c r="AB2059" s="2647">
        <v>4673739429778</v>
      </c>
      <c r="AC2059" s="2656">
        <v>200</v>
      </c>
      <c r="AD2059" s="2657">
        <v>39.182000000000002</v>
      </c>
      <c r="AE2059" s="2658">
        <v>1.8896E-2</v>
      </c>
      <c r="AF2059" s="2648">
        <v>0.38</v>
      </c>
      <c r="AG2059" s="2657">
        <v>0.255</v>
      </c>
      <c r="AH2059" s="2657">
        <v>0.19500000000000001</v>
      </c>
      <c r="AI2059" s="2647">
        <v>4673739429785</v>
      </c>
      <c r="AJ2059" s="2648">
        <v>5.76</v>
      </c>
      <c r="AK2059" s="2651" t="s">
        <v>2154</v>
      </c>
      <c r="AL2059" s="2651" t="s">
        <v>2986</v>
      </c>
      <c r="AM2059" s="2652">
        <v>525.89</v>
      </c>
      <c r="AN2059" s="2652">
        <v>5.88</v>
      </c>
    </row>
    <row r="2060" spans="1:40" ht="11.1" customHeight="1">
      <c r="A2060" s="2646" t="s">
        <v>3179</v>
      </c>
      <c r="B2060" s="2646" t="s">
        <v>3179</v>
      </c>
      <c r="C2060" s="2646" t="s">
        <v>3161</v>
      </c>
      <c r="D2060" s="2646" t="s">
        <v>3162</v>
      </c>
      <c r="E2060" s="2647">
        <v>7307291008</v>
      </c>
      <c r="F2060" s="2646" t="s">
        <v>2990</v>
      </c>
      <c r="G2060" s="2646" t="s">
        <v>2683</v>
      </c>
      <c r="H2060" s="2646" t="s">
        <v>2995</v>
      </c>
      <c r="I2060" s="2646"/>
      <c r="J2060" s="2646"/>
      <c r="K2060" s="2646"/>
      <c r="L2060" s="2657">
        <v>0.105</v>
      </c>
      <c r="M2060" s="2658">
        <v>1.11E-4</v>
      </c>
      <c r="N2060" s="2648">
        <v>7.0000000000000007E-2</v>
      </c>
      <c r="O2060" s="2648">
        <v>0.03</v>
      </c>
      <c r="P2060" s="2657">
        <v>5.2999999999999999E-2</v>
      </c>
      <c r="Q2060" s="2650"/>
      <c r="R2060" s="2650"/>
      <c r="S2060" s="2650"/>
      <c r="T2060" s="2646" t="s">
        <v>2987</v>
      </c>
      <c r="U2060" s="2647">
        <v>4673739430064</v>
      </c>
      <c r="V2060" s="2656">
        <v>10</v>
      </c>
      <c r="W2060" s="2648">
        <v>1.05</v>
      </c>
      <c r="X2060" s="2650"/>
      <c r="Y2060" s="2650"/>
      <c r="Z2060" s="2650"/>
      <c r="AA2060" s="2650"/>
      <c r="AB2060" s="2647">
        <v>4673739430071</v>
      </c>
      <c r="AC2060" s="2656">
        <v>200</v>
      </c>
      <c r="AD2060" s="2657">
        <v>42.381999999999998</v>
      </c>
      <c r="AE2060" s="2658">
        <v>1.8896E-2</v>
      </c>
      <c r="AF2060" s="2648">
        <v>0.38</v>
      </c>
      <c r="AG2060" s="2657">
        <v>0.255</v>
      </c>
      <c r="AH2060" s="2657">
        <v>0.19500000000000001</v>
      </c>
      <c r="AI2060" s="2647">
        <v>4673739430088</v>
      </c>
      <c r="AJ2060" s="2648">
        <v>6.84</v>
      </c>
      <c r="AK2060" s="2651" t="s">
        <v>2154</v>
      </c>
      <c r="AL2060" s="2651" t="s">
        <v>2986</v>
      </c>
      <c r="AM2060" s="2652">
        <v>624.49</v>
      </c>
      <c r="AN2060" s="2652">
        <v>6.98</v>
      </c>
    </row>
    <row r="2061" spans="1:40" ht="11.1" customHeight="1">
      <c r="A2061" s="2646" t="s">
        <v>3178</v>
      </c>
      <c r="B2061" s="2646" t="s">
        <v>3178</v>
      </c>
      <c r="C2061" s="2646" t="s">
        <v>3161</v>
      </c>
      <c r="D2061" s="2646" t="s">
        <v>3162</v>
      </c>
      <c r="E2061" s="2647">
        <v>7307291008</v>
      </c>
      <c r="F2061" s="2646" t="s">
        <v>2990</v>
      </c>
      <c r="G2061" s="2646" t="s">
        <v>2684</v>
      </c>
      <c r="H2061" s="2646" t="s">
        <v>2995</v>
      </c>
      <c r="I2061" s="2646"/>
      <c r="J2061" s="2646"/>
      <c r="K2061" s="2646"/>
      <c r="L2061" s="2657">
        <v>0.121</v>
      </c>
      <c r="M2061" s="2658">
        <v>1.3100000000000001E-4</v>
      </c>
      <c r="N2061" s="2657">
        <v>7.6999999999999999E-2</v>
      </c>
      <c r="O2061" s="2657">
        <v>3.1E-2</v>
      </c>
      <c r="P2061" s="2657">
        <v>5.5E-2</v>
      </c>
      <c r="Q2061" s="2650"/>
      <c r="R2061" s="2650"/>
      <c r="S2061" s="2650"/>
      <c r="T2061" s="2646" t="s">
        <v>2987</v>
      </c>
      <c r="U2061" s="2647">
        <v>4673739431542</v>
      </c>
      <c r="V2061" s="2656">
        <v>10</v>
      </c>
      <c r="W2061" s="2648">
        <v>1.21</v>
      </c>
      <c r="X2061" s="2650"/>
      <c r="Y2061" s="2650"/>
      <c r="Z2061" s="2650"/>
      <c r="AA2061" s="2650"/>
      <c r="AB2061" s="2647">
        <v>4673739431559</v>
      </c>
      <c r="AC2061" s="2656">
        <v>100</v>
      </c>
      <c r="AD2061" s="2657">
        <v>24.582000000000001</v>
      </c>
      <c r="AE2061" s="2658">
        <v>1.8896E-2</v>
      </c>
      <c r="AF2061" s="2648">
        <v>0.38</v>
      </c>
      <c r="AG2061" s="2657">
        <v>0.255</v>
      </c>
      <c r="AH2061" s="2657">
        <v>0.19500000000000001</v>
      </c>
      <c r="AI2061" s="2647">
        <v>4673739431566</v>
      </c>
      <c r="AJ2061" s="2648">
        <v>6.74</v>
      </c>
      <c r="AK2061" s="2651" t="s">
        <v>2154</v>
      </c>
      <c r="AL2061" s="2651" t="s">
        <v>2986</v>
      </c>
      <c r="AM2061" s="2652">
        <v>615.36</v>
      </c>
      <c r="AN2061" s="2652">
        <v>6.87</v>
      </c>
    </row>
    <row r="2062" spans="1:40" ht="11.1" customHeight="1">
      <c r="A2062" s="2646" t="s">
        <v>3177</v>
      </c>
      <c r="B2062" s="2646" t="s">
        <v>3177</v>
      </c>
      <c r="C2062" s="2646" t="s">
        <v>3161</v>
      </c>
      <c r="D2062" s="2646" t="s">
        <v>3162</v>
      </c>
      <c r="E2062" s="2647">
        <v>7307291008</v>
      </c>
      <c r="F2062" s="2646" t="s">
        <v>2990</v>
      </c>
      <c r="G2062" s="2646" t="s">
        <v>2685</v>
      </c>
      <c r="H2062" s="2646" t="s">
        <v>2995</v>
      </c>
      <c r="I2062" s="2646"/>
      <c r="J2062" s="2646"/>
      <c r="K2062" s="2646"/>
      <c r="L2062" s="2657">
        <v>0.129</v>
      </c>
      <c r="M2062" s="2658">
        <v>1.3799999999999999E-4</v>
      </c>
      <c r="N2062" s="2657">
        <v>7.6999999999999999E-2</v>
      </c>
      <c r="O2062" s="2657">
        <v>3.1E-2</v>
      </c>
      <c r="P2062" s="2657">
        <v>5.8000000000000003E-2</v>
      </c>
      <c r="Q2062" s="2650"/>
      <c r="R2062" s="2650"/>
      <c r="S2062" s="2650"/>
      <c r="T2062" s="2646" t="s">
        <v>2987</v>
      </c>
      <c r="U2062" s="2647">
        <v>4673739431573</v>
      </c>
      <c r="V2062" s="2656">
        <v>10</v>
      </c>
      <c r="W2062" s="2648">
        <v>1.29</v>
      </c>
      <c r="X2062" s="2650"/>
      <c r="Y2062" s="2650"/>
      <c r="Z2062" s="2650"/>
      <c r="AA2062" s="2650"/>
      <c r="AB2062" s="2647">
        <v>4673739431580</v>
      </c>
      <c r="AC2062" s="2656">
        <v>100</v>
      </c>
      <c r="AD2062" s="2657">
        <v>26.181999999999999</v>
      </c>
      <c r="AE2062" s="2658">
        <v>1.8896E-2</v>
      </c>
      <c r="AF2062" s="2648">
        <v>0.38</v>
      </c>
      <c r="AG2062" s="2657">
        <v>0.255</v>
      </c>
      <c r="AH2062" s="2657">
        <v>0.19500000000000001</v>
      </c>
      <c r="AI2062" s="2647">
        <v>4673739431597</v>
      </c>
      <c r="AJ2062" s="2648">
        <v>7.35</v>
      </c>
      <c r="AK2062" s="2651" t="s">
        <v>2154</v>
      </c>
      <c r="AL2062" s="2651" t="s">
        <v>2986</v>
      </c>
      <c r="AM2062" s="2652">
        <v>671.06</v>
      </c>
      <c r="AN2062" s="2652">
        <v>7.5</v>
      </c>
    </row>
    <row r="2063" spans="1:40" ht="11.1" customHeight="1">
      <c r="A2063" s="2646" t="s">
        <v>3176</v>
      </c>
      <c r="B2063" s="2646" t="s">
        <v>3176</v>
      </c>
      <c r="C2063" s="2646" t="s">
        <v>3161</v>
      </c>
      <c r="D2063" s="2646" t="s">
        <v>3162</v>
      </c>
      <c r="E2063" s="2647">
        <v>7307291008</v>
      </c>
      <c r="F2063" s="2646" t="s">
        <v>2990</v>
      </c>
      <c r="G2063" s="2646" t="s">
        <v>2686</v>
      </c>
      <c r="H2063" s="2646" t="s">
        <v>2995</v>
      </c>
      <c r="I2063" s="2646"/>
      <c r="J2063" s="2646"/>
      <c r="K2063" s="2646"/>
      <c r="L2063" s="2657">
        <v>0.13800000000000001</v>
      </c>
      <c r="M2063" s="2658">
        <v>1.95E-4</v>
      </c>
      <c r="N2063" s="2657">
        <v>8.7999999999999995E-2</v>
      </c>
      <c r="O2063" s="2657">
        <v>3.6999999999999998E-2</v>
      </c>
      <c r="P2063" s="2648">
        <v>0.06</v>
      </c>
      <c r="Q2063" s="2650"/>
      <c r="R2063" s="2650"/>
      <c r="S2063" s="2650"/>
      <c r="T2063" s="2646" t="s">
        <v>2987</v>
      </c>
      <c r="U2063" s="2647">
        <v>4673739431603</v>
      </c>
      <c r="V2063" s="2656">
        <v>10</v>
      </c>
      <c r="W2063" s="2648">
        <v>1.38</v>
      </c>
      <c r="X2063" s="2650"/>
      <c r="Y2063" s="2650"/>
      <c r="Z2063" s="2650"/>
      <c r="AA2063" s="2650"/>
      <c r="AB2063" s="2647">
        <v>4673739431610</v>
      </c>
      <c r="AC2063" s="2656">
        <v>80</v>
      </c>
      <c r="AD2063" s="2657">
        <v>22.462</v>
      </c>
      <c r="AE2063" s="2658">
        <v>1.8896E-2</v>
      </c>
      <c r="AF2063" s="2648">
        <v>0.38</v>
      </c>
      <c r="AG2063" s="2657">
        <v>0.255</v>
      </c>
      <c r="AH2063" s="2657">
        <v>0.19500000000000001</v>
      </c>
      <c r="AI2063" s="2647">
        <v>4673739431627</v>
      </c>
      <c r="AJ2063" s="2648">
        <v>7.56</v>
      </c>
      <c r="AK2063" s="2651" t="s">
        <v>2154</v>
      </c>
      <c r="AL2063" s="2651" t="s">
        <v>2986</v>
      </c>
      <c r="AM2063" s="2652">
        <v>690.23</v>
      </c>
      <c r="AN2063" s="2652">
        <v>7.71</v>
      </c>
    </row>
    <row r="2064" spans="1:40" ht="11.1" customHeight="1">
      <c r="A2064" s="2646" t="s">
        <v>3175</v>
      </c>
      <c r="B2064" s="2646" t="s">
        <v>3175</v>
      </c>
      <c r="C2064" s="2646" t="s">
        <v>3161</v>
      </c>
      <c r="D2064" s="2646" t="s">
        <v>3162</v>
      </c>
      <c r="E2064" s="2647">
        <v>7307291008</v>
      </c>
      <c r="F2064" s="2646" t="s">
        <v>2990</v>
      </c>
      <c r="G2064" s="2646" t="s">
        <v>2687</v>
      </c>
      <c r="H2064" s="2646" t="s">
        <v>2995</v>
      </c>
      <c r="I2064" s="2646"/>
      <c r="J2064" s="2646"/>
      <c r="K2064" s="2646"/>
      <c r="L2064" s="2648">
        <v>0.15</v>
      </c>
      <c r="M2064" s="2658">
        <v>2.05E-4</v>
      </c>
      <c r="N2064" s="2657">
        <v>8.7999999999999995E-2</v>
      </c>
      <c r="O2064" s="2657">
        <v>3.6999999999999998E-2</v>
      </c>
      <c r="P2064" s="2657">
        <v>6.3E-2</v>
      </c>
      <c r="Q2064" s="2650"/>
      <c r="R2064" s="2650"/>
      <c r="S2064" s="2650"/>
      <c r="T2064" s="2646" t="s">
        <v>2987</v>
      </c>
      <c r="U2064" s="2647">
        <v>4673739431634</v>
      </c>
      <c r="V2064" s="2656">
        <v>10</v>
      </c>
      <c r="W2064" s="2653">
        <v>1.5</v>
      </c>
      <c r="X2064" s="2650"/>
      <c r="Y2064" s="2650"/>
      <c r="Z2064" s="2650"/>
      <c r="AA2064" s="2650"/>
      <c r="AB2064" s="2647">
        <v>4673739431641</v>
      </c>
      <c r="AC2064" s="2656">
        <v>80</v>
      </c>
      <c r="AD2064" s="2657">
        <v>24.382000000000001</v>
      </c>
      <c r="AE2064" s="2658">
        <v>1.8896E-2</v>
      </c>
      <c r="AF2064" s="2648">
        <v>0.38</v>
      </c>
      <c r="AG2064" s="2657">
        <v>0.255</v>
      </c>
      <c r="AH2064" s="2657">
        <v>0.19500000000000001</v>
      </c>
      <c r="AI2064" s="2647">
        <v>4673739431658</v>
      </c>
      <c r="AJ2064" s="2648">
        <v>8.34</v>
      </c>
      <c r="AK2064" s="2651" t="s">
        <v>2154</v>
      </c>
      <c r="AL2064" s="2651" t="s">
        <v>2986</v>
      </c>
      <c r="AM2064" s="2652">
        <v>761.44</v>
      </c>
      <c r="AN2064" s="2652">
        <v>8.51</v>
      </c>
    </row>
    <row r="2065" spans="1:40" ht="11.1" customHeight="1">
      <c r="A2065" s="2646" t="s">
        <v>3174</v>
      </c>
      <c r="B2065" s="2646" t="s">
        <v>3174</v>
      </c>
      <c r="C2065" s="2646" t="s">
        <v>3161</v>
      </c>
      <c r="D2065" s="2646" t="s">
        <v>3162</v>
      </c>
      <c r="E2065" s="2647">
        <v>7307291008</v>
      </c>
      <c r="F2065" s="2646" t="s">
        <v>2990</v>
      </c>
      <c r="G2065" s="2646" t="s">
        <v>2688</v>
      </c>
      <c r="H2065" s="2646" t="s">
        <v>2995</v>
      </c>
      <c r="I2065" s="2646"/>
      <c r="J2065" s="2646"/>
      <c r="K2065" s="2646"/>
      <c r="L2065" s="2657">
        <v>0.17799999999999999</v>
      </c>
      <c r="M2065" s="2658">
        <v>2.1800000000000001E-4</v>
      </c>
      <c r="N2065" s="2657">
        <v>8.7999999999999995E-2</v>
      </c>
      <c r="O2065" s="2657">
        <v>3.6999999999999998E-2</v>
      </c>
      <c r="P2065" s="2657">
        <v>6.7000000000000004E-2</v>
      </c>
      <c r="Q2065" s="2650"/>
      <c r="R2065" s="2650"/>
      <c r="S2065" s="2650"/>
      <c r="T2065" s="2646" t="s">
        <v>2987</v>
      </c>
      <c r="U2065" s="2647">
        <v>4673739431665</v>
      </c>
      <c r="V2065" s="2656">
        <v>10</v>
      </c>
      <c r="W2065" s="2648">
        <v>1.78</v>
      </c>
      <c r="X2065" s="2650"/>
      <c r="Y2065" s="2650"/>
      <c r="Z2065" s="2650"/>
      <c r="AA2065" s="2650"/>
      <c r="AB2065" s="2647">
        <v>4673739431672</v>
      </c>
      <c r="AC2065" s="2656">
        <v>60</v>
      </c>
      <c r="AD2065" s="2657">
        <v>21.742000000000001</v>
      </c>
      <c r="AE2065" s="2658">
        <v>1.8896E-2</v>
      </c>
      <c r="AF2065" s="2648">
        <v>0.38</v>
      </c>
      <c r="AG2065" s="2657">
        <v>0.255</v>
      </c>
      <c r="AH2065" s="2657">
        <v>0.19500000000000001</v>
      </c>
      <c r="AI2065" s="2647">
        <v>4673739431689</v>
      </c>
      <c r="AJ2065" s="2648">
        <v>9.42</v>
      </c>
      <c r="AK2065" s="2651" t="s">
        <v>2154</v>
      </c>
      <c r="AL2065" s="2651" t="s">
        <v>2986</v>
      </c>
      <c r="AM2065" s="2652">
        <v>860.05</v>
      </c>
      <c r="AN2065" s="2652">
        <v>9.61</v>
      </c>
    </row>
    <row r="2066" spans="1:40" ht="11.1" customHeight="1">
      <c r="A2066" s="2646" t="s">
        <v>3173</v>
      </c>
      <c r="B2066" s="2646" t="s">
        <v>3173</v>
      </c>
      <c r="C2066" s="2646" t="s">
        <v>3161</v>
      </c>
      <c r="D2066" s="2646" t="s">
        <v>3162</v>
      </c>
      <c r="E2066" s="2647">
        <v>7307291008</v>
      </c>
      <c r="F2066" s="2646" t="s">
        <v>2990</v>
      </c>
      <c r="G2066" s="2646" t="s">
        <v>2689</v>
      </c>
      <c r="H2066" s="2646" t="s">
        <v>2995</v>
      </c>
      <c r="I2066" s="2646"/>
      <c r="J2066" s="2646"/>
      <c r="K2066" s="2646"/>
      <c r="L2066" s="2657">
        <v>0.19500000000000001</v>
      </c>
      <c r="M2066" s="2658">
        <v>3.1399999999999999E-4</v>
      </c>
      <c r="N2066" s="2657">
        <v>0.10199999999999999</v>
      </c>
      <c r="O2066" s="2657">
        <v>4.3999999999999997E-2</v>
      </c>
      <c r="P2066" s="2648">
        <v>7.0000000000000007E-2</v>
      </c>
      <c r="Q2066" s="2650"/>
      <c r="R2066" s="2650"/>
      <c r="S2066" s="2650"/>
      <c r="T2066" s="2646" t="s">
        <v>2987</v>
      </c>
      <c r="U2066" s="2647">
        <v>4673739431696</v>
      </c>
      <c r="V2066" s="2656">
        <v>10</v>
      </c>
      <c r="W2066" s="2648">
        <v>1.95</v>
      </c>
      <c r="X2066" s="2650"/>
      <c r="Y2066" s="2650"/>
      <c r="Z2066" s="2650"/>
      <c r="AA2066" s="2650"/>
      <c r="AB2066" s="2647">
        <v>4673739431702</v>
      </c>
      <c r="AC2066" s="2656">
        <v>50</v>
      </c>
      <c r="AD2066" s="2657">
        <v>19.882000000000001</v>
      </c>
      <c r="AE2066" s="2658">
        <v>1.8896E-2</v>
      </c>
      <c r="AF2066" s="2648">
        <v>0.38</v>
      </c>
      <c r="AG2066" s="2657">
        <v>0.255</v>
      </c>
      <c r="AH2066" s="2657">
        <v>0.19500000000000001</v>
      </c>
      <c r="AI2066" s="2647">
        <v>4673739431719</v>
      </c>
      <c r="AJ2066" s="2653">
        <v>10.9</v>
      </c>
      <c r="AK2066" s="2651" t="s">
        <v>2154</v>
      </c>
      <c r="AL2066" s="2651" t="s">
        <v>2986</v>
      </c>
      <c r="AM2066" s="2652">
        <v>995.17</v>
      </c>
      <c r="AN2066" s="2652">
        <v>11.12</v>
      </c>
    </row>
    <row r="2067" spans="1:40" ht="11.1" customHeight="1">
      <c r="A2067" s="2646" t="s">
        <v>3172</v>
      </c>
      <c r="B2067" s="2646" t="s">
        <v>3172</v>
      </c>
      <c r="C2067" s="2646" t="s">
        <v>3161</v>
      </c>
      <c r="D2067" s="2646" t="s">
        <v>3162</v>
      </c>
      <c r="E2067" s="2647">
        <v>7307291008</v>
      </c>
      <c r="F2067" s="2646" t="s">
        <v>2990</v>
      </c>
      <c r="G2067" s="2646" t="s">
        <v>2690</v>
      </c>
      <c r="H2067" s="2646" t="s">
        <v>2995</v>
      </c>
      <c r="I2067" s="2646"/>
      <c r="J2067" s="2646"/>
      <c r="K2067" s="2646"/>
      <c r="L2067" s="2657">
        <v>0.217</v>
      </c>
      <c r="M2067" s="2658">
        <v>3.4099999999999999E-4</v>
      </c>
      <c r="N2067" s="2657">
        <v>0.10199999999999999</v>
      </c>
      <c r="O2067" s="2657">
        <v>4.3999999999999997E-2</v>
      </c>
      <c r="P2067" s="2657">
        <v>7.5999999999999998E-2</v>
      </c>
      <c r="Q2067" s="2650"/>
      <c r="R2067" s="2650"/>
      <c r="S2067" s="2650"/>
      <c r="T2067" s="2646" t="s">
        <v>2987</v>
      </c>
      <c r="U2067" s="2647">
        <v>4673739431962</v>
      </c>
      <c r="V2067" s="2656">
        <v>10</v>
      </c>
      <c r="W2067" s="2648">
        <v>2.17</v>
      </c>
      <c r="X2067" s="2650"/>
      <c r="Y2067" s="2650"/>
      <c r="Z2067" s="2650"/>
      <c r="AA2067" s="2650"/>
      <c r="AB2067" s="2647">
        <v>4673739431979</v>
      </c>
      <c r="AC2067" s="2656">
        <v>50</v>
      </c>
      <c r="AD2067" s="2657">
        <v>22.082000000000001</v>
      </c>
      <c r="AE2067" s="2658">
        <v>1.8896E-2</v>
      </c>
      <c r="AF2067" s="2648">
        <v>0.38</v>
      </c>
      <c r="AG2067" s="2657">
        <v>0.255</v>
      </c>
      <c r="AH2067" s="2657">
        <v>0.19500000000000001</v>
      </c>
      <c r="AI2067" s="2647">
        <v>4673739431986</v>
      </c>
      <c r="AJ2067" s="2653">
        <v>12.9</v>
      </c>
      <c r="AK2067" s="2651" t="s">
        <v>2154</v>
      </c>
      <c r="AL2067" s="2651" t="s">
        <v>2986</v>
      </c>
      <c r="AM2067" s="2655">
        <v>1177.77</v>
      </c>
      <c r="AN2067" s="2652">
        <v>13.16</v>
      </c>
    </row>
    <row r="2068" spans="1:40" ht="11.1" customHeight="1">
      <c r="A2068" s="2646" t="s">
        <v>3171</v>
      </c>
      <c r="B2068" s="2646" t="s">
        <v>3171</v>
      </c>
      <c r="C2068" s="2646" t="s">
        <v>3161</v>
      </c>
      <c r="D2068" s="2646" t="s">
        <v>3162</v>
      </c>
      <c r="E2068" s="2647">
        <v>7307291008</v>
      </c>
      <c r="F2068" s="2646" t="s">
        <v>2990</v>
      </c>
      <c r="G2068" s="2646" t="s">
        <v>2691</v>
      </c>
      <c r="H2068" s="2646" t="s">
        <v>2995</v>
      </c>
      <c r="I2068" s="2646"/>
      <c r="J2068" s="2646"/>
      <c r="K2068" s="2646"/>
      <c r="L2068" s="2657">
        <v>0.24299999999999999</v>
      </c>
      <c r="M2068" s="2658">
        <v>3.5500000000000001E-4</v>
      </c>
      <c r="N2068" s="2657">
        <v>0.10199999999999999</v>
      </c>
      <c r="O2068" s="2657">
        <v>4.3999999999999997E-2</v>
      </c>
      <c r="P2068" s="2657">
        <v>7.9000000000000001E-2</v>
      </c>
      <c r="Q2068" s="2650"/>
      <c r="R2068" s="2650"/>
      <c r="S2068" s="2650"/>
      <c r="T2068" s="2646" t="s">
        <v>2987</v>
      </c>
      <c r="U2068" s="2647">
        <v>4673739431993</v>
      </c>
      <c r="V2068" s="2656">
        <v>10</v>
      </c>
      <c r="W2068" s="2648">
        <v>2.4300000000000002</v>
      </c>
      <c r="X2068" s="2650"/>
      <c r="Y2068" s="2650"/>
      <c r="Z2068" s="2650"/>
      <c r="AA2068" s="2650"/>
      <c r="AB2068" s="2647">
        <v>4673739432006</v>
      </c>
      <c r="AC2068" s="2656">
        <v>40</v>
      </c>
      <c r="AD2068" s="2657">
        <v>19.821999999999999</v>
      </c>
      <c r="AE2068" s="2658">
        <v>1.8896E-2</v>
      </c>
      <c r="AF2068" s="2648">
        <v>0.38</v>
      </c>
      <c r="AG2068" s="2657">
        <v>0.255</v>
      </c>
      <c r="AH2068" s="2657">
        <v>0.19500000000000001</v>
      </c>
      <c r="AI2068" s="2647">
        <v>4673739432013</v>
      </c>
      <c r="AJ2068" s="2648">
        <v>13.78</v>
      </c>
      <c r="AK2068" s="2651" t="s">
        <v>2154</v>
      </c>
      <c r="AL2068" s="2651" t="s">
        <v>2986</v>
      </c>
      <c r="AM2068" s="2655">
        <v>1258.1099999999999</v>
      </c>
      <c r="AN2068" s="2652">
        <v>14.06</v>
      </c>
    </row>
    <row r="2069" spans="1:40" ht="11.1" customHeight="1">
      <c r="A2069" s="2646" t="s">
        <v>3170</v>
      </c>
      <c r="B2069" s="2646" t="s">
        <v>3170</v>
      </c>
      <c r="C2069" s="2646" t="s">
        <v>3161</v>
      </c>
      <c r="D2069" s="2646" t="s">
        <v>3162</v>
      </c>
      <c r="E2069" s="2647">
        <v>7307291008</v>
      </c>
      <c r="F2069" s="2646" t="s">
        <v>2990</v>
      </c>
      <c r="G2069" s="2646" t="s">
        <v>2692</v>
      </c>
      <c r="H2069" s="2646" t="s">
        <v>2995</v>
      </c>
      <c r="I2069" s="2646"/>
      <c r="J2069" s="2646"/>
      <c r="K2069" s="2646"/>
      <c r="L2069" s="2657">
        <v>0.27100000000000002</v>
      </c>
      <c r="M2069" s="2658">
        <v>5.0900000000000001E-4</v>
      </c>
      <c r="N2069" s="2648">
        <v>0.12</v>
      </c>
      <c r="O2069" s="2657">
        <v>5.2999999999999999E-2</v>
      </c>
      <c r="P2069" s="2648">
        <v>0.08</v>
      </c>
      <c r="Q2069" s="2650"/>
      <c r="R2069" s="2650"/>
      <c r="S2069" s="2650"/>
      <c r="T2069" s="2646" t="s">
        <v>2987</v>
      </c>
      <c r="U2069" s="2647">
        <v>4673739432020</v>
      </c>
      <c r="V2069" s="2656">
        <v>5</v>
      </c>
      <c r="W2069" s="2657">
        <v>1.355</v>
      </c>
      <c r="X2069" s="2650"/>
      <c r="Y2069" s="2650"/>
      <c r="Z2069" s="2650"/>
      <c r="AA2069" s="2650"/>
      <c r="AB2069" s="2647">
        <v>4673739432037</v>
      </c>
      <c r="AC2069" s="2656">
        <v>60</v>
      </c>
      <c r="AD2069" s="2648">
        <v>33.049999999999997</v>
      </c>
      <c r="AE2069" s="2658">
        <v>3.1385000000000003E-2</v>
      </c>
      <c r="AF2069" s="2648">
        <v>0.42</v>
      </c>
      <c r="AG2069" s="2657">
        <v>0.30499999999999999</v>
      </c>
      <c r="AH2069" s="2657">
        <v>0.245</v>
      </c>
      <c r="AI2069" s="2647">
        <v>4673739432044</v>
      </c>
      <c r="AJ2069" s="2648">
        <v>15.08</v>
      </c>
      <c r="AK2069" s="2651" t="s">
        <v>2154</v>
      </c>
      <c r="AL2069" s="2651" t="s">
        <v>2986</v>
      </c>
      <c r="AM2069" s="2664">
        <v>1376.8</v>
      </c>
      <c r="AN2069" s="2652">
        <v>15.38</v>
      </c>
    </row>
    <row r="2070" spans="1:40" ht="11.1" customHeight="1">
      <c r="A2070" s="2646" t="s">
        <v>3169</v>
      </c>
      <c r="B2070" s="2646" t="s">
        <v>3169</v>
      </c>
      <c r="C2070" s="2646" t="s">
        <v>3161</v>
      </c>
      <c r="D2070" s="2646" t="s">
        <v>3162</v>
      </c>
      <c r="E2070" s="2647">
        <v>7307291008</v>
      </c>
      <c r="F2070" s="2646" t="s">
        <v>2990</v>
      </c>
      <c r="G2070" s="2646" t="s">
        <v>2693</v>
      </c>
      <c r="H2070" s="2646" t="s">
        <v>2995</v>
      </c>
      <c r="I2070" s="2646"/>
      <c r="J2070" s="2646"/>
      <c r="K2070" s="2646"/>
      <c r="L2070" s="2648">
        <v>0.28999999999999998</v>
      </c>
      <c r="M2070" s="2658">
        <v>5.2800000000000004E-4</v>
      </c>
      <c r="N2070" s="2648">
        <v>0.12</v>
      </c>
      <c r="O2070" s="2657">
        <v>5.2999999999999999E-2</v>
      </c>
      <c r="P2070" s="2657">
        <v>8.3000000000000004E-2</v>
      </c>
      <c r="Q2070" s="2650"/>
      <c r="R2070" s="2650"/>
      <c r="S2070" s="2650"/>
      <c r="T2070" s="2646" t="s">
        <v>2987</v>
      </c>
      <c r="U2070" s="2647">
        <v>4673739432051</v>
      </c>
      <c r="V2070" s="2656">
        <v>5</v>
      </c>
      <c r="W2070" s="2648">
        <v>1.45</v>
      </c>
      <c r="X2070" s="2650"/>
      <c r="Y2070" s="2650"/>
      <c r="Z2070" s="2650"/>
      <c r="AA2070" s="2650"/>
      <c r="AB2070" s="2647">
        <v>4673739432068</v>
      </c>
      <c r="AC2070" s="2656">
        <v>60</v>
      </c>
      <c r="AD2070" s="2648">
        <v>35.33</v>
      </c>
      <c r="AE2070" s="2658">
        <v>3.1385000000000003E-2</v>
      </c>
      <c r="AF2070" s="2648">
        <v>0.42</v>
      </c>
      <c r="AG2070" s="2657">
        <v>0.30499999999999999</v>
      </c>
      <c r="AH2070" s="2657">
        <v>0.245</v>
      </c>
      <c r="AI2070" s="2647">
        <v>4673739432075</v>
      </c>
      <c r="AJ2070" s="2648">
        <v>15.38</v>
      </c>
      <c r="AK2070" s="2651" t="s">
        <v>2154</v>
      </c>
      <c r="AL2070" s="2651" t="s">
        <v>2986</v>
      </c>
      <c r="AM2070" s="2655">
        <v>1404.19</v>
      </c>
      <c r="AN2070" s="2652">
        <v>15.69</v>
      </c>
    </row>
    <row r="2071" spans="1:40" ht="11.1" customHeight="1">
      <c r="A2071" s="2646" t="s">
        <v>3168</v>
      </c>
      <c r="B2071" s="2646" t="s">
        <v>3168</v>
      </c>
      <c r="C2071" s="2646" t="s">
        <v>3161</v>
      </c>
      <c r="D2071" s="2646" t="s">
        <v>3162</v>
      </c>
      <c r="E2071" s="2647">
        <v>7307291008</v>
      </c>
      <c r="F2071" s="2646" t="s">
        <v>2990</v>
      </c>
      <c r="G2071" s="2646" t="s">
        <v>2694</v>
      </c>
      <c r="H2071" s="2646" t="s">
        <v>2995</v>
      </c>
      <c r="I2071" s="2646"/>
      <c r="J2071" s="2646"/>
      <c r="K2071" s="2646"/>
      <c r="L2071" s="2657">
        <v>0.30499999999999999</v>
      </c>
      <c r="M2071" s="2662">
        <v>5.5999999999999995E-4</v>
      </c>
      <c r="N2071" s="2648">
        <v>0.12</v>
      </c>
      <c r="O2071" s="2657">
        <v>5.2999999999999999E-2</v>
      </c>
      <c r="P2071" s="2657">
        <v>8.7999999999999995E-2</v>
      </c>
      <c r="Q2071" s="2650"/>
      <c r="R2071" s="2650"/>
      <c r="S2071" s="2650"/>
      <c r="T2071" s="2646" t="s">
        <v>2987</v>
      </c>
      <c r="U2071" s="2647">
        <v>4673739432082</v>
      </c>
      <c r="V2071" s="2656">
        <v>5</v>
      </c>
      <c r="W2071" s="2657">
        <v>1.5249999999999999</v>
      </c>
      <c r="X2071" s="2650"/>
      <c r="Y2071" s="2650"/>
      <c r="Z2071" s="2650"/>
      <c r="AA2071" s="2650"/>
      <c r="AB2071" s="2647">
        <v>4673739432099</v>
      </c>
      <c r="AC2071" s="2656">
        <v>60</v>
      </c>
      <c r="AD2071" s="2648">
        <v>37.130000000000003</v>
      </c>
      <c r="AE2071" s="2658">
        <v>3.1385000000000003E-2</v>
      </c>
      <c r="AF2071" s="2648">
        <v>0.42</v>
      </c>
      <c r="AG2071" s="2657">
        <v>0.30499999999999999</v>
      </c>
      <c r="AH2071" s="2657">
        <v>0.245</v>
      </c>
      <c r="AI2071" s="2647">
        <v>4673739432105</v>
      </c>
      <c r="AJ2071" s="2648">
        <v>17.309999999999999</v>
      </c>
      <c r="AK2071" s="2651" t="s">
        <v>2154</v>
      </c>
      <c r="AL2071" s="2651" t="s">
        <v>2986</v>
      </c>
      <c r="AM2071" s="2664">
        <v>1580.4</v>
      </c>
      <c r="AN2071" s="2652">
        <v>17.66</v>
      </c>
    </row>
    <row r="2072" spans="1:40" ht="11.1" customHeight="1">
      <c r="A2072" s="2646" t="s">
        <v>3167</v>
      </c>
      <c r="B2072" s="2646" t="s">
        <v>3167</v>
      </c>
      <c r="C2072" s="2646" t="s">
        <v>3161</v>
      </c>
      <c r="D2072" s="2646" t="s">
        <v>3162</v>
      </c>
      <c r="E2072" s="2647">
        <v>7307291008</v>
      </c>
      <c r="F2072" s="2646" t="s">
        <v>2990</v>
      </c>
      <c r="G2072" s="2646" t="s">
        <v>2695</v>
      </c>
      <c r="H2072" s="2646" t="s">
        <v>2995</v>
      </c>
      <c r="I2072" s="2646"/>
      <c r="J2072" s="2646"/>
      <c r="K2072" s="2646"/>
      <c r="L2072" s="2657">
        <v>0.32300000000000001</v>
      </c>
      <c r="M2072" s="2658">
        <v>5.6599999999999999E-4</v>
      </c>
      <c r="N2072" s="2648">
        <v>0.12</v>
      </c>
      <c r="O2072" s="2657">
        <v>5.2999999999999999E-2</v>
      </c>
      <c r="P2072" s="2657">
        <v>8.8999999999999996E-2</v>
      </c>
      <c r="Q2072" s="2650"/>
      <c r="R2072" s="2650"/>
      <c r="S2072" s="2650"/>
      <c r="T2072" s="2646" t="s">
        <v>2987</v>
      </c>
      <c r="U2072" s="2647">
        <v>4673739432112</v>
      </c>
      <c r="V2072" s="2656">
        <v>5</v>
      </c>
      <c r="W2072" s="2657">
        <v>1.615</v>
      </c>
      <c r="X2072" s="2650"/>
      <c r="Y2072" s="2650"/>
      <c r="Z2072" s="2650"/>
      <c r="AA2072" s="2650"/>
      <c r="AB2072" s="2647">
        <v>4673739432129</v>
      </c>
      <c r="AC2072" s="2656">
        <v>60</v>
      </c>
      <c r="AD2072" s="2648">
        <v>39.29</v>
      </c>
      <c r="AE2072" s="2658">
        <v>3.1385000000000003E-2</v>
      </c>
      <c r="AF2072" s="2648">
        <v>0.42</v>
      </c>
      <c r="AG2072" s="2657">
        <v>0.30499999999999999</v>
      </c>
      <c r="AH2072" s="2657">
        <v>0.245</v>
      </c>
      <c r="AI2072" s="2647">
        <v>4673739432136</v>
      </c>
      <c r="AJ2072" s="2648">
        <v>17.97</v>
      </c>
      <c r="AK2072" s="2651" t="s">
        <v>2154</v>
      </c>
      <c r="AL2072" s="2651" t="s">
        <v>2986</v>
      </c>
      <c r="AM2072" s="2655">
        <v>1640.66</v>
      </c>
      <c r="AN2072" s="2652">
        <v>18.329999999999998</v>
      </c>
    </row>
    <row r="2073" spans="1:40" ht="11.1" customHeight="1">
      <c r="A2073" s="2646" t="s">
        <v>3166</v>
      </c>
      <c r="B2073" s="2646" t="s">
        <v>3166</v>
      </c>
      <c r="C2073" s="2646" t="s">
        <v>3161</v>
      </c>
      <c r="D2073" s="2646" t="s">
        <v>3162</v>
      </c>
      <c r="E2073" s="2647">
        <v>7307291008</v>
      </c>
      <c r="F2073" s="2646" t="s">
        <v>2990</v>
      </c>
      <c r="G2073" s="2646" t="s">
        <v>2696</v>
      </c>
      <c r="H2073" s="2646" t="s">
        <v>2995</v>
      </c>
      <c r="I2073" s="2646"/>
      <c r="J2073" s="2646"/>
      <c r="K2073" s="2646"/>
      <c r="L2073" s="2657">
        <v>0.35399999999999998</v>
      </c>
      <c r="M2073" s="2658">
        <v>8.6399999999999997E-4</v>
      </c>
      <c r="N2073" s="2657">
        <v>0.14299999999999999</v>
      </c>
      <c r="O2073" s="2657">
        <v>6.5000000000000002E-2</v>
      </c>
      <c r="P2073" s="2657">
        <v>9.2999999999999999E-2</v>
      </c>
      <c r="Q2073" s="2650"/>
      <c r="R2073" s="2650"/>
      <c r="S2073" s="2650"/>
      <c r="T2073" s="2646" t="s">
        <v>2987</v>
      </c>
      <c r="U2073" s="2647">
        <v>4673739432143</v>
      </c>
      <c r="V2073" s="2656">
        <v>5</v>
      </c>
      <c r="W2073" s="2648">
        <v>1.77</v>
      </c>
      <c r="X2073" s="2650"/>
      <c r="Y2073" s="2650"/>
      <c r="Z2073" s="2650"/>
      <c r="AA2073" s="2650"/>
      <c r="AB2073" s="2647">
        <v>4673739432150</v>
      </c>
      <c r="AC2073" s="2656">
        <v>30</v>
      </c>
      <c r="AD2073" s="2648">
        <v>21.77</v>
      </c>
      <c r="AE2073" s="2658">
        <v>3.1385000000000003E-2</v>
      </c>
      <c r="AF2073" s="2648">
        <v>0.42</v>
      </c>
      <c r="AG2073" s="2657">
        <v>0.30499999999999999</v>
      </c>
      <c r="AH2073" s="2657">
        <v>0.245</v>
      </c>
      <c r="AI2073" s="2647">
        <v>4673739432167</v>
      </c>
      <c r="AJ2073" s="2648">
        <v>17.62</v>
      </c>
      <c r="AK2073" s="2651" t="s">
        <v>2154</v>
      </c>
      <c r="AL2073" s="2651" t="s">
        <v>2986</v>
      </c>
      <c r="AM2073" s="2655">
        <v>1608.71</v>
      </c>
      <c r="AN2073" s="2652">
        <v>17.97</v>
      </c>
    </row>
    <row r="2074" spans="1:40" ht="11.1" customHeight="1">
      <c r="A2074" s="2646" t="s">
        <v>3165</v>
      </c>
      <c r="B2074" s="2646" t="s">
        <v>3165</v>
      </c>
      <c r="C2074" s="2646" t="s">
        <v>3161</v>
      </c>
      <c r="D2074" s="2646" t="s">
        <v>3162</v>
      </c>
      <c r="E2074" s="2647">
        <v>7307291008</v>
      </c>
      <c r="F2074" s="2646" t="s">
        <v>2990</v>
      </c>
      <c r="G2074" s="2646" t="s">
        <v>2697</v>
      </c>
      <c r="H2074" s="2646" t="s">
        <v>2995</v>
      </c>
      <c r="I2074" s="2646"/>
      <c r="J2074" s="2646"/>
      <c r="K2074" s="2646"/>
      <c r="L2074" s="2657">
        <v>0.38300000000000001</v>
      </c>
      <c r="M2074" s="2658">
        <v>9.0200000000000002E-4</v>
      </c>
      <c r="N2074" s="2657">
        <v>0.14299999999999999</v>
      </c>
      <c r="O2074" s="2657">
        <v>6.5000000000000002E-2</v>
      </c>
      <c r="P2074" s="2657">
        <v>9.7000000000000003E-2</v>
      </c>
      <c r="Q2074" s="2650"/>
      <c r="R2074" s="2650"/>
      <c r="S2074" s="2650"/>
      <c r="T2074" s="2646" t="s">
        <v>2987</v>
      </c>
      <c r="U2074" s="2647">
        <v>4673739432174</v>
      </c>
      <c r="V2074" s="2656">
        <v>5</v>
      </c>
      <c r="W2074" s="2657">
        <v>1.915</v>
      </c>
      <c r="X2074" s="2650"/>
      <c r="Y2074" s="2650"/>
      <c r="Z2074" s="2650"/>
      <c r="AA2074" s="2650"/>
      <c r="AB2074" s="2647">
        <v>4673739432181</v>
      </c>
      <c r="AC2074" s="2656">
        <v>30</v>
      </c>
      <c r="AD2074" s="2648">
        <v>23.51</v>
      </c>
      <c r="AE2074" s="2658">
        <v>3.1385000000000003E-2</v>
      </c>
      <c r="AF2074" s="2648">
        <v>0.42</v>
      </c>
      <c r="AG2074" s="2657">
        <v>0.30499999999999999</v>
      </c>
      <c r="AH2074" s="2657">
        <v>0.245</v>
      </c>
      <c r="AI2074" s="2647">
        <v>4673739432198</v>
      </c>
      <c r="AJ2074" s="2648">
        <v>18.940000000000001</v>
      </c>
      <c r="AK2074" s="2651" t="s">
        <v>2154</v>
      </c>
      <c r="AL2074" s="2651" t="s">
        <v>2986</v>
      </c>
      <c r="AM2074" s="2655">
        <v>1729.22</v>
      </c>
      <c r="AN2074" s="2652">
        <v>19.32</v>
      </c>
    </row>
    <row r="2075" spans="1:40" ht="11.1" customHeight="1">
      <c r="A2075" s="2646" t="s">
        <v>3164</v>
      </c>
      <c r="B2075" s="2646" t="s">
        <v>3164</v>
      </c>
      <c r="C2075" s="2646" t="s">
        <v>3161</v>
      </c>
      <c r="D2075" s="2646" t="s">
        <v>3162</v>
      </c>
      <c r="E2075" s="2647">
        <v>7307291008</v>
      </c>
      <c r="F2075" s="2646" t="s">
        <v>2990</v>
      </c>
      <c r="G2075" s="2646" t="s">
        <v>2698</v>
      </c>
      <c r="H2075" s="2646" t="s">
        <v>2995</v>
      </c>
      <c r="I2075" s="2646"/>
      <c r="J2075" s="2646"/>
      <c r="K2075" s="2646"/>
      <c r="L2075" s="2657">
        <v>0.40899999999999997</v>
      </c>
      <c r="M2075" s="2662">
        <v>9.3000000000000005E-4</v>
      </c>
      <c r="N2075" s="2657">
        <v>0.14299999999999999</v>
      </c>
      <c r="O2075" s="2657">
        <v>6.5000000000000002E-2</v>
      </c>
      <c r="P2075" s="2653">
        <v>0.1</v>
      </c>
      <c r="Q2075" s="2650"/>
      <c r="R2075" s="2650"/>
      <c r="S2075" s="2650"/>
      <c r="T2075" s="2646" t="s">
        <v>2987</v>
      </c>
      <c r="U2075" s="2647">
        <v>4673739432204</v>
      </c>
      <c r="V2075" s="2656">
        <v>5</v>
      </c>
      <c r="W2075" s="2657">
        <v>2.0449999999999999</v>
      </c>
      <c r="X2075" s="2650"/>
      <c r="Y2075" s="2650"/>
      <c r="Z2075" s="2650"/>
      <c r="AA2075" s="2650"/>
      <c r="AB2075" s="2647">
        <v>4673739432211</v>
      </c>
      <c r="AC2075" s="2656">
        <v>30</v>
      </c>
      <c r="AD2075" s="2648">
        <v>25.07</v>
      </c>
      <c r="AE2075" s="2658">
        <v>3.1385000000000003E-2</v>
      </c>
      <c r="AF2075" s="2648">
        <v>0.42</v>
      </c>
      <c r="AG2075" s="2657">
        <v>0.30499999999999999</v>
      </c>
      <c r="AH2075" s="2657">
        <v>0.245</v>
      </c>
      <c r="AI2075" s="2647">
        <v>4673739432228</v>
      </c>
      <c r="AJ2075" s="2648">
        <v>22.77</v>
      </c>
      <c r="AK2075" s="2651" t="s">
        <v>2154</v>
      </c>
      <c r="AL2075" s="2651" t="s">
        <v>2986</v>
      </c>
      <c r="AM2075" s="2664">
        <v>2078.9</v>
      </c>
      <c r="AN2075" s="2652">
        <v>23.23</v>
      </c>
    </row>
    <row r="2076" spans="1:40" ht="11.1" customHeight="1">
      <c r="A2076" s="2646" t="s">
        <v>3163</v>
      </c>
      <c r="B2076" s="2646" t="s">
        <v>3163</v>
      </c>
      <c r="C2076" s="2646" t="s">
        <v>3161</v>
      </c>
      <c r="D2076" s="2646" t="s">
        <v>3162</v>
      </c>
      <c r="E2076" s="2647">
        <v>7307291008</v>
      </c>
      <c r="F2076" s="2646" t="s">
        <v>2990</v>
      </c>
      <c r="G2076" s="2646" t="s">
        <v>2699</v>
      </c>
      <c r="H2076" s="2646" t="s">
        <v>2995</v>
      </c>
      <c r="I2076" s="2646"/>
      <c r="J2076" s="2646"/>
      <c r="K2076" s="2646"/>
      <c r="L2076" s="2657">
        <v>0.50800000000000001</v>
      </c>
      <c r="M2076" s="2658">
        <v>1.013E-3</v>
      </c>
      <c r="N2076" s="2657">
        <v>0.14299999999999999</v>
      </c>
      <c r="O2076" s="2657">
        <v>6.5000000000000002E-2</v>
      </c>
      <c r="P2076" s="2657">
        <v>0.109</v>
      </c>
      <c r="Q2076" s="2650"/>
      <c r="R2076" s="2650"/>
      <c r="S2076" s="2650"/>
      <c r="T2076" s="2646" t="s">
        <v>2987</v>
      </c>
      <c r="U2076" s="2647">
        <v>4673739432235</v>
      </c>
      <c r="V2076" s="2656">
        <v>5</v>
      </c>
      <c r="W2076" s="2648">
        <v>2.54</v>
      </c>
      <c r="X2076" s="2650"/>
      <c r="Y2076" s="2650"/>
      <c r="Z2076" s="2650"/>
      <c r="AA2076" s="2650"/>
      <c r="AB2076" s="2647">
        <v>4673739432242</v>
      </c>
      <c r="AC2076" s="2656">
        <v>30</v>
      </c>
      <c r="AD2076" s="2648">
        <v>31.01</v>
      </c>
      <c r="AE2076" s="2658">
        <v>3.1385000000000003E-2</v>
      </c>
      <c r="AF2076" s="2648">
        <v>0.42</v>
      </c>
      <c r="AG2076" s="2657">
        <v>0.30499999999999999</v>
      </c>
      <c r="AH2076" s="2657">
        <v>0.245</v>
      </c>
      <c r="AI2076" s="2647">
        <v>4673739432259</v>
      </c>
      <c r="AJ2076" s="2648">
        <v>24.82</v>
      </c>
      <c r="AK2076" s="2651" t="s">
        <v>2154</v>
      </c>
      <c r="AL2076" s="2651" t="s">
        <v>2986</v>
      </c>
      <c r="AM2076" s="2655">
        <v>2266.0700000000002</v>
      </c>
      <c r="AN2076" s="2652">
        <v>25.32</v>
      </c>
    </row>
    <row r="2077" spans="1:40" ht="11.1" customHeight="1">
      <c r="A2077" s="2646" t="s">
        <v>2788</v>
      </c>
      <c r="B2077" s="2646" t="s">
        <v>2788</v>
      </c>
      <c r="C2077" s="2646" t="s">
        <v>3161</v>
      </c>
      <c r="D2077" s="2646"/>
      <c r="E2077" s="2647">
        <v>8467292000</v>
      </c>
      <c r="F2077" s="2646" t="s">
        <v>2990</v>
      </c>
      <c r="G2077" s="2646" t="s">
        <v>2787</v>
      </c>
      <c r="H2077" s="2646" t="s">
        <v>2995</v>
      </c>
      <c r="I2077" s="2646"/>
      <c r="J2077" s="2646"/>
      <c r="K2077" s="2646"/>
      <c r="L2077" s="2656">
        <v>10</v>
      </c>
      <c r="M2077" s="2650"/>
      <c r="N2077" s="2650"/>
      <c r="O2077" s="2650"/>
      <c r="P2077" s="2650"/>
      <c r="Q2077" s="2650"/>
      <c r="R2077" s="2650"/>
      <c r="S2077" s="2650"/>
      <c r="T2077" s="2646" t="s">
        <v>2987</v>
      </c>
      <c r="U2077" s="2647">
        <v>4673739434406</v>
      </c>
      <c r="V2077" s="2646"/>
      <c r="W2077" s="2646"/>
      <c r="X2077" s="2646"/>
      <c r="Y2077" s="2646"/>
      <c r="Z2077" s="2646"/>
      <c r="AA2077" s="2646"/>
      <c r="AB2077" s="2646"/>
      <c r="AC2077" s="2646"/>
      <c r="AD2077" s="2646"/>
      <c r="AE2077" s="2646"/>
      <c r="AF2077" s="2646"/>
      <c r="AG2077" s="2646"/>
      <c r="AH2077" s="2646"/>
      <c r="AI2077" s="2646"/>
      <c r="AJ2077" s="2661">
        <v>80000</v>
      </c>
      <c r="AK2077" s="2651" t="s">
        <v>2994</v>
      </c>
      <c r="AL2077" s="2651" t="s">
        <v>2986</v>
      </c>
      <c r="AM2077" s="2651"/>
      <c r="AN2077" s="2651"/>
    </row>
    <row r="2078" spans="1:40" ht="11.1" customHeight="1">
      <c r="A2078" s="2646" t="s">
        <v>2790</v>
      </c>
      <c r="B2078" s="2646" t="s">
        <v>2790</v>
      </c>
      <c r="C2078" s="2646" t="s">
        <v>3161</v>
      </c>
      <c r="D2078" s="2646"/>
      <c r="E2078" s="2647">
        <v>8203200009</v>
      </c>
      <c r="F2078" s="2646" t="s">
        <v>2990</v>
      </c>
      <c r="G2078" s="2646" t="s">
        <v>2789</v>
      </c>
      <c r="H2078" s="2646" t="s">
        <v>2995</v>
      </c>
      <c r="I2078" s="2646"/>
      <c r="J2078" s="2646"/>
      <c r="K2078" s="2646"/>
      <c r="L2078" s="2653">
        <v>1.9</v>
      </c>
      <c r="M2078" s="2650"/>
      <c r="N2078" s="2650"/>
      <c r="O2078" s="2650"/>
      <c r="P2078" s="2650"/>
      <c r="Q2078" s="2650"/>
      <c r="R2078" s="2650"/>
      <c r="S2078" s="2650"/>
      <c r="T2078" s="2646" t="s">
        <v>2987</v>
      </c>
      <c r="U2078" s="2647">
        <v>4673739434413</v>
      </c>
      <c r="V2078" s="2646"/>
      <c r="W2078" s="2646"/>
      <c r="X2078" s="2646"/>
      <c r="Y2078" s="2646"/>
      <c r="Z2078" s="2646"/>
      <c r="AA2078" s="2646"/>
      <c r="AB2078" s="2646"/>
      <c r="AC2078" s="2646"/>
      <c r="AD2078" s="2646"/>
      <c r="AE2078" s="2646"/>
      <c r="AF2078" s="2646"/>
      <c r="AG2078" s="2646"/>
      <c r="AH2078" s="2646"/>
      <c r="AI2078" s="2646"/>
      <c r="AJ2078" s="2661">
        <v>5300</v>
      </c>
      <c r="AK2078" s="2651" t="s">
        <v>2994</v>
      </c>
      <c r="AL2078" s="2651" t="s">
        <v>2986</v>
      </c>
      <c r="AM2078" s="2651"/>
      <c r="AN2078" s="2651"/>
    </row>
    <row r="2079" spans="1:40" ht="11.1" customHeight="1">
      <c r="A2079" s="2646" t="s">
        <v>2792</v>
      </c>
      <c r="B2079" s="2646" t="s">
        <v>2792</v>
      </c>
      <c r="C2079" s="2646" t="s">
        <v>3161</v>
      </c>
      <c r="D2079" s="2646"/>
      <c r="E2079" s="2647">
        <v>8203200009</v>
      </c>
      <c r="F2079" s="2646" t="s">
        <v>2990</v>
      </c>
      <c r="G2079" s="2646" t="s">
        <v>2791</v>
      </c>
      <c r="H2079" s="2646" t="s">
        <v>2995</v>
      </c>
      <c r="I2079" s="2646"/>
      <c r="J2079" s="2646"/>
      <c r="K2079" s="2646"/>
      <c r="L2079" s="2653">
        <v>1.9</v>
      </c>
      <c r="M2079" s="2650"/>
      <c r="N2079" s="2650"/>
      <c r="O2079" s="2650"/>
      <c r="P2079" s="2650"/>
      <c r="Q2079" s="2650"/>
      <c r="R2079" s="2650"/>
      <c r="S2079" s="2650"/>
      <c r="T2079" s="2646" t="s">
        <v>2987</v>
      </c>
      <c r="U2079" s="2647">
        <v>4673739434420</v>
      </c>
      <c r="V2079" s="2646"/>
      <c r="W2079" s="2646"/>
      <c r="X2079" s="2646"/>
      <c r="Y2079" s="2646"/>
      <c r="Z2079" s="2646"/>
      <c r="AA2079" s="2646"/>
      <c r="AB2079" s="2646"/>
      <c r="AC2079" s="2646"/>
      <c r="AD2079" s="2646"/>
      <c r="AE2079" s="2646"/>
      <c r="AF2079" s="2646"/>
      <c r="AG2079" s="2646"/>
      <c r="AH2079" s="2646"/>
      <c r="AI2079" s="2646"/>
      <c r="AJ2079" s="2661">
        <v>5300</v>
      </c>
      <c r="AK2079" s="2651" t="s">
        <v>2994</v>
      </c>
      <c r="AL2079" s="2651" t="s">
        <v>2986</v>
      </c>
      <c r="AM2079" s="2651"/>
      <c r="AN2079" s="2651"/>
    </row>
    <row r="2080" spans="1:40" ht="11.1" customHeight="1">
      <c r="A2080" s="2646" t="s">
        <v>2794</v>
      </c>
      <c r="B2080" s="2646" t="s">
        <v>2794</v>
      </c>
      <c r="C2080" s="2646" t="s">
        <v>3161</v>
      </c>
      <c r="D2080" s="2646"/>
      <c r="E2080" s="2647">
        <v>8203200009</v>
      </c>
      <c r="F2080" s="2646" t="s">
        <v>2990</v>
      </c>
      <c r="G2080" s="2646" t="s">
        <v>2793</v>
      </c>
      <c r="H2080" s="2646" t="s">
        <v>2995</v>
      </c>
      <c r="I2080" s="2646"/>
      <c r="J2080" s="2646"/>
      <c r="K2080" s="2646"/>
      <c r="L2080" s="2653">
        <v>1.8</v>
      </c>
      <c r="M2080" s="2650"/>
      <c r="N2080" s="2650"/>
      <c r="O2080" s="2650"/>
      <c r="P2080" s="2650"/>
      <c r="Q2080" s="2650"/>
      <c r="R2080" s="2650"/>
      <c r="S2080" s="2650"/>
      <c r="T2080" s="2646" t="s">
        <v>2987</v>
      </c>
      <c r="U2080" s="2647">
        <v>4673739434437</v>
      </c>
      <c r="V2080" s="2646"/>
      <c r="W2080" s="2646"/>
      <c r="X2080" s="2646"/>
      <c r="Y2080" s="2646"/>
      <c r="Z2080" s="2646"/>
      <c r="AA2080" s="2646"/>
      <c r="AB2080" s="2646"/>
      <c r="AC2080" s="2646"/>
      <c r="AD2080" s="2646"/>
      <c r="AE2080" s="2646"/>
      <c r="AF2080" s="2646"/>
      <c r="AG2080" s="2646"/>
      <c r="AH2080" s="2646"/>
      <c r="AI2080" s="2646"/>
      <c r="AJ2080" s="2661">
        <v>5300</v>
      </c>
      <c r="AK2080" s="2651" t="s">
        <v>2994</v>
      </c>
      <c r="AL2080" s="2651" t="s">
        <v>2986</v>
      </c>
      <c r="AM2080" s="2651"/>
      <c r="AN2080" s="2651"/>
    </row>
    <row r="2081" spans="1:40" ht="11.1" customHeight="1">
      <c r="A2081" s="2646" t="s">
        <v>2796</v>
      </c>
      <c r="B2081" s="2646" t="s">
        <v>2796</v>
      </c>
      <c r="C2081" s="2646" t="s">
        <v>3161</v>
      </c>
      <c r="D2081" s="2646"/>
      <c r="E2081" s="2647">
        <v>8203200009</v>
      </c>
      <c r="F2081" s="2646" t="s">
        <v>2990</v>
      </c>
      <c r="G2081" s="2646" t="s">
        <v>2795</v>
      </c>
      <c r="H2081" s="2646" t="s">
        <v>2995</v>
      </c>
      <c r="I2081" s="2646"/>
      <c r="J2081" s="2646"/>
      <c r="K2081" s="2646"/>
      <c r="L2081" s="2656">
        <v>2</v>
      </c>
      <c r="M2081" s="2650"/>
      <c r="N2081" s="2650"/>
      <c r="O2081" s="2650"/>
      <c r="P2081" s="2650"/>
      <c r="Q2081" s="2650"/>
      <c r="R2081" s="2650"/>
      <c r="S2081" s="2650"/>
      <c r="T2081" s="2646" t="s">
        <v>2987</v>
      </c>
      <c r="U2081" s="2647">
        <v>4673739434444</v>
      </c>
      <c r="V2081" s="2646"/>
      <c r="W2081" s="2646"/>
      <c r="X2081" s="2646"/>
      <c r="Y2081" s="2646"/>
      <c r="Z2081" s="2646"/>
      <c r="AA2081" s="2646"/>
      <c r="AB2081" s="2646"/>
      <c r="AC2081" s="2646"/>
      <c r="AD2081" s="2646"/>
      <c r="AE2081" s="2646"/>
      <c r="AF2081" s="2646"/>
      <c r="AG2081" s="2646"/>
      <c r="AH2081" s="2646"/>
      <c r="AI2081" s="2646"/>
      <c r="AJ2081" s="2661">
        <v>5800</v>
      </c>
      <c r="AK2081" s="2651" t="s">
        <v>2994</v>
      </c>
      <c r="AL2081" s="2651" t="s">
        <v>2986</v>
      </c>
      <c r="AM2081" s="2651"/>
      <c r="AN2081" s="2651"/>
    </row>
    <row r="2082" spans="1:40" ht="11.1" customHeight="1">
      <c r="A2082" s="2646" t="s">
        <v>2798</v>
      </c>
      <c r="B2082" s="2646" t="s">
        <v>2798</v>
      </c>
      <c r="C2082" s="2646" t="s">
        <v>3161</v>
      </c>
      <c r="D2082" s="2646"/>
      <c r="E2082" s="2647">
        <v>8203200009</v>
      </c>
      <c r="F2082" s="2646" t="s">
        <v>2990</v>
      </c>
      <c r="G2082" s="2646" t="s">
        <v>2797</v>
      </c>
      <c r="H2082" s="2646" t="s">
        <v>2995</v>
      </c>
      <c r="I2082" s="2646"/>
      <c r="J2082" s="2646"/>
      <c r="K2082" s="2646"/>
      <c r="L2082" s="2653">
        <v>2.1</v>
      </c>
      <c r="M2082" s="2650"/>
      <c r="N2082" s="2650"/>
      <c r="O2082" s="2650"/>
      <c r="P2082" s="2650"/>
      <c r="Q2082" s="2650"/>
      <c r="R2082" s="2650"/>
      <c r="S2082" s="2650"/>
      <c r="T2082" s="2646" t="s">
        <v>2987</v>
      </c>
      <c r="U2082" s="2647">
        <v>4673739434451</v>
      </c>
      <c r="V2082" s="2646"/>
      <c r="W2082" s="2646"/>
      <c r="X2082" s="2646"/>
      <c r="Y2082" s="2646"/>
      <c r="Z2082" s="2646"/>
      <c r="AA2082" s="2646"/>
      <c r="AB2082" s="2646"/>
      <c r="AC2082" s="2646"/>
      <c r="AD2082" s="2646"/>
      <c r="AE2082" s="2646"/>
      <c r="AF2082" s="2646"/>
      <c r="AG2082" s="2646"/>
      <c r="AH2082" s="2646"/>
      <c r="AI2082" s="2646"/>
      <c r="AJ2082" s="2661">
        <v>5800</v>
      </c>
      <c r="AK2082" s="2651" t="s">
        <v>2994</v>
      </c>
      <c r="AL2082" s="2651" t="s">
        <v>2986</v>
      </c>
      <c r="AM2082" s="2651"/>
      <c r="AN2082" s="2651"/>
    </row>
    <row r="2083" spans="1:40" ht="11.1" customHeight="1">
      <c r="A2083" s="2646" t="s">
        <v>2802</v>
      </c>
      <c r="B2083" s="2646" t="s">
        <v>2802</v>
      </c>
      <c r="C2083" s="2646" t="s">
        <v>3161</v>
      </c>
      <c r="D2083" s="2646"/>
      <c r="E2083" s="2647">
        <v>8203200009</v>
      </c>
      <c r="F2083" s="2646" t="s">
        <v>2990</v>
      </c>
      <c r="G2083" s="2646" t="s">
        <v>2801</v>
      </c>
      <c r="H2083" s="2646" t="s">
        <v>2995</v>
      </c>
      <c r="I2083" s="2646"/>
      <c r="J2083" s="2646"/>
      <c r="K2083" s="2646"/>
      <c r="L2083" s="2653">
        <v>1.2</v>
      </c>
      <c r="M2083" s="2650"/>
      <c r="N2083" s="2650"/>
      <c r="O2083" s="2650"/>
      <c r="P2083" s="2650"/>
      <c r="Q2083" s="2650"/>
      <c r="R2083" s="2650"/>
      <c r="S2083" s="2650"/>
      <c r="T2083" s="2646" t="s">
        <v>2987</v>
      </c>
      <c r="U2083" s="2647">
        <v>4673739434475</v>
      </c>
      <c r="V2083" s="2646"/>
      <c r="W2083" s="2646"/>
      <c r="X2083" s="2646"/>
      <c r="Y2083" s="2646"/>
      <c r="Z2083" s="2646"/>
      <c r="AA2083" s="2646"/>
      <c r="AB2083" s="2646"/>
      <c r="AC2083" s="2646"/>
      <c r="AD2083" s="2646"/>
      <c r="AE2083" s="2646"/>
      <c r="AF2083" s="2646"/>
      <c r="AG2083" s="2646"/>
      <c r="AH2083" s="2646"/>
      <c r="AI2083" s="2646"/>
      <c r="AJ2083" s="2661">
        <v>13000</v>
      </c>
      <c r="AK2083" s="2651" t="s">
        <v>2994</v>
      </c>
      <c r="AL2083" s="2651" t="s">
        <v>2986</v>
      </c>
      <c r="AM2083" s="2651"/>
      <c r="AN2083" s="2651"/>
    </row>
    <row r="2084" spans="1:40" ht="11.1" customHeight="1">
      <c r="A2084" s="2646" t="s">
        <v>2804</v>
      </c>
      <c r="B2084" s="2646" t="s">
        <v>2804</v>
      </c>
      <c r="C2084" s="2646" t="s">
        <v>3161</v>
      </c>
      <c r="D2084" s="2646"/>
      <c r="E2084" s="2647">
        <v>8203200009</v>
      </c>
      <c r="F2084" s="2646" t="s">
        <v>2990</v>
      </c>
      <c r="G2084" s="2646" t="s">
        <v>2803</v>
      </c>
      <c r="H2084" s="2646" t="s">
        <v>2995</v>
      </c>
      <c r="I2084" s="2646"/>
      <c r="J2084" s="2646"/>
      <c r="K2084" s="2646"/>
      <c r="L2084" s="2653">
        <v>1.5</v>
      </c>
      <c r="M2084" s="2650"/>
      <c r="N2084" s="2650"/>
      <c r="O2084" s="2650"/>
      <c r="P2084" s="2650"/>
      <c r="Q2084" s="2650"/>
      <c r="R2084" s="2650"/>
      <c r="S2084" s="2650"/>
      <c r="T2084" s="2646" t="s">
        <v>2987</v>
      </c>
      <c r="U2084" s="2647">
        <v>4673739434482</v>
      </c>
      <c r="V2084" s="2646"/>
      <c r="W2084" s="2646"/>
      <c r="X2084" s="2646"/>
      <c r="Y2084" s="2646"/>
      <c r="Z2084" s="2646"/>
      <c r="AA2084" s="2646"/>
      <c r="AB2084" s="2646"/>
      <c r="AC2084" s="2646"/>
      <c r="AD2084" s="2646"/>
      <c r="AE2084" s="2646"/>
      <c r="AF2084" s="2646"/>
      <c r="AG2084" s="2646"/>
      <c r="AH2084" s="2646"/>
      <c r="AI2084" s="2646"/>
      <c r="AJ2084" s="2661">
        <v>14000</v>
      </c>
      <c r="AK2084" s="2651" t="s">
        <v>2994</v>
      </c>
      <c r="AL2084" s="2651" t="s">
        <v>2986</v>
      </c>
      <c r="AM2084" s="2651"/>
      <c r="AN2084" s="2651"/>
    </row>
    <row r="2085" spans="1:40" ht="11.1" customHeight="1">
      <c r="A2085" s="2646" t="s">
        <v>2814</v>
      </c>
      <c r="B2085" s="2646" t="s">
        <v>2814</v>
      </c>
      <c r="C2085" s="2646" t="s">
        <v>3161</v>
      </c>
      <c r="D2085" s="2646"/>
      <c r="E2085" s="2647">
        <v>8203200009</v>
      </c>
      <c r="F2085" s="2646" t="s">
        <v>2990</v>
      </c>
      <c r="G2085" s="2646" t="s">
        <v>2813</v>
      </c>
      <c r="H2085" s="2646" t="s">
        <v>2995</v>
      </c>
      <c r="I2085" s="2646"/>
      <c r="J2085" s="2646"/>
      <c r="K2085" s="2646"/>
      <c r="L2085" s="2648">
        <v>0.56999999999999995</v>
      </c>
      <c r="M2085" s="2650"/>
      <c r="N2085" s="2650"/>
      <c r="O2085" s="2650"/>
      <c r="P2085" s="2650"/>
      <c r="Q2085" s="2650"/>
      <c r="R2085" s="2650"/>
      <c r="S2085" s="2650"/>
      <c r="T2085" s="2646" t="s">
        <v>2987</v>
      </c>
      <c r="U2085" s="2647">
        <v>4673739434536</v>
      </c>
      <c r="V2085" s="2646"/>
      <c r="W2085" s="2646"/>
      <c r="X2085" s="2646"/>
      <c r="Y2085" s="2646"/>
      <c r="Z2085" s="2646"/>
      <c r="AA2085" s="2646"/>
      <c r="AB2085" s="2646"/>
      <c r="AC2085" s="2646"/>
      <c r="AD2085" s="2646"/>
      <c r="AE2085" s="2646"/>
      <c r="AF2085" s="2646"/>
      <c r="AG2085" s="2646"/>
      <c r="AH2085" s="2646"/>
      <c r="AI2085" s="2646"/>
      <c r="AJ2085" s="2661">
        <v>8500</v>
      </c>
      <c r="AK2085" s="2651" t="s">
        <v>2994</v>
      </c>
      <c r="AL2085" s="2651" t="s">
        <v>2986</v>
      </c>
      <c r="AM2085" s="2651"/>
      <c r="AN2085" s="2651"/>
    </row>
    <row r="2086" spans="1:40" ht="11.1" customHeight="1">
      <c r="A2086" s="2646" t="s">
        <v>2800</v>
      </c>
      <c r="B2086" s="2646" t="s">
        <v>2800</v>
      </c>
      <c r="C2086" s="2646" t="s">
        <v>3161</v>
      </c>
      <c r="D2086" s="2646"/>
      <c r="E2086" s="2647">
        <v>8203200009</v>
      </c>
      <c r="F2086" s="2646" t="s">
        <v>2990</v>
      </c>
      <c r="G2086" s="2646" t="s">
        <v>2799</v>
      </c>
      <c r="H2086" s="2646" t="s">
        <v>2995</v>
      </c>
      <c r="I2086" s="2646"/>
      <c r="J2086" s="2646"/>
      <c r="K2086" s="2646"/>
      <c r="L2086" s="2653">
        <v>1.8</v>
      </c>
      <c r="M2086" s="2650"/>
      <c r="N2086" s="2650"/>
      <c r="O2086" s="2650"/>
      <c r="P2086" s="2650"/>
      <c r="Q2086" s="2650"/>
      <c r="R2086" s="2650"/>
      <c r="S2086" s="2650"/>
      <c r="T2086" s="2646" t="s">
        <v>2987</v>
      </c>
      <c r="U2086" s="2647">
        <v>4673739434468</v>
      </c>
      <c r="V2086" s="2646"/>
      <c r="W2086" s="2646"/>
      <c r="X2086" s="2646"/>
      <c r="Y2086" s="2646"/>
      <c r="Z2086" s="2646"/>
      <c r="AA2086" s="2646"/>
      <c r="AB2086" s="2646"/>
      <c r="AC2086" s="2646"/>
      <c r="AD2086" s="2646"/>
      <c r="AE2086" s="2646"/>
      <c r="AF2086" s="2646"/>
      <c r="AG2086" s="2646"/>
      <c r="AH2086" s="2646"/>
      <c r="AI2086" s="2646"/>
      <c r="AJ2086" s="2661">
        <v>6500</v>
      </c>
      <c r="AK2086" s="2651" t="s">
        <v>2994</v>
      </c>
      <c r="AL2086" s="2651" t="s">
        <v>2986</v>
      </c>
      <c r="AM2086" s="2651"/>
      <c r="AN2086" s="2651"/>
    </row>
    <row r="2087" spans="1:40" ht="11.1" customHeight="1">
      <c r="A2087" s="2646" t="s">
        <v>2806</v>
      </c>
      <c r="B2087" s="2646" t="s">
        <v>2806</v>
      </c>
      <c r="C2087" s="2646" t="s">
        <v>3161</v>
      </c>
      <c r="D2087" s="2646"/>
      <c r="E2087" s="2647">
        <v>8203400000</v>
      </c>
      <c r="F2087" s="2646" t="s">
        <v>2990</v>
      </c>
      <c r="G2087" s="2646" t="s">
        <v>2805</v>
      </c>
      <c r="H2087" s="2646" t="s">
        <v>2995</v>
      </c>
      <c r="I2087" s="2646"/>
      <c r="J2087" s="2646"/>
      <c r="K2087" s="2646"/>
      <c r="L2087" s="2648">
        <v>0.46</v>
      </c>
      <c r="M2087" s="2650"/>
      <c r="N2087" s="2650"/>
      <c r="O2087" s="2650"/>
      <c r="P2087" s="2650"/>
      <c r="Q2087" s="2650"/>
      <c r="R2087" s="2650"/>
      <c r="S2087" s="2650"/>
      <c r="T2087" s="2646" t="s">
        <v>2987</v>
      </c>
      <c r="U2087" s="2647">
        <v>4673739434499</v>
      </c>
      <c r="V2087" s="2646"/>
      <c r="W2087" s="2646"/>
      <c r="X2087" s="2646"/>
      <c r="Y2087" s="2646"/>
      <c r="Z2087" s="2646"/>
      <c r="AA2087" s="2646"/>
      <c r="AB2087" s="2646"/>
      <c r="AC2087" s="2646"/>
      <c r="AD2087" s="2646"/>
      <c r="AE2087" s="2646"/>
      <c r="AF2087" s="2646"/>
      <c r="AG2087" s="2646"/>
      <c r="AH2087" s="2646"/>
      <c r="AI2087" s="2646"/>
      <c r="AJ2087" s="2661">
        <v>5000</v>
      </c>
      <c r="AK2087" s="2651" t="s">
        <v>2994</v>
      </c>
      <c r="AL2087" s="2651" t="s">
        <v>2986</v>
      </c>
      <c r="AM2087" s="2651"/>
      <c r="AN2087" s="2651"/>
    </row>
    <row r="2088" spans="1:40" ht="11.1" customHeight="1">
      <c r="A2088" s="2646" t="s">
        <v>2808</v>
      </c>
      <c r="B2088" s="2646" t="s">
        <v>2808</v>
      </c>
      <c r="C2088" s="2646" t="s">
        <v>3161</v>
      </c>
      <c r="D2088" s="2646"/>
      <c r="E2088" s="2647">
        <v>8203400000</v>
      </c>
      <c r="F2088" s="2646" t="s">
        <v>2990</v>
      </c>
      <c r="G2088" s="2646" t="s">
        <v>2807</v>
      </c>
      <c r="H2088" s="2646" t="s">
        <v>2995</v>
      </c>
      <c r="I2088" s="2646"/>
      <c r="J2088" s="2646"/>
      <c r="K2088" s="2646"/>
      <c r="L2088" s="2648">
        <v>0.78</v>
      </c>
      <c r="M2088" s="2650"/>
      <c r="N2088" s="2650"/>
      <c r="O2088" s="2650"/>
      <c r="P2088" s="2650"/>
      <c r="Q2088" s="2650"/>
      <c r="R2088" s="2650"/>
      <c r="S2088" s="2650"/>
      <c r="T2088" s="2646" t="s">
        <v>2987</v>
      </c>
      <c r="U2088" s="2647">
        <v>4673739434505</v>
      </c>
      <c r="V2088" s="2646"/>
      <c r="W2088" s="2646"/>
      <c r="X2088" s="2646"/>
      <c r="Y2088" s="2646"/>
      <c r="Z2088" s="2646"/>
      <c r="AA2088" s="2646"/>
      <c r="AB2088" s="2646"/>
      <c r="AC2088" s="2646"/>
      <c r="AD2088" s="2646"/>
      <c r="AE2088" s="2646"/>
      <c r="AF2088" s="2646"/>
      <c r="AG2088" s="2646"/>
      <c r="AH2088" s="2646"/>
      <c r="AI2088" s="2646"/>
      <c r="AJ2088" s="2661">
        <v>7500</v>
      </c>
      <c r="AK2088" s="2651" t="s">
        <v>2994</v>
      </c>
      <c r="AL2088" s="2651" t="s">
        <v>2986</v>
      </c>
      <c r="AM2088" s="2651"/>
      <c r="AN2088" s="2651"/>
    </row>
    <row r="2089" spans="1:40" ht="11.1" customHeight="1">
      <c r="A2089" s="2646" t="s">
        <v>2816</v>
      </c>
      <c r="B2089" s="2646" t="s">
        <v>2816</v>
      </c>
      <c r="C2089" s="2646" t="s">
        <v>3161</v>
      </c>
      <c r="D2089" s="2646"/>
      <c r="E2089" s="2646"/>
      <c r="F2089" s="2646" t="s">
        <v>2990</v>
      </c>
      <c r="G2089" s="2646" t="s">
        <v>2815</v>
      </c>
      <c r="H2089" s="2646" t="s">
        <v>2995</v>
      </c>
      <c r="I2089" s="2646"/>
      <c r="J2089" s="2646"/>
      <c r="K2089" s="2646"/>
      <c r="L2089" s="2657">
        <v>2.3E-2</v>
      </c>
      <c r="M2089" s="2650"/>
      <c r="N2089" s="2650"/>
      <c r="O2089" s="2650"/>
      <c r="P2089" s="2650"/>
      <c r="Q2089" s="2650"/>
      <c r="R2089" s="2650"/>
      <c r="S2089" s="2650"/>
      <c r="T2089" s="2646" t="s">
        <v>2987</v>
      </c>
      <c r="U2089" s="2647">
        <v>4673739434543</v>
      </c>
      <c r="V2089" s="2646"/>
      <c r="W2089" s="2646"/>
      <c r="X2089" s="2646"/>
      <c r="Y2089" s="2646"/>
      <c r="Z2089" s="2646"/>
      <c r="AA2089" s="2646"/>
      <c r="AB2089" s="2646"/>
      <c r="AC2089" s="2646"/>
      <c r="AD2089" s="2646"/>
      <c r="AE2089" s="2646"/>
      <c r="AF2089" s="2646"/>
      <c r="AG2089" s="2646"/>
      <c r="AH2089" s="2646"/>
      <c r="AI2089" s="2646"/>
      <c r="AJ2089" s="2661">
        <v>2000</v>
      </c>
      <c r="AK2089" s="2651" t="s">
        <v>2994</v>
      </c>
      <c r="AL2089" s="2651" t="s">
        <v>2986</v>
      </c>
      <c r="AM2089" s="2651"/>
      <c r="AN2089" s="2651"/>
    </row>
    <row r="2090" spans="1:40" ht="11.1" customHeight="1">
      <c r="A2090" s="2646" t="s">
        <v>2810</v>
      </c>
      <c r="B2090" s="2646" t="s">
        <v>2810</v>
      </c>
      <c r="C2090" s="2646" t="s">
        <v>3161</v>
      </c>
      <c r="D2090" s="2646"/>
      <c r="E2090" s="2647">
        <v>8203400000</v>
      </c>
      <c r="F2090" s="2646" t="s">
        <v>2990</v>
      </c>
      <c r="G2090" s="2646" t="s">
        <v>2809</v>
      </c>
      <c r="H2090" s="2646" t="s">
        <v>2995</v>
      </c>
      <c r="I2090" s="2646"/>
      <c r="J2090" s="2646"/>
      <c r="K2090" s="2646"/>
      <c r="L2090" s="2648">
        <v>0.26</v>
      </c>
      <c r="M2090" s="2650"/>
      <c r="N2090" s="2650"/>
      <c r="O2090" s="2650"/>
      <c r="P2090" s="2650"/>
      <c r="Q2090" s="2650"/>
      <c r="R2090" s="2650"/>
      <c r="S2090" s="2650"/>
      <c r="T2090" s="2646" t="s">
        <v>2987</v>
      </c>
      <c r="U2090" s="2647">
        <v>4673739434512</v>
      </c>
      <c r="V2090" s="2646"/>
      <c r="W2090" s="2646"/>
      <c r="X2090" s="2646"/>
      <c r="Y2090" s="2646"/>
      <c r="Z2090" s="2646"/>
      <c r="AA2090" s="2646"/>
      <c r="AB2090" s="2646"/>
      <c r="AC2090" s="2646"/>
      <c r="AD2090" s="2646"/>
      <c r="AE2090" s="2646"/>
      <c r="AF2090" s="2646"/>
      <c r="AG2090" s="2646"/>
      <c r="AH2090" s="2646"/>
      <c r="AI2090" s="2646"/>
      <c r="AJ2090" s="2661">
        <v>4000</v>
      </c>
      <c r="AK2090" s="2651" t="s">
        <v>2994</v>
      </c>
      <c r="AL2090" s="2651" t="s">
        <v>2986</v>
      </c>
      <c r="AM2090" s="2651"/>
      <c r="AN2090" s="2651"/>
    </row>
    <row r="2091" spans="1:40" ht="11.1" customHeight="1">
      <c r="A2091" s="2646" t="s">
        <v>2812</v>
      </c>
      <c r="B2091" s="2646" t="s">
        <v>2812</v>
      </c>
      <c r="C2091" s="2646" t="s">
        <v>3161</v>
      </c>
      <c r="D2091" s="2646"/>
      <c r="E2091" s="2647">
        <v>8203400000</v>
      </c>
      <c r="F2091" s="2646" t="s">
        <v>2990</v>
      </c>
      <c r="G2091" s="2646" t="s">
        <v>2811</v>
      </c>
      <c r="H2091" s="2646" t="s">
        <v>2995</v>
      </c>
      <c r="I2091" s="2646"/>
      <c r="J2091" s="2646"/>
      <c r="K2091" s="2646"/>
      <c r="L2091" s="2648">
        <v>0.65</v>
      </c>
      <c r="M2091" s="2650"/>
      <c r="N2091" s="2650"/>
      <c r="O2091" s="2650"/>
      <c r="P2091" s="2650"/>
      <c r="Q2091" s="2650"/>
      <c r="R2091" s="2650"/>
      <c r="S2091" s="2650"/>
      <c r="T2091" s="2646" t="s">
        <v>2987</v>
      </c>
      <c r="U2091" s="2647">
        <v>4673739434529</v>
      </c>
      <c r="V2091" s="2646"/>
      <c r="W2091" s="2646"/>
      <c r="X2091" s="2646"/>
      <c r="Y2091" s="2646"/>
      <c r="Z2091" s="2646"/>
      <c r="AA2091" s="2646"/>
      <c r="AB2091" s="2646"/>
      <c r="AC2091" s="2646"/>
      <c r="AD2091" s="2646"/>
      <c r="AE2091" s="2646"/>
      <c r="AF2091" s="2646"/>
      <c r="AG2091" s="2646"/>
      <c r="AH2091" s="2646"/>
      <c r="AI2091" s="2646"/>
      <c r="AJ2091" s="2661">
        <v>6000</v>
      </c>
      <c r="AK2091" s="2651" t="s">
        <v>2994</v>
      </c>
      <c r="AL2091" s="2651" t="s">
        <v>2986</v>
      </c>
      <c r="AM2091" s="2651"/>
      <c r="AN2091" s="2651"/>
    </row>
    <row r="2092" spans="1:40" ht="11.1" customHeight="1">
      <c r="A2092" s="2646" t="s">
        <v>6592</v>
      </c>
      <c r="B2092" s="2646" t="s">
        <v>6592</v>
      </c>
      <c r="C2092" s="2646" t="s">
        <v>3161</v>
      </c>
      <c r="D2092" s="2646"/>
      <c r="E2092" s="2647">
        <v>8467292000</v>
      </c>
      <c r="F2092" s="2646" t="s">
        <v>2990</v>
      </c>
      <c r="G2092" s="2646" t="s">
        <v>6593</v>
      </c>
      <c r="H2092" s="2646" t="s">
        <v>3017</v>
      </c>
      <c r="I2092" s="2646"/>
      <c r="J2092" s="2646"/>
      <c r="K2092" s="2646"/>
      <c r="L2092" s="2650"/>
      <c r="M2092" s="2650"/>
      <c r="N2092" s="2650"/>
      <c r="O2092" s="2650"/>
      <c r="P2092" s="2650"/>
      <c r="Q2092" s="2650"/>
      <c r="R2092" s="2650"/>
      <c r="S2092" s="2650"/>
      <c r="T2092" s="2646" t="s">
        <v>2987</v>
      </c>
      <c r="U2092" s="2647">
        <v>4673739436127</v>
      </c>
      <c r="V2092" s="2646"/>
      <c r="W2092" s="2646"/>
      <c r="X2092" s="2646"/>
      <c r="Y2092" s="2646"/>
      <c r="Z2092" s="2646"/>
      <c r="AA2092" s="2646"/>
      <c r="AB2092" s="2646"/>
      <c r="AC2092" s="2646"/>
      <c r="AD2092" s="2646"/>
      <c r="AE2092" s="2646"/>
      <c r="AF2092" s="2646"/>
      <c r="AG2092" s="2646"/>
      <c r="AH2092" s="2646"/>
      <c r="AI2092" s="2646"/>
      <c r="AJ2092" s="2646"/>
      <c r="AK2092" s="2651"/>
      <c r="AL2092" s="2651" t="s">
        <v>2986</v>
      </c>
      <c r="AM2092" s="2651"/>
      <c r="AN2092" s="2651"/>
    </row>
    <row r="2093" spans="1:40" ht="11.1" customHeight="1">
      <c r="A2093" s="2646" t="s">
        <v>6594</v>
      </c>
      <c r="B2093" s="2646" t="s">
        <v>6594</v>
      </c>
      <c r="C2093" s="2646" t="s">
        <v>3161</v>
      </c>
      <c r="D2093" s="2646"/>
      <c r="E2093" s="2647">
        <v>8203200009</v>
      </c>
      <c r="F2093" s="2646" t="s">
        <v>2990</v>
      </c>
      <c r="G2093" s="2646" t="s">
        <v>6595</v>
      </c>
      <c r="H2093" s="2646" t="s">
        <v>3017</v>
      </c>
      <c r="I2093" s="2646"/>
      <c r="J2093" s="2646"/>
      <c r="K2093" s="2646"/>
      <c r="L2093" s="2650"/>
      <c r="M2093" s="2650"/>
      <c r="N2093" s="2650"/>
      <c r="O2093" s="2650"/>
      <c r="P2093" s="2650"/>
      <c r="Q2093" s="2650"/>
      <c r="R2093" s="2650"/>
      <c r="S2093" s="2650"/>
      <c r="T2093" s="2646" t="s">
        <v>2987</v>
      </c>
      <c r="U2093" s="2647">
        <v>4673739436158</v>
      </c>
      <c r="V2093" s="2646"/>
      <c r="W2093" s="2646"/>
      <c r="X2093" s="2646"/>
      <c r="Y2093" s="2646"/>
      <c r="Z2093" s="2646"/>
      <c r="AA2093" s="2646"/>
      <c r="AB2093" s="2646"/>
      <c r="AC2093" s="2646"/>
      <c r="AD2093" s="2646"/>
      <c r="AE2093" s="2646"/>
      <c r="AF2093" s="2646"/>
      <c r="AG2093" s="2646"/>
      <c r="AH2093" s="2646"/>
      <c r="AI2093" s="2646"/>
      <c r="AJ2093" s="2646"/>
      <c r="AK2093" s="2651"/>
      <c r="AL2093" s="2651" t="s">
        <v>2986</v>
      </c>
      <c r="AM2093" s="2651"/>
      <c r="AN2093" s="2651"/>
    </row>
    <row r="2094" spans="1:40" ht="11.1" customHeight="1">
      <c r="A2094" s="2646" t="s">
        <v>6596</v>
      </c>
      <c r="B2094" s="2646" t="s">
        <v>6596</v>
      </c>
      <c r="C2094" s="2646" t="s">
        <v>3161</v>
      </c>
      <c r="D2094" s="2646"/>
      <c r="E2094" s="2647">
        <v>8203200009</v>
      </c>
      <c r="F2094" s="2646" t="s">
        <v>2990</v>
      </c>
      <c r="G2094" s="2646" t="s">
        <v>6597</v>
      </c>
      <c r="H2094" s="2646" t="s">
        <v>3017</v>
      </c>
      <c r="I2094" s="2646"/>
      <c r="J2094" s="2646"/>
      <c r="K2094" s="2646"/>
      <c r="L2094" s="2650"/>
      <c r="M2094" s="2650"/>
      <c r="N2094" s="2650"/>
      <c r="O2094" s="2650"/>
      <c r="P2094" s="2650"/>
      <c r="Q2094" s="2650"/>
      <c r="R2094" s="2650"/>
      <c r="S2094" s="2650"/>
      <c r="T2094" s="2646" t="s">
        <v>2987</v>
      </c>
      <c r="U2094" s="2647">
        <v>4673739436165</v>
      </c>
      <c r="V2094" s="2646"/>
      <c r="W2094" s="2646"/>
      <c r="X2094" s="2646"/>
      <c r="Y2094" s="2646"/>
      <c r="Z2094" s="2646"/>
      <c r="AA2094" s="2646"/>
      <c r="AB2094" s="2646"/>
      <c r="AC2094" s="2646"/>
      <c r="AD2094" s="2646"/>
      <c r="AE2094" s="2646"/>
      <c r="AF2094" s="2646"/>
      <c r="AG2094" s="2646"/>
      <c r="AH2094" s="2646"/>
      <c r="AI2094" s="2646"/>
      <c r="AJ2094" s="2646"/>
      <c r="AK2094" s="2651"/>
      <c r="AL2094" s="2651" t="s">
        <v>2986</v>
      </c>
      <c r="AM2094" s="2651"/>
      <c r="AN2094" s="2651"/>
    </row>
    <row r="2095" spans="1:40" ht="11.1" customHeight="1">
      <c r="A2095" s="2646" t="s">
        <v>6598</v>
      </c>
      <c r="B2095" s="2646" t="s">
        <v>6598</v>
      </c>
      <c r="C2095" s="2646" t="s">
        <v>3161</v>
      </c>
      <c r="D2095" s="2646"/>
      <c r="E2095" s="2647">
        <v>8203200009</v>
      </c>
      <c r="F2095" s="2646" t="s">
        <v>2990</v>
      </c>
      <c r="G2095" s="2646" t="s">
        <v>6599</v>
      </c>
      <c r="H2095" s="2646" t="s">
        <v>3017</v>
      </c>
      <c r="I2095" s="2646"/>
      <c r="J2095" s="2646"/>
      <c r="K2095" s="2646"/>
      <c r="L2095" s="2650"/>
      <c r="M2095" s="2650"/>
      <c r="N2095" s="2650"/>
      <c r="O2095" s="2650"/>
      <c r="P2095" s="2650"/>
      <c r="Q2095" s="2650"/>
      <c r="R2095" s="2650"/>
      <c r="S2095" s="2650"/>
      <c r="T2095" s="2646" t="s">
        <v>2987</v>
      </c>
      <c r="U2095" s="2647">
        <v>4673739436172</v>
      </c>
      <c r="V2095" s="2646"/>
      <c r="W2095" s="2646"/>
      <c r="X2095" s="2646"/>
      <c r="Y2095" s="2646"/>
      <c r="Z2095" s="2646"/>
      <c r="AA2095" s="2646"/>
      <c r="AB2095" s="2646"/>
      <c r="AC2095" s="2646"/>
      <c r="AD2095" s="2646"/>
      <c r="AE2095" s="2646"/>
      <c r="AF2095" s="2646"/>
      <c r="AG2095" s="2646"/>
      <c r="AH2095" s="2646"/>
      <c r="AI2095" s="2646"/>
      <c r="AJ2095" s="2646"/>
      <c r="AK2095" s="2651"/>
      <c r="AL2095" s="2651" t="s">
        <v>2986</v>
      </c>
      <c r="AM2095" s="2651"/>
      <c r="AN2095" s="2651"/>
    </row>
    <row r="2096" spans="1:40" ht="11.1" customHeight="1">
      <c r="A2096" s="2646" t="s">
        <v>6600</v>
      </c>
      <c r="B2096" s="2646" t="s">
        <v>6600</v>
      </c>
      <c r="C2096" s="2646" t="s">
        <v>3161</v>
      </c>
      <c r="D2096" s="2646"/>
      <c r="E2096" s="2647">
        <v>8203200009</v>
      </c>
      <c r="F2096" s="2646" t="s">
        <v>2990</v>
      </c>
      <c r="G2096" s="2646" t="s">
        <v>6601</v>
      </c>
      <c r="H2096" s="2646" t="s">
        <v>3017</v>
      </c>
      <c r="I2096" s="2646"/>
      <c r="J2096" s="2646"/>
      <c r="K2096" s="2646"/>
      <c r="L2096" s="2650"/>
      <c r="M2096" s="2650"/>
      <c r="N2096" s="2650"/>
      <c r="O2096" s="2650"/>
      <c r="P2096" s="2650"/>
      <c r="Q2096" s="2650"/>
      <c r="R2096" s="2650"/>
      <c r="S2096" s="2650"/>
      <c r="T2096" s="2646" t="s">
        <v>2987</v>
      </c>
      <c r="U2096" s="2647">
        <v>4673739436141</v>
      </c>
      <c r="V2096" s="2646"/>
      <c r="W2096" s="2646"/>
      <c r="X2096" s="2646"/>
      <c r="Y2096" s="2646"/>
      <c r="Z2096" s="2646"/>
      <c r="AA2096" s="2646"/>
      <c r="AB2096" s="2646"/>
      <c r="AC2096" s="2646"/>
      <c r="AD2096" s="2646"/>
      <c r="AE2096" s="2646"/>
      <c r="AF2096" s="2646"/>
      <c r="AG2096" s="2646"/>
      <c r="AH2096" s="2646"/>
      <c r="AI2096" s="2646"/>
      <c r="AJ2096" s="2646"/>
      <c r="AK2096" s="2651"/>
      <c r="AL2096" s="2651" t="s">
        <v>2986</v>
      </c>
      <c r="AM2096" s="2651"/>
      <c r="AN2096" s="2651"/>
    </row>
    <row r="2097" spans="1:40" ht="11.1" customHeight="1">
      <c r="A2097" s="2646" t="s">
        <v>6602</v>
      </c>
      <c r="B2097" s="2646" t="s">
        <v>6602</v>
      </c>
      <c r="C2097" s="2646" t="s">
        <v>3161</v>
      </c>
      <c r="D2097" s="2646"/>
      <c r="E2097" s="2647">
        <v>8467298509</v>
      </c>
      <c r="F2097" s="2646" t="s">
        <v>2990</v>
      </c>
      <c r="G2097" s="2646" t="s">
        <v>6603</v>
      </c>
      <c r="H2097" s="2646" t="s">
        <v>3017</v>
      </c>
      <c r="I2097" s="2646"/>
      <c r="J2097" s="2646"/>
      <c r="K2097" s="2646"/>
      <c r="L2097" s="2650"/>
      <c r="M2097" s="2650"/>
      <c r="N2097" s="2650"/>
      <c r="O2097" s="2650"/>
      <c r="P2097" s="2650"/>
      <c r="Q2097" s="2650"/>
      <c r="R2097" s="2650"/>
      <c r="S2097" s="2650"/>
      <c r="T2097" s="2646" t="s">
        <v>2987</v>
      </c>
      <c r="U2097" s="2647">
        <v>4673739436134</v>
      </c>
      <c r="V2097" s="2646"/>
      <c r="W2097" s="2646"/>
      <c r="X2097" s="2646"/>
      <c r="Y2097" s="2646"/>
      <c r="Z2097" s="2646"/>
      <c r="AA2097" s="2646"/>
      <c r="AB2097" s="2646"/>
      <c r="AC2097" s="2646"/>
      <c r="AD2097" s="2646"/>
      <c r="AE2097" s="2646"/>
      <c r="AF2097" s="2646"/>
      <c r="AG2097" s="2646"/>
      <c r="AH2097" s="2646"/>
      <c r="AI2097" s="2646"/>
      <c r="AJ2097" s="2646"/>
      <c r="AK2097" s="2651"/>
      <c r="AL2097" s="2651" t="s">
        <v>2986</v>
      </c>
      <c r="AM2097" s="2651"/>
      <c r="AN2097" s="2651"/>
    </row>
    <row r="2098" spans="1:40" ht="11.1" customHeight="1">
      <c r="A2098" s="2646" t="s">
        <v>6604</v>
      </c>
      <c r="B2098" s="2646" t="s">
        <v>6604</v>
      </c>
      <c r="C2098" s="2646" t="s">
        <v>3621</v>
      </c>
      <c r="D2098" s="2646" t="s">
        <v>4030</v>
      </c>
      <c r="E2098" s="2647">
        <v>8206000000</v>
      </c>
      <c r="F2098" s="2646" t="s">
        <v>2990</v>
      </c>
      <c r="G2098" s="2646" t="s">
        <v>6605</v>
      </c>
      <c r="H2098" s="2646" t="s">
        <v>3017</v>
      </c>
      <c r="I2098" s="2646"/>
      <c r="J2098" s="2646"/>
      <c r="K2098" s="2646" t="s">
        <v>6633</v>
      </c>
      <c r="L2098" s="2650"/>
      <c r="M2098" s="2650"/>
      <c r="N2098" s="2650"/>
      <c r="O2098" s="2650"/>
      <c r="P2098" s="2650"/>
      <c r="Q2098" s="2650"/>
      <c r="R2098" s="2650"/>
      <c r="S2098" s="2650"/>
      <c r="T2098" s="2646" t="s">
        <v>2987</v>
      </c>
      <c r="U2098" s="2647">
        <v>4673739436189</v>
      </c>
      <c r="V2098" s="2646"/>
      <c r="W2098" s="2646"/>
      <c r="X2098" s="2646"/>
      <c r="Y2098" s="2646"/>
      <c r="Z2098" s="2646"/>
      <c r="AA2098" s="2646"/>
      <c r="AB2098" s="2646"/>
      <c r="AC2098" s="2646"/>
      <c r="AD2098" s="2646"/>
      <c r="AE2098" s="2646"/>
      <c r="AF2098" s="2646"/>
      <c r="AG2098" s="2646"/>
      <c r="AH2098" s="2646"/>
      <c r="AI2098" s="2646"/>
      <c r="AJ2098" s="2646"/>
      <c r="AK2098" s="2651"/>
      <c r="AL2098" s="2651" t="s">
        <v>2986</v>
      </c>
      <c r="AM2098" s="2651"/>
      <c r="AN2098" s="2651"/>
    </row>
    <row r="2099" spans="1:40" ht="11.1" customHeight="1">
      <c r="A2099" s="2646" t="s">
        <v>6606</v>
      </c>
      <c r="B2099" s="2646" t="s">
        <v>6606</v>
      </c>
      <c r="C2099" s="2646" t="s">
        <v>3621</v>
      </c>
      <c r="D2099" s="2646" t="s">
        <v>4030</v>
      </c>
      <c r="E2099" s="2647">
        <v>8206000000</v>
      </c>
      <c r="F2099" s="2646" t="s">
        <v>2990</v>
      </c>
      <c r="G2099" s="2646" t="s">
        <v>6607</v>
      </c>
      <c r="H2099" s="2646" t="s">
        <v>3017</v>
      </c>
      <c r="I2099" s="2646"/>
      <c r="J2099" s="2646"/>
      <c r="K2099" s="2646" t="s">
        <v>6633</v>
      </c>
      <c r="L2099" s="2650"/>
      <c r="M2099" s="2650"/>
      <c r="N2099" s="2650"/>
      <c r="O2099" s="2650"/>
      <c r="P2099" s="2650"/>
      <c r="Q2099" s="2650"/>
      <c r="R2099" s="2650"/>
      <c r="S2099" s="2650"/>
      <c r="T2099" s="2646" t="s">
        <v>2987</v>
      </c>
      <c r="U2099" s="2647">
        <v>4673739436196</v>
      </c>
      <c r="V2099" s="2646"/>
      <c r="W2099" s="2646"/>
      <c r="X2099" s="2646"/>
      <c r="Y2099" s="2646"/>
      <c r="Z2099" s="2646"/>
      <c r="AA2099" s="2646"/>
      <c r="AB2099" s="2646"/>
      <c r="AC2099" s="2646"/>
      <c r="AD2099" s="2646"/>
      <c r="AE2099" s="2646"/>
      <c r="AF2099" s="2646"/>
      <c r="AG2099" s="2646"/>
      <c r="AH2099" s="2646"/>
      <c r="AI2099" s="2646"/>
      <c r="AJ2099" s="2646"/>
      <c r="AK2099" s="2651"/>
      <c r="AL2099" s="2651" t="s">
        <v>2986</v>
      </c>
      <c r="AM2099" s="2651"/>
      <c r="AN2099" s="2651"/>
    </row>
    <row r="2100" spans="1:40" ht="11.1" customHeight="1">
      <c r="A2100" s="2646" t="s">
        <v>6608</v>
      </c>
      <c r="B2100" s="2646" t="s">
        <v>6608</v>
      </c>
      <c r="C2100" s="2646" t="s">
        <v>3621</v>
      </c>
      <c r="D2100" s="2646" t="s">
        <v>4030</v>
      </c>
      <c r="E2100" s="2647">
        <v>8206000000</v>
      </c>
      <c r="F2100" s="2646" t="s">
        <v>2990</v>
      </c>
      <c r="G2100" s="2646" t="s">
        <v>6609</v>
      </c>
      <c r="H2100" s="2646" t="s">
        <v>3017</v>
      </c>
      <c r="I2100" s="2646"/>
      <c r="J2100" s="2646"/>
      <c r="K2100" s="2646" t="s">
        <v>6633</v>
      </c>
      <c r="L2100" s="2650"/>
      <c r="M2100" s="2650"/>
      <c r="N2100" s="2650"/>
      <c r="O2100" s="2650"/>
      <c r="P2100" s="2650"/>
      <c r="Q2100" s="2650"/>
      <c r="R2100" s="2650"/>
      <c r="S2100" s="2650"/>
      <c r="T2100" s="2646" t="s">
        <v>2987</v>
      </c>
      <c r="U2100" s="2647">
        <v>4673739436202</v>
      </c>
      <c r="V2100" s="2646"/>
      <c r="W2100" s="2646"/>
      <c r="X2100" s="2646"/>
      <c r="Y2100" s="2646"/>
      <c r="Z2100" s="2646"/>
      <c r="AA2100" s="2646"/>
      <c r="AB2100" s="2646"/>
      <c r="AC2100" s="2646"/>
      <c r="AD2100" s="2646"/>
      <c r="AE2100" s="2646"/>
      <c r="AF2100" s="2646"/>
      <c r="AG2100" s="2646"/>
      <c r="AH2100" s="2646"/>
      <c r="AI2100" s="2646"/>
      <c r="AJ2100" s="2646"/>
      <c r="AK2100" s="2651"/>
      <c r="AL2100" s="2651" t="s">
        <v>2986</v>
      </c>
      <c r="AM2100" s="2651"/>
      <c r="AN2100" s="2651"/>
    </row>
    <row r="2101" spans="1:40" ht="11.1" customHeight="1">
      <c r="A2101" s="2646" t="s">
        <v>6610</v>
      </c>
      <c r="B2101" s="2646" t="s">
        <v>6610</v>
      </c>
      <c r="C2101" s="2646" t="s">
        <v>3621</v>
      </c>
      <c r="D2101" s="2646" t="s">
        <v>4030</v>
      </c>
      <c r="E2101" s="2647">
        <v>8206000000</v>
      </c>
      <c r="F2101" s="2646" t="s">
        <v>2990</v>
      </c>
      <c r="G2101" s="2646" t="s">
        <v>6611</v>
      </c>
      <c r="H2101" s="2646" t="s">
        <v>3017</v>
      </c>
      <c r="I2101" s="2646"/>
      <c r="J2101" s="2646"/>
      <c r="K2101" s="2646" t="s">
        <v>6633</v>
      </c>
      <c r="L2101" s="2650"/>
      <c r="M2101" s="2650"/>
      <c r="N2101" s="2650"/>
      <c r="O2101" s="2650"/>
      <c r="P2101" s="2650"/>
      <c r="Q2101" s="2650"/>
      <c r="R2101" s="2650"/>
      <c r="S2101" s="2650"/>
      <c r="T2101" s="2646" t="s">
        <v>2987</v>
      </c>
      <c r="U2101" s="2647">
        <v>4673739436219</v>
      </c>
      <c r="V2101" s="2646"/>
      <c r="W2101" s="2646"/>
      <c r="X2101" s="2646"/>
      <c r="Y2101" s="2646"/>
      <c r="Z2101" s="2646"/>
      <c r="AA2101" s="2646"/>
      <c r="AB2101" s="2646"/>
      <c r="AC2101" s="2646"/>
      <c r="AD2101" s="2646"/>
      <c r="AE2101" s="2646"/>
      <c r="AF2101" s="2646"/>
      <c r="AG2101" s="2646"/>
      <c r="AH2101" s="2646"/>
      <c r="AI2101" s="2646"/>
      <c r="AJ2101" s="2646"/>
      <c r="AK2101" s="2651"/>
      <c r="AL2101" s="2651" t="s">
        <v>2986</v>
      </c>
      <c r="AM2101" s="2651"/>
      <c r="AN2101" s="2651"/>
    </row>
    <row r="2102" spans="1:40" ht="11.1" customHeight="1">
      <c r="A2102" s="2646" t="s">
        <v>6502</v>
      </c>
      <c r="B2102" s="2646" t="s">
        <v>6503</v>
      </c>
      <c r="C2102" s="2646" t="s">
        <v>6504</v>
      </c>
      <c r="D2102" s="2646" t="s">
        <v>6505</v>
      </c>
      <c r="E2102" s="2647">
        <v>3917390008</v>
      </c>
      <c r="F2102" s="2646" t="s">
        <v>2990</v>
      </c>
      <c r="G2102" s="2646" t="s">
        <v>6506</v>
      </c>
      <c r="H2102" s="2646" t="s">
        <v>2995</v>
      </c>
      <c r="I2102" s="2646"/>
      <c r="J2102" s="2646"/>
      <c r="K2102" s="2646"/>
      <c r="L2102" s="2650"/>
      <c r="M2102" s="2650"/>
      <c r="N2102" s="2650"/>
      <c r="O2102" s="2650"/>
      <c r="P2102" s="2650"/>
      <c r="Q2102" s="2650"/>
      <c r="R2102" s="2650"/>
      <c r="S2102" s="2650"/>
      <c r="T2102" s="2646" t="s">
        <v>3016</v>
      </c>
      <c r="U2102" s="2647">
        <v>4673739435885</v>
      </c>
      <c r="V2102" s="2646"/>
      <c r="W2102" s="2646"/>
      <c r="X2102" s="2646"/>
      <c r="Y2102" s="2646"/>
      <c r="Z2102" s="2646"/>
      <c r="AA2102" s="2646"/>
      <c r="AB2102" s="2646"/>
      <c r="AC2102" s="2656">
        <v>25</v>
      </c>
      <c r="AD2102" s="2650"/>
      <c r="AE2102" s="2650"/>
      <c r="AF2102" s="2650"/>
      <c r="AG2102" s="2650"/>
      <c r="AH2102" s="2650"/>
      <c r="AI2102" s="2647">
        <v>4673739435892</v>
      </c>
      <c r="AJ2102" s="2646"/>
      <c r="AK2102" s="2651"/>
      <c r="AL2102" s="2651" t="s">
        <v>2986</v>
      </c>
      <c r="AM2102" s="2651"/>
      <c r="AN2102" s="2651"/>
    </row>
    <row r="2103" spans="1:40" ht="11.1" customHeight="1">
      <c r="A2103" s="2646" t="s">
        <v>6507</v>
      </c>
      <c r="B2103" s="2646" t="s">
        <v>6508</v>
      </c>
      <c r="C2103" s="2646" t="s">
        <v>6504</v>
      </c>
      <c r="D2103" s="2646" t="s">
        <v>6505</v>
      </c>
      <c r="E2103" s="2647">
        <v>3917390008</v>
      </c>
      <c r="F2103" s="2646" t="s">
        <v>2990</v>
      </c>
      <c r="G2103" s="2646" t="s">
        <v>6509</v>
      </c>
      <c r="H2103" s="2646" t="s">
        <v>2995</v>
      </c>
      <c r="I2103" s="2646"/>
      <c r="J2103" s="2646"/>
      <c r="K2103" s="2646"/>
      <c r="L2103" s="2650"/>
      <c r="M2103" s="2650"/>
      <c r="N2103" s="2650"/>
      <c r="O2103" s="2650"/>
      <c r="P2103" s="2650"/>
      <c r="Q2103" s="2650"/>
      <c r="R2103" s="2650"/>
      <c r="S2103" s="2650"/>
      <c r="T2103" s="2646" t="s">
        <v>3016</v>
      </c>
      <c r="U2103" s="2647">
        <v>4673739435861</v>
      </c>
      <c r="V2103" s="2646"/>
      <c r="W2103" s="2646"/>
      <c r="X2103" s="2646"/>
      <c r="Y2103" s="2646"/>
      <c r="Z2103" s="2646"/>
      <c r="AA2103" s="2646"/>
      <c r="AB2103" s="2646"/>
      <c r="AC2103" s="2656">
        <v>50</v>
      </c>
      <c r="AD2103" s="2650"/>
      <c r="AE2103" s="2650"/>
      <c r="AF2103" s="2650"/>
      <c r="AG2103" s="2650"/>
      <c r="AH2103" s="2650"/>
      <c r="AI2103" s="2647">
        <v>4673739435878</v>
      </c>
      <c r="AJ2103" s="2646"/>
      <c r="AK2103" s="2651"/>
      <c r="AL2103" s="2651" t="s">
        <v>2986</v>
      </c>
      <c r="AM2103" s="2651"/>
      <c r="AN2103" s="2651"/>
    </row>
    <row r="2104" spans="1:40" ht="11.1" customHeight="1">
      <c r="A2104" s="2646" t="s">
        <v>6510</v>
      </c>
      <c r="B2104" s="2646" t="s">
        <v>6511</v>
      </c>
      <c r="C2104" s="2646" t="s">
        <v>6504</v>
      </c>
      <c r="D2104" s="2646" t="s">
        <v>6505</v>
      </c>
      <c r="E2104" s="2647">
        <v>3917390008</v>
      </c>
      <c r="F2104" s="2646" t="s">
        <v>2990</v>
      </c>
      <c r="G2104" s="2646" t="s">
        <v>6512</v>
      </c>
      <c r="H2104" s="2646" t="s">
        <v>2995</v>
      </c>
      <c r="I2104" s="2646"/>
      <c r="J2104" s="2646"/>
      <c r="K2104" s="2646"/>
      <c r="L2104" s="2650"/>
      <c r="M2104" s="2650"/>
      <c r="N2104" s="2650"/>
      <c r="O2104" s="2650"/>
      <c r="P2104" s="2650"/>
      <c r="Q2104" s="2650"/>
      <c r="R2104" s="2650"/>
      <c r="S2104" s="2650"/>
      <c r="T2104" s="2646" t="s">
        <v>3016</v>
      </c>
      <c r="U2104" s="2647">
        <v>4673739435823</v>
      </c>
      <c r="V2104" s="2646"/>
      <c r="W2104" s="2646"/>
      <c r="X2104" s="2646"/>
      <c r="Y2104" s="2646"/>
      <c r="Z2104" s="2646"/>
      <c r="AA2104" s="2646"/>
      <c r="AB2104" s="2646"/>
      <c r="AC2104" s="2656">
        <v>100</v>
      </c>
      <c r="AD2104" s="2650"/>
      <c r="AE2104" s="2650"/>
      <c r="AF2104" s="2650"/>
      <c r="AG2104" s="2650"/>
      <c r="AH2104" s="2650"/>
      <c r="AI2104" s="2647">
        <v>4673739435830</v>
      </c>
      <c r="AJ2104" s="2646"/>
      <c r="AK2104" s="2651"/>
      <c r="AL2104" s="2651" t="s">
        <v>2986</v>
      </c>
      <c r="AM2104" s="2651"/>
      <c r="AN2104" s="2651"/>
    </row>
    <row r="2105" spans="1:40" ht="11.1" customHeight="1">
      <c r="A2105" s="2646" t="s">
        <v>6513</v>
      </c>
      <c r="B2105" s="2646" t="s">
        <v>6514</v>
      </c>
      <c r="C2105" s="2646" t="s">
        <v>6504</v>
      </c>
      <c r="D2105" s="2646" t="s">
        <v>6505</v>
      </c>
      <c r="E2105" s="2647">
        <v>3917390008</v>
      </c>
      <c r="F2105" s="2646" t="s">
        <v>2990</v>
      </c>
      <c r="G2105" s="2646" t="s">
        <v>6515</v>
      </c>
      <c r="H2105" s="2646" t="s">
        <v>2995</v>
      </c>
      <c r="I2105" s="2646"/>
      <c r="J2105" s="2646"/>
      <c r="K2105" s="2646"/>
      <c r="L2105" s="2650"/>
      <c r="M2105" s="2650"/>
      <c r="N2105" s="2650"/>
      <c r="O2105" s="2650"/>
      <c r="P2105" s="2650"/>
      <c r="Q2105" s="2650"/>
      <c r="R2105" s="2650"/>
      <c r="S2105" s="2650"/>
      <c r="T2105" s="2646" t="s">
        <v>3016</v>
      </c>
      <c r="U2105" s="2647">
        <v>4673739435847</v>
      </c>
      <c r="V2105" s="2646"/>
      <c r="W2105" s="2646"/>
      <c r="X2105" s="2646"/>
      <c r="Y2105" s="2646"/>
      <c r="Z2105" s="2646"/>
      <c r="AA2105" s="2646"/>
      <c r="AB2105" s="2646"/>
      <c r="AC2105" s="2656">
        <v>100</v>
      </c>
      <c r="AD2105" s="2650"/>
      <c r="AE2105" s="2650"/>
      <c r="AF2105" s="2650"/>
      <c r="AG2105" s="2650"/>
      <c r="AH2105" s="2650"/>
      <c r="AI2105" s="2647">
        <v>4673739435854</v>
      </c>
      <c r="AJ2105" s="2646"/>
      <c r="AK2105" s="2651"/>
      <c r="AL2105" s="2651" t="s">
        <v>2986</v>
      </c>
      <c r="AM2105" s="2651"/>
      <c r="AN2105" s="2651"/>
    </row>
    <row r="2106" spans="1:40" ht="11.1" customHeight="1">
      <c r="A2106" s="2646" t="s">
        <v>6502</v>
      </c>
      <c r="B2106" s="2646" t="s">
        <v>6503</v>
      </c>
      <c r="C2106" s="2646" t="s">
        <v>6504</v>
      </c>
      <c r="D2106" s="2646" t="s">
        <v>6505</v>
      </c>
      <c r="E2106" s="2647">
        <v>3917390008</v>
      </c>
      <c r="F2106" s="2646" t="s">
        <v>2990</v>
      </c>
      <c r="G2106" s="2646" t="s">
        <v>6612</v>
      </c>
      <c r="H2106" s="2646" t="s">
        <v>3017</v>
      </c>
      <c r="I2106" s="2646"/>
      <c r="J2106" s="2646"/>
      <c r="K2106" s="2646"/>
      <c r="L2106" s="2650"/>
      <c r="M2106" s="2650"/>
      <c r="N2106" s="2650"/>
      <c r="O2106" s="2650"/>
      <c r="P2106" s="2650"/>
      <c r="Q2106" s="2650"/>
      <c r="R2106" s="2650"/>
      <c r="S2106" s="2650"/>
      <c r="T2106" s="2646" t="s">
        <v>3016</v>
      </c>
      <c r="U2106" s="2647">
        <v>4673739436103</v>
      </c>
      <c r="V2106" s="2646"/>
      <c r="W2106" s="2646"/>
      <c r="X2106" s="2646"/>
      <c r="Y2106" s="2646"/>
      <c r="Z2106" s="2646"/>
      <c r="AA2106" s="2646"/>
      <c r="AB2106" s="2646"/>
      <c r="AC2106" s="2656">
        <v>25</v>
      </c>
      <c r="AD2106" s="2650"/>
      <c r="AE2106" s="2650"/>
      <c r="AF2106" s="2650"/>
      <c r="AG2106" s="2650"/>
      <c r="AH2106" s="2650"/>
      <c r="AI2106" s="2647">
        <v>4673739436110</v>
      </c>
      <c r="AJ2106" s="2646"/>
      <c r="AK2106" s="2651"/>
      <c r="AL2106" s="2651" t="s">
        <v>2986</v>
      </c>
      <c r="AM2106" s="2651"/>
      <c r="AN2106" s="2651"/>
    </row>
    <row r="2107" spans="1:40" ht="11.1" customHeight="1">
      <c r="A2107" s="2646" t="s">
        <v>6507</v>
      </c>
      <c r="B2107" s="2646" t="s">
        <v>6508</v>
      </c>
      <c r="C2107" s="2646" t="s">
        <v>6504</v>
      </c>
      <c r="D2107" s="2646" t="s">
        <v>6505</v>
      </c>
      <c r="E2107" s="2647">
        <v>3917390008</v>
      </c>
      <c r="F2107" s="2646" t="s">
        <v>2990</v>
      </c>
      <c r="G2107" s="2646" t="s">
        <v>6613</v>
      </c>
      <c r="H2107" s="2646" t="s">
        <v>3017</v>
      </c>
      <c r="I2107" s="2646"/>
      <c r="J2107" s="2646"/>
      <c r="K2107" s="2646"/>
      <c r="L2107" s="2650"/>
      <c r="M2107" s="2650"/>
      <c r="N2107" s="2650"/>
      <c r="O2107" s="2650"/>
      <c r="P2107" s="2650"/>
      <c r="Q2107" s="2650"/>
      <c r="R2107" s="2650"/>
      <c r="S2107" s="2650"/>
      <c r="T2107" s="2646" t="s">
        <v>3016</v>
      </c>
      <c r="U2107" s="2647">
        <v>4673739436080</v>
      </c>
      <c r="V2107" s="2646"/>
      <c r="W2107" s="2646"/>
      <c r="X2107" s="2646"/>
      <c r="Y2107" s="2646"/>
      <c r="Z2107" s="2646"/>
      <c r="AA2107" s="2646"/>
      <c r="AB2107" s="2646"/>
      <c r="AC2107" s="2656">
        <v>50</v>
      </c>
      <c r="AD2107" s="2650"/>
      <c r="AE2107" s="2650"/>
      <c r="AF2107" s="2650"/>
      <c r="AG2107" s="2650"/>
      <c r="AH2107" s="2650"/>
      <c r="AI2107" s="2647">
        <v>4673739436097</v>
      </c>
      <c r="AJ2107" s="2646"/>
      <c r="AK2107" s="2651"/>
      <c r="AL2107" s="2651" t="s">
        <v>2986</v>
      </c>
      <c r="AM2107" s="2651"/>
      <c r="AN2107" s="2651"/>
    </row>
    <row r="2108" spans="1:40" ht="11.1" customHeight="1">
      <c r="A2108" s="2646" t="s">
        <v>6510</v>
      </c>
      <c r="B2108" s="2646" t="s">
        <v>6511</v>
      </c>
      <c r="C2108" s="2646" t="s">
        <v>6504</v>
      </c>
      <c r="D2108" s="2646" t="s">
        <v>6505</v>
      </c>
      <c r="E2108" s="2647">
        <v>3917390008</v>
      </c>
      <c r="F2108" s="2646" t="s">
        <v>2990</v>
      </c>
      <c r="G2108" s="2646" t="s">
        <v>6614</v>
      </c>
      <c r="H2108" s="2646" t="s">
        <v>3017</v>
      </c>
      <c r="I2108" s="2646"/>
      <c r="J2108" s="2646"/>
      <c r="K2108" s="2646"/>
      <c r="L2108" s="2650"/>
      <c r="M2108" s="2650"/>
      <c r="N2108" s="2650"/>
      <c r="O2108" s="2650"/>
      <c r="P2108" s="2650"/>
      <c r="Q2108" s="2650"/>
      <c r="R2108" s="2650"/>
      <c r="S2108" s="2650"/>
      <c r="T2108" s="2646" t="s">
        <v>3016</v>
      </c>
      <c r="U2108" s="2647">
        <v>4673739436042</v>
      </c>
      <c r="V2108" s="2646"/>
      <c r="W2108" s="2646"/>
      <c r="X2108" s="2646"/>
      <c r="Y2108" s="2646"/>
      <c r="Z2108" s="2646"/>
      <c r="AA2108" s="2646"/>
      <c r="AB2108" s="2646"/>
      <c r="AC2108" s="2656">
        <v>100</v>
      </c>
      <c r="AD2108" s="2650"/>
      <c r="AE2108" s="2650"/>
      <c r="AF2108" s="2650"/>
      <c r="AG2108" s="2650"/>
      <c r="AH2108" s="2650"/>
      <c r="AI2108" s="2647">
        <v>4673739436059</v>
      </c>
      <c r="AJ2108" s="2646"/>
      <c r="AK2108" s="2651"/>
      <c r="AL2108" s="2651" t="s">
        <v>2986</v>
      </c>
      <c r="AM2108" s="2651"/>
      <c r="AN2108" s="2651"/>
    </row>
    <row r="2109" spans="1:40" ht="11.1" customHeight="1">
      <c r="A2109" s="2646" t="s">
        <v>6513</v>
      </c>
      <c r="B2109" s="2646" t="s">
        <v>6514</v>
      </c>
      <c r="C2109" s="2646" t="s">
        <v>6504</v>
      </c>
      <c r="D2109" s="2646" t="s">
        <v>6505</v>
      </c>
      <c r="E2109" s="2647">
        <v>3917390008</v>
      </c>
      <c r="F2109" s="2646" t="s">
        <v>2990</v>
      </c>
      <c r="G2109" s="2646" t="s">
        <v>6615</v>
      </c>
      <c r="H2109" s="2646" t="s">
        <v>3017</v>
      </c>
      <c r="I2109" s="2646"/>
      <c r="J2109" s="2646"/>
      <c r="K2109" s="2646"/>
      <c r="L2109" s="2650"/>
      <c r="M2109" s="2650"/>
      <c r="N2109" s="2650"/>
      <c r="O2109" s="2650"/>
      <c r="P2109" s="2650"/>
      <c r="Q2109" s="2650"/>
      <c r="R2109" s="2650"/>
      <c r="S2109" s="2650"/>
      <c r="T2109" s="2646" t="s">
        <v>3016</v>
      </c>
      <c r="U2109" s="2647">
        <v>4673739436066</v>
      </c>
      <c r="V2109" s="2646"/>
      <c r="W2109" s="2646"/>
      <c r="X2109" s="2646"/>
      <c r="Y2109" s="2646"/>
      <c r="Z2109" s="2646"/>
      <c r="AA2109" s="2646"/>
      <c r="AB2109" s="2646"/>
      <c r="AC2109" s="2656">
        <v>100</v>
      </c>
      <c r="AD2109" s="2650"/>
      <c r="AE2109" s="2650"/>
      <c r="AF2109" s="2650"/>
      <c r="AG2109" s="2650"/>
      <c r="AH2109" s="2650"/>
      <c r="AI2109" s="2647">
        <v>4673739436073</v>
      </c>
      <c r="AJ2109" s="2646"/>
      <c r="AK2109" s="2651"/>
      <c r="AL2109" s="2651" t="s">
        <v>2986</v>
      </c>
      <c r="AM2109" s="2651"/>
      <c r="AN2109" s="2651"/>
    </row>
    <row r="2110" spans="1:40" ht="11.1" customHeight="1">
      <c r="A2110" s="2646" t="s">
        <v>1630</v>
      </c>
      <c r="B2110" s="2646" t="s">
        <v>1630</v>
      </c>
      <c r="C2110" s="2646" t="s">
        <v>2997</v>
      </c>
      <c r="D2110" s="2646" t="s">
        <v>2996</v>
      </c>
      <c r="E2110" s="2647">
        <v>3926909709</v>
      </c>
      <c r="F2110" s="2646" t="s">
        <v>2990</v>
      </c>
      <c r="G2110" s="2646" t="s">
        <v>1629</v>
      </c>
      <c r="H2110" s="2646" t="s">
        <v>2995</v>
      </c>
      <c r="I2110" s="2646"/>
      <c r="J2110" s="2646"/>
      <c r="K2110" s="2646"/>
      <c r="L2110" s="2657">
        <v>3.2000000000000001E-2</v>
      </c>
      <c r="M2110" s="2662">
        <v>1.7000000000000001E-4</v>
      </c>
      <c r="N2110" s="2650"/>
      <c r="O2110" s="2650"/>
      <c r="P2110" s="2650"/>
      <c r="Q2110" s="2650"/>
      <c r="R2110" s="2650"/>
      <c r="S2110" s="2650"/>
      <c r="T2110" s="2646" t="s">
        <v>2987</v>
      </c>
      <c r="U2110" s="2647">
        <v>4673739416631</v>
      </c>
      <c r="V2110" s="2646"/>
      <c r="W2110" s="2646"/>
      <c r="X2110" s="2646"/>
      <c r="Y2110" s="2646"/>
      <c r="Z2110" s="2646"/>
      <c r="AA2110" s="2646"/>
      <c r="AB2110" s="2646"/>
      <c r="AC2110" s="2656">
        <v>100</v>
      </c>
      <c r="AD2110" s="2653">
        <v>3.3</v>
      </c>
      <c r="AE2110" s="2658">
        <v>1.7107000000000001E-2</v>
      </c>
      <c r="AF2110" s="2653">
        <v>0.4</v>
      </c>
      <c r="AG2110" s="2657">
        <v>0.29699999999999999</v>
      </c>
      <c r="AH2110" s="2657">
        <v>0.14399999999999999</v>
      </c>
      <c r="AI2110" s="2647">
        <v>4673739416723</v>
      </c>
      <c r="AJ2110" s="2648">
        <v>89.73</v>
      </c>
      <c r="AK2110" s="2651" t="s">
        <v>2994</v>
      </c>
      <c r="AL2110" s="2651" t="s">
        <v>2993</v>
      </c>
      <c r="AM2110" s="2663">
        <v>89.8</v>
      </c>
      <c r="AN2110" s="2651"/>
    </row>
    <row r="2111" spans="1:40" ht="11.1" customHeight="1">
      <c r="A2111" s="2646" t="s">
        <v>1632</v>
      </c>
      <c r="B2111" s="2646" t="s">
        <v>1632</v>
      </c>
      <c r="C2111" s="2646" t="s">
        <v>2997</v>
      </c>
      <c r="D2111" s="2646" t="s">
        <v>2996</v>
      </c>
      <c r="E2111" s="2647">
        <v>3926909709</v>
      </c>
      <c r="F2111" s="2646" t="s">
        <v>2990</v>
      </c>
      <c r="G2111" s="2646" t="s">
        <v>1631</v>
      </c>
      <c r="H2111" s="2646" t="s">
        <v>2995</v>
      </c>
      <c r="I2111" s="2646"/>
      <c r="J2111" s="2646"/>
      <c r="K2111" s="2646"/>
      <c r="L2111" s="2657">
        <v>5.6000000000000001E-2</v>
      </c>
      <c r="M2111" s="2649">
        <v>4.0000000000000002E-4</v>
      </c>
      <c r="N2111" s="2650"/>
      <c r="O2111" s="2650"/>
      <c r="P2111" s="2650"/>
      <c r="Q2111" s="2650"/>
      <c r="R2111" s="2650"/>
      <c r="S2111" s="2650"/>
      <c r="T2111" s="2646" t="s">
        <v>2987</v>
      </c>
      <c r="U2111" s="2647">
        <v>4673739416648</v>
      </c>
      <c r="V2111" s="2646"/>
      <c r="W2111" s="2646"/>
      <c r="X2111" s="2646"/>
      <c r="Y2111" s="2646"/>
      <c r="Z2111" s="2646"/>
      <c r="AA2111" s="2646"/>
      <c r="AB2111" s="2646"/>
      <c r="AC2111" s="2656">
        <v>50</v>
      </c>
      <c r="AD2111" s="2648">
        <v>2.95</v>
      </c>
      <c r="AE2111" s="2658">
        <v>1.7107000000000001E-2</v>
      </c>
      <c r="AF2111" s="2653">
        <v>0.4</v>
      </c>
      <c r="AG2111" s="2657">
        <v>0.29699999999999999</v>
      </c>
      <c r="AH2111" s="2657">
        <v>0.14399999999999999</v>
      </c>
      <c r="AI2111" s="2647">
        <v>4673739416730</v>
      </c>
      <c r="AJ2111" s="2653">
        <v>133.4</v>
      </c>
      <c r="AK2111" s="2651" t="s">
        <v>2994</v>
      </c>
      <c r="AL2111" s="2651" t="s">
        <v>2993</v>
      </c>
      <c r="AM2111" s="2659">
        <v>134</v>
      </c>
      <c r="AN2111" s="2651"/>
    </row>
    <row r="2112" spans="1:40" ht="11.1" customHeight="1">
      <c r="A2112" s="2646" t="s">
        <v>1634</v>
      </c>
      <c r="B2112" s="2646" t="s">
        <v>1634</v>
      </c>
      <c r="C2112" s="2646" t="s">
        <v>2997</v>
      </c>
      <c r="D2112" s="2646" t="s">
        <v>2996</v>
      </c>
      <c r="E2112" s="2647">
        <v>3926909709</v>
      </c>
      <c r="F2112" s="2646" t="s">
        <v>2990</v>
      </c>
      <c r="G2112" s="2646" t="s">
        <v>1633</v>
      </c>
      <c r="H2112" s="2646" t="s">
        <v>2995</v>
      </c>
      <c r="I2112" s="2646"/>
      <c r="J2112" s="2646"/>
      <c r="K2112" s="2646"/>
      <c r="L2112" s="2657">
        <v>9.7000000000000003E-2</v>
      </c>
      <c r="M2112" s="2649">
        <v>8.0000000000000004E-4</v>
      </c>
      <c r="N2112" s="2650"/>
      <c r="O2112" s="2650"/>
      <c r="P2112" s="2650"/>
      <c r="Q2112" s="2650"/>
      <c r="R2112" s="2650"/>
      <c r="S2112" s="2650"/>
      <c r="T2112" s="2646" t="s">
        <v>2987</v>
      </c>
      <c r="U2112" s="2647">
        <v>4673739416655</v>
      </c>
      <c r="V2112" s="2646"/>
      <c r="W2112" s="2646"/>
      <c r="X2112" s="2646"/>
      <c r="Y2112" s="2646"/>
      <c r="Z2112" s="2646"/>
      <c r="AA2112" s="2646"/>
      <c r="AB2112" s="2646"/>
      <c r="AC2112" s="2656">
        <v>25</v>
      </c>
      <c r="AD2112" s="2648">
        <v>2.85</v>
      </c>
      <c r="AE2112" s="2658">
        <v>1.7107000000000001E-2</v>
      </c>
      <c r="AF2112" s="2653">
        <v>0.4</v>
      </c>
      <c r="AG2112" s="2657">
        <v>0.29699999999999999</v>
      </c>
      <c r="AH2112" s="2657">
        <v>0.14399999999999999</v>
      </c>
      <c r="AI2112" s="2647">
        <v>4673739416747</v>
      </c>
      <c r="AJ2112" s="2648">
        <v>298.87</v>
      </c>
      <c r="AK2112" s="2651" t="s">
        <v>2994</v>
      </c>
      <c r="AL2112" s="2651" t="s">
        <v>2993</v>
      </c>
      <c r="AM2112" s="2659">
        <v>299</v>
      </c>
      <c r="AN2112" s="2651"/>
    </row>
    <row r="2113" spans="1:40" ht="11.1" customHeight="1">
      <c r="A2113" s="2646" t="s">
        <v>3160</v>
      </c>
      <c r="B2113" s="2646" t="s">
        <v>3160</v>
      </c>
      <c r="C2113" s="2646" t="s">
        <v>2997</v>
      </c>
      <c r="D2113" s="2646" t="s">
        <v>2996</v>
      </c>
      <c r="E2113" s="2647">
        <v>3926909709</v>
      </c>
      <c r="F2113" s="2646" t="s">
        <v>2990</v>
      </c>
      <c r="G2113" s="2646" t="s">
        <v>3159</v>
      </c>
      <c r="H2113" s="2646" t="s">
        <v>3017</v>
      </c>
      <c r="I2113" s="2646"/>
      <c r="J2113" s="2646"/>
      <c r="K2113" s="2646"/>
      <c r="L2113" s="2657">
        <v>2.4E-2</v>
      </c>
      <c r="M2113" s="2650"/>
      <c r="N2113" s="2650"/>
      <c r="O2113" s="2650"/>
      <c r="P2113" s="2650"/>
      <c r="Q2113" s="2650"/>
      <c r="R2113" s="2650"/>
      <c r="S2113" s="2650"/>
      <c r="T2113" s="2646" t="s">
        <v>2987</v>
      </c>
      <c r="U2113" s="2647">
        <v>4673739434611</v>
      </c>
      <c r="V2113" s="2646"/>
      <c r="W2113" s="2646"/>
      <c r="X2113" s="2646"/>
      <c r="Y2113" s="2646"/>
      <c r="Z2113" s="2646"/>
      <c r="AA2113" s="2646"/>
      <c r="AB2113" s="2646"/>
      <c r="AC2113" s="2656">
        <v>100</v>
      </c>
      <c r="AD2113" s="2653">
        <v>2.6</v>
      </c>
      <c r="AE2113" s="2658">
        <v>1.7107000000000001E-2</v>
      </c>
      <c r="AF2113" s="2657">
        <v>0.39900000000000002</v>
      </c>
      <c r="AG2113" s="2657">
        <v>0.29699999999999999</v>
      </c>
      <c r="AH2113" s="2657">
        <v>0.14399999999999999</v>
      </c>
      <c r="AI2113" s="2647">
        <v>4673739434628</v>
      </c>
      <c r="AJ2113" s="2646"/>
      <c r="AK2113" s="2651"/>
      <c r="AL2113" s="2651" t="s">
        <v>2993</v>
      </c>
      <c r="AM2113" s="2651"/>
      <c r="AN2113" s="2651"/>
    </row>
    <row r="2114" spans="1:40" ht="11.1" customHeight="1">
      <c r="A2114" s="2646" t="s">
        <v>3158</v>
      </c>
      <c r="B2114" s="2646" t="s">
        <v>3158</v>
      </c>
      <c r="C2114" s="2646" t="s">
        <v>2997</v>
      </c>
      <c r="D2114" s="2646" t="s">
        <v>2996</v>
      </c>
      <c r="E2114" s="2647">
        <v>3926909709</v>
      </c>
      <c r="F2114" s="2646" t="s">
        <v>2990</v>
      </c>
      <c r="G2114" s="2646" t="s">
        <v>3157</v>
      </c>
      <c r="H2114" s="2646" t="s">
        <v>3017</v>
      </c>
      <c r="I2114" s="2646"/>
      <c r="J2114" s="2646"/>
      <c r="K2114" s="2646"/>
      <c r="L2114" s="2650"/>
      <c r="M2114" s="2650"/>
      <c r="N2114" s="2650"/>
      <c r="O2114" s="2650"/>
      <c r="P2114" s="2650"/>
      <c r="Q2114" s="2650"/>
      <c r="R2114" s="2650"/>
      <c r="S2114" s="2650"/>
      <c r="T2114" s="2646" t="s">
        <v>2987</v>
      </c>
      <c r="U2114" s="2647">
        <v>4673739434697</v>
      </c>
      <c r="V2114" s="2646"/>
      <c r="W2114" s="2646"/>
      <c r="X2114" s="2646"/>
      <c r="Y2114" s="2646"/>
      <c r="Z2114" s="2646"/>
      <c r="AA2114" s="2646"/>
      <c r="AB2114" s="2646"/>
      <c r="AC2114" s="2656">
        <v>200</v>
      </c>
      <c r="AD2114" s="2653">
        <v>1.4</v>
      </c>
      <c r="AE2114" s="2658">
        <v>1.3214999999999999E-2</v>
      </c>
      <c r="AF2114" s="2648">
        <v>0.36</v>
      </c>
      <c r="AG2114" s="2657">
        <v>0.32200000000000001</v>
      </c>
      <c r="AH2114" s="2657">
        <v>0.114</v>
      </c>
      <c r="AI2114" s="2647">
        <v>4673739434703</v>
      </c>
      <c r="AJ2114" s="2646"/>
      <c r="AK2114" s="2651"/>
      <c r="AL2114" s="2651" t="s">
        <v>2993</v>
      </c>
      <c r="AM2114" s="2651"/>
      <c r="AN2114" s="2651"/>
    </row>
    <row r="2115" spans="1:40" ht="11.1" customHeight="1">
      <c r="A2115" s="2646" t="s">
        <v>3156</v>
      </c>
      <c r="B2115" s="2646" t="s">
        <v>3156</v>
      </c>
      <c r="C2115" s="2646" t="s">
        <v>2997</v>
      </c>
      <c r="D2115" s="2646" t="s">
        <v>2996</v>
      </c>
      <c r="E2115" s="2647">
        <v>3926909709</v>
      </c>
      <c r="F2115" s="2646" t="s">
        <v>2990</v>
      </c>
      <c r="G2115" s="2646" t="s">
        <v>3155</v>
      </c>
      <c r="H2115" s="2646" t="s">
        <v>2995</v>
      </c>
      <c r="I2115" s="2646"/>
      <c r="J2115" s="2646"/>
      <c r="K2115" s="2646"/>
      <c r="L2115" s="2657">
        <v>4.4999999999999998E-2</v>
      </c>
      <c r="M2115" s="2650"/>
      <c r="N2115" s="2650"/>
      <c r="O2115" s="2650"/>
      <c r="P2115" s="2650"/>
      <c r="Q2115" s="2650"/>
      <c r="R2115" s="2650"/>
      <c r="S2115" s="2650"/>
      <c r="T2115" s="2646" t="s">
        <v>2987</v>
      </c>
      <c r="U2115" s="2647">
        <v>4673739434635</v>
      </c>
      <c r="V2115" s="2646"/>
      <c r="W2115" s="2646"/>
      <c r="X2115" s="2646"/>
      <c r="Y2115" s="2646"/>
      <c r="Z2115" s="2646"/>
      <c r="AA2115" s="2646"/>
      <c r="AB2115" s="2646"/>
      <c r="AC2115" s="2656">
        <v>50</v>
      </c>
      <c r="AD2115" s="2648">
        <v>2.4500000000000002</v>
      </c>
      <c r="AE2115" s="2658">
        <v>1.7107000000000001E-2</v>
      </c>
      <c r="AF2115" s="2657">
        <v>0.39900000000000002</v>
      </c>
      <c r="AG2115" s="2657">
        <v>0.29699999999999999</v>
      </c>
      <c r="AH2115" s="2657">
        <v>0.14399999999999999</v>
      </c>
      <c r="AI2115" s="2647">
        <v>4673739434642</v>
      </c>
      <c r="AJ2115" s="2646"/>
      <c r="AK2115" s="2651"/>
      <c r="AL2115" s="2651" t="s">
        <v>2993</v>
      </c>
      <c r="AM2115" s="2651"/>
      <c r="AN2115" s="2651"/>
    </row>
    <row r="2116" spans="1:40" ht="11.1" customHeight="1">
      <c r="A2116" s="2646" t="s">
        <v>3154</v>
      </c>
      <c r="B2116" s="2646" t="s">
        <v>3154</v>
      </c>
      <c r="C2116" s="2646" t="s">
        <v>2997</v>
      </c>
      <c r="D2116" s="2646" t="s">
        <v>2996</v>
      </c>
      <c r="E2116" s="2647">
        <v>3926909709</v>
      </c>
      <c r="F2116" s="2646" t="s">
        <v>2990</v>
      </c>
      <c r="G2116" s="2646" t="s">
        <v>3153</v>
      </c>
      <c r="H2116" s="2646" t="s">
        <v>3017</v>
      </c>
      <c r="I2116" s="2646"/>
      <c r="J2116" s="2646"/>
      <c r="K2116" s="2646"/>
      <c r="L2116" s="2657">
        <v>0.111</v>
      </c>
      <c r="M2116" s="2650"/>
      <c r="N2116" s="2650"/>
      <c r="O2116" s="2650"/>
      <c r="P2116" s="2650"/>
      <c r="Q2116" s="2650"/>
      <c r="R2116" s="2650"/>
      <c r="S2116" s="2650"/>
      <c r="T2116" s="2646" t="s">
        <v>2987</v>
      </c>
      <c r="U2116" s="2647">
        <v>4673739434659</v>
      </c>
      <c r="V2116" s="2646"/>
      <c r="W2116" s="2646"/>
      <c r="X2116" s="2646"/>
      <c r="Y2116" s="2646"/>
      <c r="Z2116" s="2646"/>
      <c r="AA2116" s="2646"/>
      <c r="AB2116" s="2646"/>
      <c r="AC2116" s="2656">
        <v>20</v>
      </c>
      <c r="AD2116" s="2648">
        <v>1.95</v>
      </c>
      <c r="AE2116" s="2657">
        <v>1.7000000000000001E-2</v>
      </c>
      <c r="AF2116" s="2657">
        <v>0.39900000000000002</v>
      </c>
      <c r="AG2116" s="2657">
        <v>0.29699999999999999</v>
      </c>
      <c r="AH2116" s="2657">
        <v>0.17399999999999999</v>
      </c>
      <c r="AI2116" s="2647">
        <v>4673739434666</v>
      </c>
      <c r="AJ2116" s="2646"/>
      <c r="AK2116" s="2651"/>
      <c r="AL2116" s="2651" t="s">
        <v>2993</v>
      </c>
      <c r="AM2116" s="2651"/>
      <c r="AN2116" s="2651"/>
    </row>
    <row r="2117" spans="1:40" ht="11.1" customHeight="1">
      <c r="A2117" s="2646" t="s">
        <v>3152</v>
      </c>
      <c r="B2117" s="2646" t="s">
        <v>3152</v>
      </c>
      <c r="C2117" s="2646" t="s">
        <v>2997</v>
      </c>
      <c r="D2117" s="2646" t="s">
        <v>2996</v>
      </c>
      <c r="E2117" s="2647">
        <v>3926909709</v>
      </c>
      <c r="F2117" s="2646" t="s">
        <v>2990</v>
      </c>
      <c r="G2117" s="2646" t="s">
        <v>3151</v>
      </c>
      <c r="H2117" s="2646" t="s">
        <v>3017</v>
      </c>
      <c r="I2117" s="2646"/>
      <c r="J2117" s="2646"/>
      <c r="K2117" s="2646"/>
      <c r="L2117" s="2657">
        <v>7.1999999999999995E-2</v>
      </c>
      <c r="M2117" s="2650"/>
      <c r="N2117" s="2650"/>
      <c r="O2117" s="2650"/>
      <c r="P2117" s="2650"/>
      <c r="Q2117" s="2650"/>
      <c r="R2117" s="2650"/>
      <c r="S2117" s="2650"/>
      <c r="T2117" s="2646" t="s">
        <v>2987</v>
      </c>
      <c r="U2117" s="2647">
        <v>4673739434673</v>
      </c>
      <c r="V2117" s="2646"/>
      <c r="W2117" s="2646"/>
      <c r="X2117" s="2646"/>
      <c r="Y2117" s="2646"/>
      <c r="Z2117" s="2646"/>
      <c r="AA2117" s="2646"/>
      <c r="AB2117" s="2646"/>
      <c r="AC2117" s="2656">
        <v>200</v>
      </c>
      <c r="AD2117" s="2653">
        <v>1.8</v>
      </c>
      <c r="AE2117" s="2658">
        <v>1.7107000000000001E-2</v>
      </c>
      <c r="AF2117" s="2653">
        <v>0.4</v>
      </c>
      <c r="AG2117" s="2657">
        <v>0.29699999999999999</v>
      </c>
      <c r="AH2117" s="2657">
        <v>0.14399999999999999</v>
      </c>
      <c r="AI2117" s="2647">
        <v>4673739434680</v>
      </c>
      <c r="AJ2117" s="2646"/>
      <c r="AK2117" s="2651"/>
      <c r="AL2117" s="2651" t="s">
        <v>2993</v>
      </c>
      <c r="AM2117" s="2651"/>
      <c r="AN2117" s="2651"/>
    </row>
    <row r="2118" spans="1:40" ht="11.1" customHeight="1">
      <c r="A2118" s="2646" t="s">
        <v>1643</v>
      </c>
      <c r="B2118" s="2646" t="s">
        <v>1643</v>
      </c>
      <c r="C2118" s="2646" t="s">
        <v>2997</v>
      </c>
      <c r="D2118" s="2646" t="s">
        <v>2996</v>
      </c>
      <c r="E2118" s="2647">
        <v>3926909709</v>
      </c>
      <c r="F2118" s="2646" t="s">
        <v>2990</v>
      </c>
      <c r="G2118" s="2646" t="s">
        <v>1642</v>
      </c>
      <c r="H2118" s="2646" t="s">
        <v>2995</v>
      </c>
      <c r="I2118" s="2646"/>
      <c r="J2118" s="2646"/>
      <c r="K2118" s="2646"/>
      <c r="L2118" s="2657">
        <v>1.4999999999999999E-2</v>
      </c>
      <c r="M2118" s="2662">
        <v>4.8000000000000001E-4</v>
      </c>
      <c r="N2118" s="2650"/>
      <c r="O2118" s="2650"/>
      <c r="P2118" s="2650"/>
      <c r="Q2118" s="2650"/>
      <c r="R2118" s="2650"/>
      <c r="S2118" s="2650"/>
      <c r="T2118" s="2646" t="s">
        <v>2987</v>
      </c>
      <c r="U2118" s="2647">
        <v>4673739416662</v>
      </c>
      <c r="V2118" s="2646"/>
      <c r="W2118" s="2646"/>
      <c r="X2118" s="2646"/>
      <c r="Y2118" s="2646"/>
      <c r="Z2118" s="2646"/>
      <c r="AA2118" s="2646"/>
      <c r="AB2118" s="2646"/>
      <c r="AC2118" s="2656">
        <v>100</v>
      </c>
      <c r="AD2118" s="2653">
        <v>10.5</v>
      </c>
      <c r="AE2118" s="2658">
        <v>4.6427999999999997E-2</v>
      </c>
      <c r="AF2118" s="2657">
        <v>0.53400000000000003</v>
      </c>
      <c r="AG2118" s="2657">
        <v>0.39700000000000002</v>
      </c>
      <c r="AH2118" s="2657">
        <v>0.219</v>
      </c>
      <c r="AI2118" s="2647">
        <v>4673739416754</v>
      </c>
      <c r="AJ2118" s="2648">
        <v>65.56</v>
      </c>
      <c r="AK2118" s="2651" t="s">
        <v>2994</v>
      </c>
      <c r="AL2118" s="2651" t="s">
        <v>2993</v>
      </c>
      <c r="AM2118" s="2663">
        <v>65.599999999999994</v>
      </c>
      <c r="AN2118" s="2651"/>
    </row>
    <row r="2119" spans="1:40" ht="11.1" customHeight="1">
      <c r="A2119" s="2646" t="s">
        <v>3150</v>
      </c>
      <c r="B2119" s="2646" t="s">
        <v>3150</v>
      </c>
      <c r="C2119" s="2646" t="s">
        <v>3055</v>
      </c>
      <c r="D2119" s="2646" t="s">
        <v>3137</v>
      </c>
      <c r="E2119" s="2647">
        <v>8481805990</v>
      </c>
      <c r="F2119" s="2646" t="s">
        <v>2990</v>
      </c>
      <c r="G2119" s="2646" t="s">
        <v>136</v>
      </c>
      <c r="H2119" s="2646" t="s">
        <v>2995</v>
      </c>
      <c r="I2119" s="2646"/>
      <c r="J2119" s="2646"/>
      <c r="K2119" s="2646"/>
      <c r="L2119" s="2662">
        <v>0.14792</v>
      </c>
      <c r="M2119" s="2658">
        <v>2.31E-4</v>
      </c>
      <c r="N2119" s="2657">
        <v>6.3E-2</v>
      </c>
      <c r="O2119" s="2649">
        <v>4.3799999999999999E-2</v>
      </c>
      <c r="P2119" s="2657">
        <v>3.3000000000000002E-2</v>
      </c>
      <c r="Q2119" s="2650"/>
      <c r="R2119" s="2650"/>
      <c r="S2119" s="2650"/>
      <c r="T2119" s="2646" t="s">
        <v>2987</v>
      </c>
      <c r="U2119" s="2647">
        <v>4673739415580</v>
      </c>
      <c r="V2119" s="2656">
        <v>10</v>
      </c>
      <c r="W2119" s="2648">
        <v>1.54</v>
      </c>
      <c r="X2119" s="2662">
        <v>2.31E-3</v>
      </c>
      <c r="Y2119" s="2650"/>
      <c r="Z2119" s="2650"/>
      <c r="AA2119" s="2650"/>
      <c r="AB2119" s="2647">
        <v>4673739415641</v>
      </c>
      <c r="AC2119" s="2656">
        <v>80</v>
      </c>
      <c r="AD2119" s="2648">
        <v>12.83</v>
      </c>
      <c r="AE2119" s="2658">
        <v>2.1878999999999999E-2</v>
      </c>
      <c r="AF2119" s="2648">
        <v>0.39</v>
      </c>
      <c r="AG2119" s="2648">
        <v>0.17</v>
      </c>
      <c r="AH2119" s="2648">
        <v>0.33</v>
      </c>
      <c r="AI2119" s="2647">
        <v>4603726341066</v>
      </c>
      <c r="AJ2119" s="2648">
        <v>5.67</v>
      </c>
      <c r="AK2119" s="2651" t="s">
        <v>2154</v>
      </c>
      <c r="AL2119" s="2651" t="s">
        <v>2986</v>
      </c>
      <c r="AM2119" s="2652">
        <v>465.75</v>
      </c>
      <c r="AN2119" s="2652">
        <v>5.78</v>
      </c>
    </row>
    <row r="2120" spans="1:40" ht="11.1" customHeight="1">
      <c r="A2120" s="2646" t="s">
        <v>3149</v>
      </c>
      <c r="B2120" s="2646" t="s">
        <v>3149</v>
      </c>
      <c r="C2120" s="2646" t="s">
        <v>3055</v>
      </c>
      <c r="D2120" s="2646" t="s">
        <v>3137</v>
      </c>
      <c r="E2120" s="2647">
        <v>8481805990</v>
      </c>
      <c r="F2120" s="2646" t="s">
        <v>2990</v>
      </c>
      <c r="G2120" s="2646" t="s">
        <v>137</v>
      </c>
      <c r="H2120" s="2646" t="s">
        <v>2995</v>
      </c>
      <c r="I2120" s="2646"/>
      <c r="J2120" s="2646"/>
      <c r="K2120" s="2646"/>
      <c r="L2120" s="2662">
        <v>0.21306</v>
      </c>
      <c r="M2120" s="2658">
        <v>2.31E-4</v>
      </c>
      <c r="N2120" s="2657">
        <v>6.9000000000000006E-2</v>
      </c>
      <c r="O2120" s="2657">
        <v>4.3999999999999997E-2</v>
      </c>
      <c r="P2120" s="2648">
        <v>0.04</v>
      </c>
      <c r="Q2120" s="2650"/>
      <c r="R2120" s="2650"/>
      <c r="S2120" s="2650"/>
      <c r="T2120" s="2646" t="s">
        <v>2987</v>
      </c>
      <c r="U2120" s="2647">
        <v>4673739415597</v>
      </c>
      <c r="V2120" s="2656">
        <v>10</v>
      </c>
      <c r="W2120" s="2648">
        <v>2.19</v>
      </c>
      <c r="X2120" s="2662">
        <v>2.31E-3</v>
      </c>
      <c r="Y2120" s="2650"/>
      <c r="Z2120" s="2650"/>
      <c r="AA2120" s="2650"/>
      <c r="AB2120" s="2647">
        <v>4673739415658</v>
      </c>
      <c r="AC2120" s="2656">
        <v>80</v>
      </c>
      <c r="AD2120" s="2648">
        <v>18.05</v>
      </c>
      <c r="AE2120" s="2658">
        <v>2.1878999999999999E-2</v>
      </c>
      <c r="AF2120" s="2648">
        <v>0.39</v>
      </c>
      <c r="AG2120" s="2648">
        <v>0.17</v>
      </c>
      <c r="AH2120" s="2648">
        <v>0.33</v>
      </c>
      <c r="AI2120" s="2647">
        <v>4603726341073</v>
      </c>
      <c r="AJ2120" s="2648">
        <v>9.2100000000000009</v>
      </c>
      <c r="AK2120" s="2651" t="s">
        <v>2154</v>
      </c>
      <c r="AL2120" s="2651" t="s">
        <v>2986</v>
      </c>
      <c r="AM2120" s="2663">
        <v>754.4</v>
      </c>
      <c r="AN2120" s="2652">
        <v>9.39</v>
      </c>
    </row>
    <row r="2121" spans="1:40" ht="11.1" customHeight="1">
      <c r="A2121" s="2646" t="s">
        <v>3148</v>
      </c>
      <c r="B2121" s="2646" t="s">
        <v>3147</v>
      </c>
      <c r="C2121" s="2646" t="s">
        <v>3055</v>
      </c>
      <c r="D2121" s="2646" t="s">
        <v>3137</v>
      </c>
      <c r="E2121" s="2647">
        <v>8481805990</v>
      </c>
      <c r="F2121" s="2646" t="s">
        <v>2990</v>
      </c>
      <c r="G2121" s="2646" t="s">
        <v>139</v>
      </c>
      <c r="H2121" s="2646" t="s">
        <v>2995</v>
      </c>
      <c r="I2121" s="2646"/>
      <c r="J2121" s="2646"/>
      <c r="K2121" s="2646"/>
      <c r="L2121" s="2662">
        <v>0.15157000000000001</v>
      </c>
      <c r="M2121" s="2658">
        <v>2.31E-4</v>
      </c>
      <c r="N2121" s="2649">
        <v>6.3299999999999995E-2</v>
      </c>
      <c r="O2121" s="2649">
        <v>4.3799999999999999E-2</v>
      </c>
      <c r="P2121" s="2657">
        <v>3.3000000000000002E-2</v>
      </c>
      <c r="Q2121" s="2650"/>
      <c r="R2121" s="2650"/>
      <c r="S2121" s="2650"/>
      <c r="T2121" s="2646" t="s">
        <v>2987</v>
      </c>
      <c r="U2121" s="2647">
        <v>4673739415603</v>
      </c>
      <c r="V2121" s="2656">
        <v>10</v>
      </c>
      <c r="W2121" s="2648">
        <v>1.59</v>
      </c>
      <c r="X2121" s="2662">
        <v>2.31E-3</v>
      </c>
      <c r="Y2121" s="2650"/>
      <c r="Z2121" s="2650"/>
      <c r="AA2121" s="2650"/>
      <c r="AB2121" s="2647">
        <v>4673739415665</v>
      </c>
      <c r="AC2121" s="2656">
        <v>80</v>
      </c>
      <c r="AD2121" s="2648">
        <v>13.15</v>
      </c>
      <c r="AE2121" s="2658">
        <v>2.1878999999999999E-2</v>
      </c>
      <c r="AF2121" s="2648">
        <v>0.39</v>
      </c>
      <c r="AG2121" s="2648">
        <v>0.17</v>
      </c>
      <c r="AH2121" s="2648">
        <v>0.33</v>
      </c>
      <c r="AI2121" s="2647">
        <v>4603726341080</v>
      </c>
      <c r="AJ2121" s="2648">
        <v>6.36</v>
      </c>
      <c r="AK2121" s="2651" t="s">
        <v>2154</v>
      </c>
      <c r="AL2121" s="2651" t="s">
        <v>2986</v>
      </c>
      <c r="AM2121" s="2663">
        <v>522.1</v>
      </c>
      <c r="AN2121" s="2652">
        <v>6.49</v>
      </c>
    </row>
    <row r="2122" spans="1:40" ht="11.1" customHeight="1">
      <c r="A2122" s="2646" t="s">
        <v>3146</v>
      </c>
      <c r="B2122" s="2646" t="s">
        <v>3146</v>
      </c>
      <c r="C2122" s="2646" t="s">
        <v>3055</v>
      </c>
      <c r="D2122" s="2646" t="s">
        <v>3140</v>
      </c>
      <c r="E2122" s="2647">
        <v>8481805990</v>
      </c>
      <c r="F2122" s="2646" t="s">
        <v>2990</v>
      </c>
      <c r="G2122" s="2646" t="s">
        <v>131</v>
      </c>
      <c r="H2122" s="2646" t="s">
        <v>2995</v>
      </c>
      <c r="I2122" s="2646"/>
      <c r="J2122" s="2646"/>
      <c r="K2122" s="2646"/>
      <c r="L2122" s="2662">
        <v>0.15642</v>
      </c>
      <c r="M2122" s="2658">
        <v>2.31E-4</v>
      </c>
      <c r="N2122" s="2648">
        <v>7.0000000000000007E-2</v>
      </c>
      <c r="O2122" s="2657">
        <v>4.2999999999999997E-2</v>
      </c>
      <c r="P2122" s="2657">
        <v>3.3000000000000002E-2</v>
      </c>
      <c r="Q2122" s="2650"/>
      <c r="R2122" s="2650"/>
      <c r="S2122" s="2650"/>
      <c r="T2122" s="2646" t="s">
        <v>2987</v>
      </c>
      <c r="U2122" s="2647">
        <v>4673739415610</v>
      </c>
      <c r="V2122" s="2656">
        <v>10</v>
      </c>
      <c r="W2122" s="2653">
        <v>1.6</v>
      </c>
      <c r="X2122" s="2662">
        <v>2.31E-3</v>
      </c>
      <c r="Y2122" s="2650"/>
      <c r="Z2122" s="2650"/>
      <c r="AA2122" s="2650"/>
      <c r="AB2122" s="2647">
        <v>4673739415672</v>
      </c>
      <c r="AC2122" s="2656">
        <v>80</v>
      </c>
      <c r="AD2122" s="2648">
        <v>13.16</v>
      </c>
      <c r="AE2122" s="2658">
        <v>2.1878999999999999E-2</v>
      </c>
      <c r="AF2122" s="2648">
        <v>0.39</v>
      </c>
      <c r="AG2122" s="2648">
        <v>0.17</v>
      </c>
      <c r="AH2122" s="2648">
        <v>0.33</v>
      </c>
      <c r="AI2122" s="2647">
        <v>4603726341035</v>
      </c>
      <c r="AJ2122" s="2648">
        <v>6.17</v>
      </c>
      <c r="AK2122" s="2651" t="s">
        <v>2154</v>
      </c>
      <c r="AL2122" s="2651" t="s">
        <v>2986</v>
      </c>
      <c r="AM2122" s="2659">
        <v>506</v>
      </c>
      <c r="AN2122" s="2652">
        <v>6.29</v>
      </c>
    </row>
    <row r="2123" spans="1:40" ht="11.1" customHeight="1">
      <c r="A2123" s="2646" t="s">
        <v>3145</v>
      </c>
      <c r="B2123" s="2646" t="s">
        <v>3145</v>
      </c>
      <c r="C2123" s="2646" t="s">
        <v>3055</v>
      </c>
      <c r="D2123" s="2646" t="s">
        <v>3140</v>
      </c>
      <c r="E2123" s="2647">
        <v>8481805990</v>
      </c>
      <c r="F2123" s="2646" t="s">
        <v>2990</v>
      </c>
      <c r="G2123" s="2646" t="s">
        <v>132</v>
      </c>
      <c r="H2123" s="2646" t="s">
        <v>2995</v>
      </c>
      <c r="I2123" s="2646"/>
      <c r="J2123" s="2646"/>
      <c r="K2123" s="2646"/>
      <c r="L2123" s="2662">
        <v>0.22856000000000001</v>
      </c>
      <c r="M2123" s="2658">
        <v>2.31E-4</v>
      </c>
      <c r="N2123" s="2649">
        <v>7.9299999999999995E-2</v>
      </c>
      <c r="O2123" s="2649">
        <v>4.65E-2</v>
      </c>
      <c r="P2123" s="2648">
        <v>0.04</v>
      </c>
      <c r="Q2123" s="2650"/>
      <c r="R2123" s="2650"/>
      <c r="S2123" s="2650"/>
      <c r="T2123" s="2646" t="s">
        <v>2987</v>
      </c>
      <c r="U2123" s="2647">
        <v>4673739415627</v>
      </c>
      <c r="V2123" s="2656">
        <v>10</v>
      </c>
      <c r="W2123" s="2648">
        <v>2.35</v>
      </c>
      <c r="X2123" s="2662">
        <v>2.31E-3</v>
      </c>
      <c r="Y2123" s="2650"/>
      <c r="Z2123" s="2650"/>
      <c r="AA2123" s="2650"/>
      <c r="AB2123" s="2647">
        <v>4673739415689</v>
      </c>
      <c r="AC2123" s="2656">
        <v>80</v>
      </c>
      <c r="AD2123" s="2648">
        <v>19.18</v>
      </c>
      <c r="AE2123" s="2658">
        <v>2.1878999999999999E-2</v>
      </c>
      <c r="AF2123" s="2648">
        <v>0.39</v>
      </c>
      <c r="AG2123" s="2648">
        <v>0.17</v>
      </c>
      <c r="AH2123" s="2648">
        <v>0.33</v>
      </c>
      <c r="AI2123" s="2647">
        <v>4603726341042</v>
      </c>
      <c r="AJ2123" s="2648">
        <v>9.48</v>
      </c>
      <c r="AK2123" s="2651" t="s">
        <v>2154</v>
      </c>
      <c r="AL2123" s="2651" t="s">
        <v>2986</v>
      </c>
      <c r="AM2123" s="2663">
        <v>777.4</v>
      </c>
      <c r="AN2123" s="2652">
        <v>9.67</v>
      </c>
    </row>
    <row r="2124" spans="1:40" ht="11.1" customHeight="1">
      <c r="A2124" s="2646" t="s">
        <v>3144</v>
      </c>
      <c r="B2124" s="2646" t="s">
        <v>3143</v>
      </c>
      <c r="C2124" s="2646" t="s">
        <v>3055</v>
      </c>
      <c r="D2124" s="2646" t="s">
        <v>3140</v>
      </c>
      <c r="E2124" s="2647">
        <v>8481805990</v>
      </c>
      <c r="F2124" s="2646" t="s">
        <v>2990</v>
      </c>
      <c r="G2124" s="2646" t="s">
        <v>134</v>
      </c>
      <c r="H2124" s="2646" t="s">
        <v>2995</v>
      </c>
      <c r="I2124" s="2646"/>
      <c r="J2124" s="2646"/>
      <c r="K2124" s="2646"/>
      <c r="L2124" s="2662">
        <v>0.16087000000000001</v>
      </c>
      <c r="M2124" s="2658">
        <v>2.31E-4</v>
      </c>
      <c r="N2124" s="2648">
        <v>7.0000000000000007E-2</v>
      </c>
      <c r="O2124" s="2657">
        <v>4.2999999999999997E-2</v>
      </c>
      <c r="P2124" s="2657">
        <v>3.3000000000000002E-2</v>
      </c>
      <c r="Q2124" s="2650"/>
      <c r="R2124" s="2650"/>
      <c r="S2124" s="2650"/>
      <c r="T2124" s="2646" t="s">
        <v>2987</v>
      </c>
      <c r="U2124" s="2647">
        <v>4673739415634</v>
      </c>
      <c r="V2124" s="2656">
        <v>10</v>
      </c>
      <c r="W2124" s="2648">
        <v>1.64</v>
      </c>
      <c r="X2124" s="2662">
        <v>2.31E-3</v>
      </c>
      <c r="Y2124" s="2650"/>
      <c r="Z2124" s="2650"/>
      <c r="AA2124" s="2650"/>
      <c r="AB2124" s="2647">
        <v>4673739415696</v>
      </c>
      <c r="AC2124" s="2656">
        <v>80</v>
      </c>
      <c r="AD2124" s="2648">
        <v>13.54</v>
      </c>
      <c r="AE2124" s="2658">
        <v>2.1878999999999999E-2</v>
      </c>
      <c r="AF2124" s="2648">
        <v>0.39</v>
      </c>
      <c r="AG2124" s="2648">
        <v>0.17</v>
      </c>
      <c r="AH2124" s="2648">
        <v>0.33</v>
      </c>
      <c r="AI2124" s="2647">
        <v>4603726341059</v>
      </c>
      <c r="AJ2124" s="2648">
        <v>6.89</v>
      </c>
      <c r="AK2124" s="2651" t="s">
        <v>2154</v>
      </c>
      <c r="AL2124" s="2651" t="s">
        <v>2986</v>
      </c>
      <c r="AM2124" s="2652">
        <v>564.65</v>
      </c>
      <c r="AN2124" s="2652">
        <v>7.03</v>
      </c>
    </row>
    <row r="2125" spans="1:40" ht="11.1" customHeight="1">
      <c r="A2125" s="2646" t="s">
        <v>3142</v>
      </c>
      <c r="B2125" s="2646" t="s">
        <v>3141</v>
      </c>
      <c r="C2125" s="2646" t="s">
        <v>3055</v>
      </c>
      <c r="D2125" s="2646" t="s">
        <v>3140</v>
      </c>
      <c r="E2125" s="2647">
        <v>8481805990</v>
      </c>
      <c r="F2125" s="2646" t="s">
        <v>2990</v>
      </c>
      <c r="G2125" s="2646" t="s">
        <v>1622</v>
      </c>
      <c r="H2125" s="2646" t="s">
        <v>2995</v>
      </c>
      <c r="I2125" s="2646"/>
      <c r="J2125" s="2646"/>
      <c r="K2125" s="2646"/>
      <c r="L2125" s="2662">
        <v>0.15642</v>
      </c>
      <c r="M2125" s="2658">
        <v>2.31E-4</v>
      </c>
      <c r="N2125" s="2648">
        <v>7.0000000000000007E-2</v>
      </c>
      <c r="O2125" s="2657">
        <v>4.2999999999999997E-2</v>
      </c>
      <c r="P2125" s="2657">
        <v>3.3000000000000002E-2</v>
      </c>
      <c r="Q2125" s="2650"/>
      <c r="R2125" s="2650"/>
      <c r="S2125" s="2650"/>
      <c r="T2125" s="2646" t="s">
        <v>2987</v>
      </c>
      <c r="U2125" s="2647">
        <v>4673739415702</v>
      </c>
      <c r="V2125" s="2656">
        <v>10</v>
      </c>
      <c r="W2125" s="2648">
        <v>1.76</v>
      </c>
      <c r="X2125" s="2662">
        <v>2.31E-3</v>
      </c>
      <c r="Y2125" s="2648">
        <v>0.17</v>
      </c>
      <c r="Z2125" s="2648">
        <v>7.0000000000000007E-2</v>
      </c>
      <c r="AA2125" s="2648">
        <v>0.15</v>
      </c>
      <c r="AB2125" s="2647">
        <v>4603739367541</v>
      </c>
      <c r="AC2125" s="2656">
        <v>80</v>
      </c>
      <c r="AD2125" s="2648">
        <v>14.48</v>
      </c>
      <c r="AE2125" s="2658">
        <v>2.1878999999999999E-2</v>
      </c>
      <c r="AF2125" s="2648">
        <v>0.36</v>
      </c>
      <c r="AG2125" s="2648">
        <v>0.15</v>
      </c>
      <c r="AH2125" s="2648">
        <v>0.31</v>
      </c>
      <c r="AI2125" s="2647">
        <v>4603739367459</v>
      </c>
      <c r="AJ2125" s="2648">
        <v>6.94</v>
      </c>
      <c r="AK2125" s="2651" t="s">
        <v>2154</v>
      </c>
      <c r="AL2125" s="2651" t="s">
        <v>2986</v>
      </c>
      <c r="AM2125" s="2652">
        <v>569.25</v>
      </c>
      <c r="AN2125" s="2652">
        <v>7.08</v>
      </c>
    </row>
    <row r="2126" spans="1:40" ht="11.1" customHeight="1">
      <c r="A2126" s="2646" t="s">
        <v>3139</v>
      </c>
      <c r="B2126" s="2646" t="s">
        <v>3138</v>
      </c>
      <c r="C2126" s="2646" t="s">
        <v>3055</v>
      </c>
      <c r="D2126" s="2646" t="s">
        <v>3137</v>
      </c>
      <c r="E2126" s="2647">
        <v>8481805990</v>
      </c>
      <c r="F2126" s="2646" t="s">
        <v>2990</v>
      </c>
      <c r="G2126" s="2646" t="s">
        <v>1623</v>
      </c>
      <c r="H2126" s="2646" t="s">
        <v>2995</v>
      </c>
      <c r="I2126" s="2646"/>
      <c r="J2126" s="2646"/>
      <c r="K2126" s="2646"/>
      <c r="L2126" s="2662">
        <v>0.14792</v>
      </c>
      <c r="M2126" s="2658">
        <v>2.31E-4</v>
      </c>
      <c r="N2126" s="2649">
        <v>6.2600000000000003E-2</v>
      </c>
      <c r="O2126" s="2649">
        <v>4.3799999999999999E-2</v>
      </c>
      <c r="P2126" s="2657">
        <v>3.3000000000000002E-2</v>
      </c>
      <c r="Q2126" s="2650"/>
      <c r="R2126" s="2650"/>
      <c r="S2126" s="2650"/>
      <c r="T2126" s="2646" t="s">
        <v>2987</v>
      </c>
      <c r="U2126" s="2647">
        <v>4673739415719</v>
      </c>
      <c r="V2126" s="2656">
        <v>10</v>
      </c>
      <c r="W2126" s="2648">
        <v>1.63</v>
      </c>
      <c r="X2126" s="2662">
        <v>2.31E-3</v>
      </c>
      <c r="Y2126" s="2648">
        <v>0.17</v>
      </c>
      <c r="Z2126" s="2648">
        <v>7.0000000000000007E-2</v>
      </c>
      <c r="AA2126" s="2648">
        <v>0.15</v>
      </c>
      <c r="AB2126" s="2647">
        <v>4603739367558</v>
      </c>
      <c r="AC2126" s="2656">
        <v>80</v>
      </c>
      <c r="AD2126" s="2648">
        <v>13.46</v>
      </c>
      <c r="AE2126" s="2658">
        <v>2.1878999999999999E-2</v>
      </c>
      <c r="AF2126" s="2648">
        <v>0.36</v>
      </c>
      <c r="AG2126" s="2648">
        <v>0.15</v>
      </c>
      <c r="AH2126" s="2648">
        <v>0.31</v>
      </c>
      <c r="AI2126" s="2647">
        <v>4603739367466</v>
      </c>
      <c r="AJ2126" s="2648">
        <v>6.47</v>
      </c>
      <c r="AK2126" s="2651" t="s">
        <v>2154</v>
      </c>
      <c r="AL2126" s="2651" t="s">
        <v>2986</v>
      </c>
      <c r="AM2126" s="2663">
        <v>531.29999999999995</v>
      </c>
      <c r="AN2126" s="2652">
        <v>6.6</v>
      </c>
    </row>
    <row r="2127" spans="1:40" ht="11.1" customHeight="1">
      <c r="A2127" s="2646" t="s">
        <v>3136</v>
      </c>
      <c r="B2127" s="2646" t="s">
        <v>3135</v>
      </c>
      <c r="C2127" s="2646" t="s">
        <v>3055</v>
      </c>
      <c r="D2127" s="2646" t="s">
        <v>3119</v>
      </c>
      <c r="E2127" s="2647">
        <v>7412200000</v>
      </c>
      <c r="F2127" s="2646" t="s">
        <v>2990</v>
      </c>
      <c r="G2127" s="2646" t="s">
        <v>126</v>
      </c>
      <c r="H2127" s="2646" t="s">
        <v>2995</v>
      </c>
      <c r="I2127" s="2646"/>
      <c r="J2127" s="2646"/>
      <c r="K2127" s="2646"/>
      <c r="L2127" s="2662">
        <v>0.16299</v>
      </c>
      <c r="M2127" s="2658">
        <v>2.31E-4</v>
      </c>
      <c r="N2127" s="2657">
        <v>6.6000000000000003E-2</v>
      </c>
      <c r="O2127" s="2657">
        <v>7.2999999999999995E-2</v>
      </c>
      <c r="P2127" s="2649">
        <v>3.3500000000000002E-2</v>
      </c>
      <c r="Q2127" s="2650"/>
      <c r="R2127" s="2650"/>
      <c r="S2127" s="2650"/>
      <c r="T2127" s="2646" t="s">
        <v>2987</v>
      </c>
      <c r="U2127" s="2647">
        <v>4673739415726</v>
      </c>
      <c r="V2127" s="2656">
        <v>10</v>
      </c>
      <c r="W2127" s="2653">
        <v>1.7</v>
      </c>
      <c r="X2127" s="2662">
        <v>2.31E-3</v>
      </c>
      <c r="Y2127" s="2650"/>
      <c r="Z2127" s="2650"/>
      <c r="AA2127" s="2650"/>
      <c r="AB2127" s="2647">
        <v>4673739415788</v>
      </c>
      <c r="AC2127" s="2656">
        <v>80</v>
      </c>
      <c r="AD2127" s="2648">
        <v>14.09</v>
      </c>
      <c r="AE2127" s="2658">
        <v>2.1878999999999999E-2</v>
      </c>
      <c r="AF2127" s="2648">
        <v>0.39</v>
      </c>
      <c r="AG2127" s="2648">
        <v>0.17</v>
      </c>
      <c r="AH2127" s="2648">
        <v>0.33</v>
      </c>
      <c r="AI2127" s="2647">
        <v>4603726341004</v>
      </c>
      <c r="AJ2127" s="2648">
        <v>5.91</v>
      </c>
      <c r="AK2127" s="2651" t="s">
        <v>2154</v>
      </c>
      <c r="AL2127" s="2651" t="s">
        <v>2986</v>
      </c>
      <c r="AM2127" s="2652">
        <v>484.15</v>
      </c>
      <c r="AN2127" s="2652">
        <v>6.03</v>
      </c>
    </row>
    <row r="2128" spans="1:40" ht="11.1" customHeight="1">
      <c r="A2128" s="2646" t="s">
        <v>3134</v>
      </c>
      <c r="B2128" s="2646" t="s">
        <v>3133</v>
      </c>
      <c r="C2128" s="2646" t="s">
        <v>3055</v>
      </c>
      <c r="D2128" s="2646" t="s">
        <v>3119</v>
      </c>
      <c r="E2128" s="2647">
        <v>8481803900</v>
      </c>
      <c r="F2128" s="2646" t="s">
        <v>2990</v>
      </c>
      <c r="G2128" s="2646" t="s">
        <v>127</v>
      </c>
      <c r="H2128" s="2646" t="s">
        <v>2995</v>
      </c>
      <c r="I2128" s="2646"/>
      <c r="J2128" s="2646"/>
      <c r="K2128" s="2646"/>
      <c r="L2128" s="2662">
        <v>0.22857</v>
      </c>
      <c r="M2128" s="2658">
        <v>2.31E-4</v>
      </c>
      <c r="N2128" s="2649">
        <v>7.3300000000000004E-2</v>
      </c>
      <c r="O2128" s="2657">
        <v>7.2999999999999995E-2</v>
      </c>
      <c r="P2128" s="2648">
        <v>0.04</v>
      </c>
      <c r="Q2128" s="2650"/>
      <c r="R2128" s="2650"/>
      <c r="S2128" s="2650"/>
      <c r="T2128" s="2646" t="s">
        <v>2987</v>
      </c>
      <c r="U2128" s="2647">
        <v>4673739415733</v>
      </c>
      <c r="V2128" s="2656">
        <v>10</v>
      </c>
      <c r="W2128" s="2648">
        <v>2.38</v>
      </c>
      <c r="X2128" s="2662">
        <v>2.31E-3</v>
      </c>
      <c r="Y2128" s="2650"/>
      <c r="Z2128" s="2650"/>
      <c r="AA2128" s="2650"/>
      <c r="AB2128" s="2647">
        <v>4673739415795</v>
      </c>
      <c r="AC2128" s="2656">
        <v>80</v>
      </c>
      <c r="AD2128" s="2648">
        <v>19.47</v>
      </c>
      <c r="AE2128" s="2658">
        <v>2.1878999999999999E-2</v>
      </c>
      <c r="AF2128" s="2648">
        <v>0.39</v>
      </c>
      <c r="AG2128" s="2648">
        <v>0.17</v>
      </c>
      <c r="AH2128" s="2648">
        <v>0.33</v>
      </c>
      <c r="AI2128" s="2647">
        <v>4603726341011</v>
      </c>
      <c r="AJ2128" s="2653">
        <v>9.6</v>
      </c>
      <c r="AK2128" s="2651" t="s">
        <v>2154</v>
      </c>
      <c r="AL2128" s="2651" t="s">
        <v>2986</v>
      </c>
      <c r="AM2128" s="2663">
        <v>786.6</v>
      </c>
      <c r="AN2128" s="2652">
        <v>9.7899999999999991</v>
      </c>
    </row>
    <row r="2129" spans="1:40" ht="11.1" customHeight="1">
      <c r="A2129" s="2646" t="s">
        <v>3132</v>
      </c>
      <c r="B2129" s="2646" t="s">
        <v>3131</v>
      </c>
      <c r="C2129" s="2646" t="s">
        <v>3055</v>
      </c>
      <c r="D2129" s="2646" t="s">
        <v>3119</v>
      </c>
      <c r="E2129" s="2647">
        <v>8481803900</v>
      </c>
      <c r="F2129" s="2646" t="s">
        <v>2990</v>
      </c>
      <c r="G2129" s="2646" t="s">
        <v>129</v>
      </c>
      <c r="H2129" s="2646" t="s">
        <v>2995</v>
      </c>
      <c r="I2129" s="2646"/>
      <c r="J2129" s="2646"/>
      <c r="K2129" s="2646"/>
      <c r="L2129" s="2657">
        <v>0.16700000000000001</v>
      </c>
      <c r="M2129" s="2658">
        <v>2.31E-4</v>
      </c>
      <c r="N2129" s="2657">
        <v>6.6000000000000003E-2</v>
      </c>
      <c r="O2129" s="2657">
        <v>7.2999999999999995E-2</v>
      </c>
      <c r="P2129" s="2649">
        <v>3.3500000000000002E-2</v>
      </c>
      <c r="Q2129" s="2650"/>
      <c r="R2129" s="2650"/>
      <c r="S2129" s="2650"/>
      <c r="T2129" s="2646" t="s">
        <v>2987</v>
      </c>
      <c r="U2129" s="2647">
        <v>4673739415740</v>
      </c>
      <c r="V2129" s="2656">
        <v>10</v>
      </c>
      <c r="W2129" s="2648">
        <v>1.74</v>
      </c>
      <c r="X2129" s="2662">
        <v>2.31E-3</v>
      </c>
      <c r="Y2129" s="2650"/>
      <c r="Z2129" s="2650"/>
      <c r="AA2129" s="2650"/>
      <c r="AB2129" s="2647">
        <v>4673739415801</v>
      </c>
      <c r="AC2129" s="2656">
        <v>80</v>
      </c>
      <c r="AD2129" s="2648">
        <v>13.92</v>
      </c>
      <c r="AE2129" s="2658">
        <v>2.1878999999999999E-2</v>
      </c>
      <c r="AF2129" s="2648">
        <v>0.39</v>
      </c>
      <c r="AG2129" s="2648">
        <v>0.17</v>
      </c>
      <c r="AH2129" s="2648">
        <v>0.33</v>
      </c>
      <c r="AI2129" s="2647">
        <v>4603726341028</v>
      </c>
      <c r="AJ2129" s="2648">
        <v>6.45</v>
      </c>
      <c r="AK2129" s="2651" t="s">
        <v>2154</v>
      </c>
      <c r="AL2129" s="2651" t="s">
        <v>2986</v>
      </c>
      <c r="AM2129" s="2659">
        <v>529</v>
      </c>
      <c r="AN2129" s="2652">
        <v>6.58</v>
      </c>
    </row>
    <row r="2130" spans="1:40" ht="11.1" customHeight="1">
      <c r="A2130" s="2646" t="s">
        <v>3130</v>
      </c>
      <c r="B2130" s="2646" t="s">
        <v>3129</v>
      </c>
      <c r="C2130" s="2646" t="s">
        <v>3055</v>
      </c>
      <c r="D2130" s="2646" t="s">
        <v>3122</v>
      </c>
      <c r="E2130" s="2647">
        <v>8481803900</v>
      </c>
      <c r="F2130" s="2646" t="s">
        <v>2990</v>
      </c>
      <c r="G2130" s="2646" t="s">
        <v>121</v>
      </c>
      <c r="H2130" s="2646" t="s">
        <v>2995</v>
      </c>
      <c r="I2130" s="2646"/>
      <c r="J2130" s="2646"/>
      <c r="K2130" s="2646"/>
      <c r="L2130" s="2662">
        <v>0.17149</v>
      </c>
      <c r="M2130" s="2658">
        <v>2.31E-4</v>
      </c>
      <c r="N2130" s="2648">
        <v>7.0000000000000007E-2</v>
      </c>
      <c r="O2130" s="2657">
        <v>7.1999999999999995E-2</v>
      </c>
      <c r="P2130" s="2649">
        <v>3.3500000000000002E-2</v>
      </c>
      <c r="Q2130" s="2650"/>
      <c r="R2130" s="2650"/>
      <c r="S2130" s="2650"/>
      <c r="T2130" s="2646" t="s">
        <v>2987</v>
      </c>
      <c r="U2130" s="2647">
        <v>4673739415757</v>
      </c>
      <c r="V2130" s="2656">
        <v>10</v>
      </c>
      <c r="W2130" s="2648">
        <v>1.85</v>
      </c>
      <c r="X2130" s="2662">
        <v>2.31E-3</v>
      </c>
      <c r="Y2130" s="2650"/>
      <c r="Z2130" s="2650"/>
      <c r="AA2130" s="2650"/>
      <c r="AB2130" s="2647">
        <v>4673739415818</v>
      </c>
      <c r="AC2130" s="2656">
        <v>80</v>
      </c>
      <c r="AD2130" s="2653">
        <v>14.8</v>
      </c>
      <c r="AE2130" s="2658">
        <v>2.1878999999999999E-2</v>
      </c>
      <c r="AF2130" s="2648">
        <v>0.39</v>
      </c>
      <c r="AG2130" s="2648">
        <v>0.17</v>
      </c>
      <c r="AH2130" s="2648">
        <v>0.33</v>
      </c>
      <c r="AI2130" s="2647">
        <v>4603726340977</v>
      </c>
      <c r="AJ2130" s="2648">
        <v>6.58</v>
      </c>
      <c r="AK2130" s="2651" t="s">
        <v>2154</v>
      </c>
      <c r="AL2130" s="2651" t="s">
        <v>2986</v>
      </c>
      <c r="AM2130" s="2663">
        <v>540.5</v>
      </c>
      <c r="AN2130" s="2652">
        <v>6.71</v>
      </c>
    </row>
    <row r="2131" spans="1:40" ht="11.1" customHeight="1">
      <c r="A2131" s="2646" t="s">
        <v>3128</v>
      </c>
      <c r="B2131" s="2646" t="s">
        <v>3127</v>
      </c>
      <c r="C2131" s="2646" t="s">
        <v>3055</v>
      </c>
      <c r="D2131" s="2646" t="s">
        <v>3122</v>
      </c>
      <c r="E2131" s="2647">
        <v>8481803900</v>
      </c>
      <c r="F2131" s="2646" t="s">
        <v>2990</v>
      </c>
      <c r="G2131" s="2646" t="s">
        <v>122</v>
      </c>
      <c r="H2131" s="2646" t="s">
        <v>2995</v>
      </c>
      <c r="I2131" s="2646"/>
      <c r="J2131" s="2646"/>
      <c r="K2131" s="2646"/>
      <c r="L2131" s="2662">
        <v>0.24376999999999999</v>
      </c>
      <c r="M2131" s="2658">
        <v>2.31E-4</v>
      </c>
      <c r="N2131" s="2649">
        <v>7.9299999999999995E-2</v>
      </c>
      <c r="O2131" s="2657">
        <v>7.5999999999999998E-2</v>
      </c>
      <c r="P2131" s="2648">
        <v>0.04</v>
      </c>
      <c r="Q2131" s="2650"/>
      <c r="R2131" s="2650"/>
      <c r="S2131" s="2650"/>
      <c r="T2131" s="2646" t="s">
        <v>2987</v>
      </c>
      <c r="U2131" s="2647">
        <v>4673739415764</v>
      </c>
      <c r="V2131" s="2656">
        <v>10</v>
      </c>
      <c r="W2131" s="2648">
        <v>2.5499999999999998</v>
      </c>
      <c r="X2131" s="2662">
        <v>2.31E-3</v>
      </c>
      <c r="Y2131" s="2650"/>
      <c r="Z2131" s="2650"/>
      <c r="AA2131" s="2650"/>
      <c r="AB2131" s="2647">
        <v>4673739415825</v>
      </c>
      <c r="AC2131" s="2656">
        <v>80</v>
      </c>
      <c r="AD2131" s="2648">
        <v>20.73</v>
      </c>
      <c r="AE2131" s="2658">
        <v>2.1878999999999999E-2</v>
      </c>
      <c r="AF2131" s="2648">
        <v>0.39</v>
      </c>
      <c r="AG2131" s="2648">
        <v>0.17</v>
      </c>
      <c r="AH2131" s="2648">
        <v>0.33</v>
      </c>
      <c r="AI2131" s="2647">
        <v>4603726340984</v>
      </c>
      <c r="AJ2131" s="2648">
        <v>9.99</v>
      </c>
      <c r="AK2131" s="2651" t="s">
        <v>2154</v>
      </c>
      <c r="AL2131" s="2651" t="s">
        <v>2986</v>
      </c>
      <c r="AM2131" s="2652">
        <v>819.95</v>
      </c>
      <c r="AN2131" s="2652">
        <v>10.19</v>
      </c>
    </row>
    <row r="2132" spans="1:40" ht="11.1" customHeight="1">
      <c r="A2132" s="2646" t="s">
        <v>3126</v>
      </c>
      <c r="B2132" s="2646" t="s">
        <v>3125</v>
      </c>
      <c r="C2132" s="2646" t="s">
        <v>3055</v>
      </c>
      <c r="D2132" s="2646" t="s">
        <v>3122</v>
      </c>
      <c r="E2132" s="2647">
        <v>8481803900</v>
      </c>
      <c r="F2132" s="2646" t="s">
        <v>2990</v>
      </c>
      <c r="G2132" s="2646" t="s">
        <v>124</v>
      </c>
      <c r="H2132" s="2646" t="s">
        <v>2995</v>
      </c>
      <c r="I2132" s="2646"/>
      <c r="J2132" s="2646"/>
      <c r="K2132" s="2646"/>
      <c r="L2132" s="2662">
        <v>0.17594000000000001</v>
      </c>
      <c r="M2132" s="2658">
        <v>2.31E-4</v>
      </c>
      <c r="N2132" s="2648">
        <v>7.0000000000000007E-2</v>
      </c>
      <c r="O2132" s="2657">
        <v>7.2999999999999995E-2</v>
      </c>
      <c r="P2132" s="2649">
        <v>3.3500000000000002E-2</v>
      </c>
      <c r="Q2132" s="2650"/>
      <c r="R2132" s="2650"/>
      <c r="S2132" s="2650"/>
      <c r="T2132" s="2646" t="s">
        <v>2987</v>
      </c>
      <c r="U2132" s="2647">
        <v>4673739415771</v>
      </c>
      <c r="V2132" s="2656">
        <v>10</v>
      </c>
      <c r="W2132" s="2648">
        <v>2.0299999999999998</v>
      </c>
      <c r="X2132" s="2662">
        <v>2.31E-3</v>
      </c>
      <c r="Y2132" s="2650"/>
      <c r="Z2132" s="2650"/>
      <c r="AA2132" s="2650"/>
      <c r="AB2132" s="2647">
        <v>4673739415832</v>
      </c>
      <c r="AC2132" s="2656">
        <v>80</v>
      </c>
      <c r="AD2132" s="2648">
        <v>16.68</v>
      </c>
      <c r="AE2132" s="2658">
        <v>2.1878999999999999E-2</v>
      </c>
      <c r="AF2132" s="2648">
        <v>0.39</v>
      </c>
      <c r="AG2132" s="2648">
        <v>0.17</v>
      </c>
      <c r="AH2132" s="2648">
        <v>0.33</v>
      </c>
      <c r="AI2132" s="2647">
        <v>4603726340991</v>
      </c>
      <c r="AJ2132" s="2648">
        <v>7.19</v>
      </c>
      <c r="AK2132" s="2651" t="s">
        <v>2154</v>
      </c>
      <c r="AL2132" s="2651" t="s">
        <v>2986</v>
      </c>
      <c r="AM2132" s="2652">
        <v>589.95000000000005</v>
      </c>
      <c r="AN2132" s="2652">
        <v>7.33</v>
      </c>
    </row>
    <row r="2133" spans="1:40" ht="11.1" customHeight="1">
      <c r="A2133" s="2646" t="s">
        <v>3124</v>
      </c>
      <c r="B2133" s="2646" t="s">
        <v>3123</v>
      </c>
      <c r="C2133" s="2646" t="s">
        <v>3055</v>
      </c>
      <c r="D2133" s="2646" t="s">
        <v>3122</v>
      </c>
      <c r="E2133" s="2647">
        <v>8481803900</v>
      </c>
      <c r="F2133" s="2646" t="s">
        <v>2990</v>
      </c>
      <c r="G2133" s="2646" t="s">
        <v>1620</v>
      </c>
      <c r="H2133" s="2646" t="s">
        <v>2995</v>
      </c>
      <c r="I2133" s="2646"/>
      <c r="J2133" s="2646"/>
      <c r="K2133" s="2646"/>
      <c r="L2133" s="2662">
        <v>0.17594000000000001</v>
      </c>
      <c r="M2133" s="2658">
        <v>2.31E-4</v>
      </c>
      <c r="N2133" s="2648">
        <v>7.0000000000000007E-2</v>
      </c>
      <c r="O2133" s="2657">
        <v>7.1999999999999995E-2</v>
      </c>
      <c r="P2133" s="2649">
        <v>3.3500000000000002E-2</v>
      </c>
      <c r="Q2133" s="2650"/>
      <c r="R2133" s="2650"/>
      <c r="S2133" s="2650"/>
      <c r="T2133" s="2646" t="s">
        <v>2987</v>
      </c>
      <c r="U2133" s="2647">
        <v>4673739415849</v>
      </c>
      <c r="V2133" s="2656">
        <v>10</v>
      </c>
      <c r="W2133" s="2648">
        <v>1.91</v>
      </c>
      <c r="X2133" s="2662">
        <v>2.31E-3</v>
      </c>
      <c r="Y2133" s="2648">
        <v>0.19</v>
      </c>
      <c r="Z2133" s="2648">
        <v>0.08</v>
      </c>
      <c r="AA2133" s="2648">
        <v>0.16</v>
      </c>
      <c r="AB2133" s="2647">
        <v>4603739367527</v>
      </c>
      <c r="AC2133" s="2656">
        <v>80</v>
      </c>
      <c r="AD2133" s="2648">
        <v>15.71</v>
      </c>
      <c r="AE2133" s="2658">
        <v>2.1878999999999999E-2</v>
      </c>
      <c r="AF2133" s="2648">
        <v>0.39</v>
      </c>
      <c r="AG2133" s="2648">
        <v>0.17</v>
      </c>
      <c r="AH2133" s="2648">
        <v>0.33</v>
      </c>
      <c r="AI2133" s="2647">
        <v>4603739367435</v>
      </c>
      <c r="AJ2133" s="2648">
        <v>8.16</v>
      </c>
      <c r="AK2133" s="2651" t="s">
        <v>2154</v>
      </c>
      <c r="AL2133" s="2651" t="s">
        <v>2986</v>
      </c>
      <c r="AM2133" s="2663">
        <v>669.3</v>
      </c>
      <c r="AN2133" s="2652">
        <v>8.32</v>
      </c>
    </row>
    <row r="2134" spans="1:40" ht="11.1" customHeight="1">
      <c r="A2134" s="2646" t="s">
        <v>3121</v>
      </c>
      <c r="B2134" s="2646" t="s">
        <v>3120</v>
      </c>
      <c r="C2134" s="2646" t="s">
        <v>3055</v>
      </c>
      <c r="D2134" s="2646" t="s">
        <v>3119</v>
      </c>
      <c r="E2134" s="2647">
        <v>8481803900</v>
      </c>
      <c r="F2134" s="2646" t="s">
        <v>2990</v>
      </c>
      <c r="G2134" s="2646" t="s">
        <v>1621</v>
      </c>
      <c r="H2134" s="2646" t="s">
        <v>2995</v>
      </c>
      <c r="I2134" s="2646"/>
      <c r="J2134" s="2646"/>
      <c r="K2134" s="2646"/>
      <c r="L2134" s="2662">
        <v>0.17594000000000001</v>
      </c>
      <c r="M2134" s="2658">
        <v>2.31E-4</v>
      </c>
      <c r="N2134" s="2657">
        <v>6.6000000000000003E-2</v>
      </c>
      <c r="O2134" s="2657">
        <v>7.2999999999999995E-2</v>
      </c>
      <c r="P2134" s="2649">
        <v>3.3500000000000002E-2</v>
      </c>
      <c r="Q2134" s="2650"/>
      <c r="R2134" s="2650"/>
      <c r="S2134" s="2650"/>
      <c r="T2134" s="2646" t="s">
        <v>2987</v>
      </c>
      <c r="U2134" s="2647">
        <v>4673739415856</v>
      </c>
      <c r="V2134" s="2656">
        <v>10</v>
      </c>
      <c r="W2134" s="2648">
        <v>1.78</v>
      </c>
      <c r="X2134" s="2662">
        <v>2.31E-3</v>
      </c>
      <c r="Y2134" s="2648">
        <v>0.19</v>
      </c>
      <c r="Z2134" s="2648">
        <v>0.08</v>
      </c>
      <c r="AA2134" s="2648">
        <v>0.16</v>
      </c>
      <c r="AB2134" s="2647">
        <v>4603739367534</v>
      </c>
      <c r="AC2134" s="2656">
        <v>80</v>
      </c>
      <c r="AD2134" s="2648">
        <v>14.67</v>
      </c>
      <c r="AE2134" s="2658">
        <v>2.1878999999999999E-2</v>
      </c>
      <c r="AF2134" s="2648">
        <v>0.39</v>
      </c>
      <c r="AG2134" s="2648">
        <v>0.17</v>
      </c>
      <c r="AH2134" s="2648">
        <v>0.33</v>
      </c>
      <c r="AI2134" s="2647">
        <v>4603739367442</v>
      </c>
      <c r="AJ2134" s="2648">
        <v>7.18</v>
      </c>
      <c r="AK2134" s="2651" t="s">
        <v>2154</v>
      </c>
      <c r="AL2134" s="2651" t="s">
        <v>2986</v>
      </c>
      <c r="AM2134" s="2663">
        <v>588.79999999999995</v>
      </c>
      <c r="AN2134" s="2652">
        <v>7.32</v>
      </c>
    </row>
    <row r="2135" spans="1:40" ht="11.1" customHeight="1">
      <c r="A2135" s="2646" t="s">
        <v>2177</v>
      </c>
      <c r="B2135" s="2646" t="s">
        <v>2177</v>
      </c>
      <c r="C2135" s="2646" t="s">
        <v>3055</v>
      </c>
      <c r="D2135" s="2646" t="s">
        <v>3104</v>
      </c>
      <c r="E2135" s="2647">
        <v>8481805100</v>
      </c>
      <c r="F2135" s="2646" t="s">
        <v>2990</v>
      </c>
      <c r="G2135" s="2646" t="s">
        <v>147</v>
      </c>
      <c r="H2135" s="2646" t="s">
        <v>2995</v>
      </c>
      <c r="I2135" s="2646"/>
      <c r="J2135" s="2646"/>
      <c r="K2135" s="2646"/>
      <c r="L2135" s="2657">
        <v>0.21199999999999999</v>
      </c>
      <c r="M2135" s="2658">
        <v>2.31E-4</v>
      </c>
      <c r="N2135" s="2649">
        <v>6.8699999999999997E-2</v>
      </c>
      <c r="O2135" s="2657">
        <v>6.8000000000000005E-2</v>
      </c>
      <c r="P2135" s="2657">
        <v>3.3000000000000002E-2</v>
      </c>
      <c r="Q2135" s="2650"/>
      <c r="R2135" s="2650"/>
      <c r="S2135" s="2650"/>
      <c r="T2135" s="2646" t="s">
        <v>2987</v>
      </c>
      <c r="U2135" s="2647">
        <v>4673739415863</v>
      </c>
      <c r="V2135" s="2656">
        <v>10</v>
      </c>
      <c r="W2135" s="2648">
        <v>2.1800000000000002</v>
      </c>
      <c r="X2135" s="2662">
        <v>2.31E-3</v>
      </c>
      <c r="Y2135" s="2650"/>
      <c r="Z2135" s="2650"/>
      <c r="AA2135" s="2650"/>
      <c r="AB2135" s="2647">
        <v>4673739415948</v>
      </c>
      <c r="AC2135" s="2656">
        <v>80</v>
      </c>
      <c r="AD2135" s="2648">
        <v>17.82</v>
      </c>
      <c r="AE2135" s="2658">
        <v>2.1878999999999999E-2</v>
      </c>
      <c r="AF2135" s="2648">
        <v>0.39</v>
      </c>
      <c r="AG2135" s="2648">
        <v>0.17</v>
      </c>
      <c r="AH2135" s="2648">
        <v>0.33</v>
      </c>
      <c r="AI2135" s="2647">
        <v>4603726341127</v>
      </c>
      <c r="AJ2135" s="2648">
        <v>10.81</v>
      </c>
      <c r="AK2135" s="2651" t="s">
        <v>2154</v>
      </c>
      <c r="AL2135" s="2651" t="s">
        <v>2986</v>
      </c>
      <c r="AM2135" s="2652">
        <v>886.65</v>
      </c>
      <c r="AN2135" s="2652">
        <v>11.03</v>
      </c>
    </row>
    <row r="2136" spans="1:40" ht="11.1" customHeight="1">
      <c r="A2136" s="2646" t="s">
        <v>3118</v>
      </c>
      <c r="B2136" s="2646" t="s">
        <v>3118</v>
      </c>
      <c r="C2136" s="2646" t="s">
        <v>3055</v>
      </c>
      <c r="D2136" s="2646" t="s">
        <v>3104</v>
      </c>
      <c r="E2136" s="2647">
        <v>8481805100</v>
      </c>
      <c r="F2136" s="2646" t="s">
        <v>2990</v>
      </c>
      <c r="G2136" s="2646" t="s">
        <v>148</v>
      </c>
      <c r="H2136" s="2646" t="s">
        <v>2995</v>
      </c>
      <c r="I2136" s="2646"/>
      <c r="J2136" s="2646"/>
      <c r="K2136" s="2646"/>
      <c r="L2136" s="2657">
        <v>0.33400000000000002</v>
      </c>
      <c r="M2136" s="2658">
        <v>2.8899999999999998E-4</v>
      </c>
      <c r="N2136" s="2649">
        <v>8.43E-2</v>
      </c>
      <c r="O2136" s="2657">
        <v>7.4999999999999997E-2</v>
      </c>
      <c r="P2136" s="2657">
        <v>4.1000000000000002E-2</v>
      </c>
      <c r="Q2136" s="2650"/>
      <c r="R2136" s="2650"/>
      <c r="S2136" s="2650"/>
      <c r="T2136" s="2646" t="s">
        <v>2987</v>
      </c>
      <c r="U2136" s="2647">
        <v>4673739415870</v>
      </c>
      <c r="V2136" s="2656">
        <v>8</v>
      </c>
      <c r="W2136" s="2648">
        <v>2.66</v>
      </c>
      <c r="X2136" s="2658">
        <v>2.3119999999999998E-3</v>
      </c>
      <c r="Y2136" s="2650"/>
      <c r="Z2136" s="2650"/>
      <c r="AA2136" s="2650"/>
      <c r="AB2136" s="2647">
        <v>4673739415955</v>
      </c>
      <c r="AC2136" s="2656">
        <v>64</v>
      </c>
      <c r="AD2136" s="2648">
        <v>22.01</v>
      </c>
      <c r="AE2136" s="2658">
        <v>2.1878999999999999E-2</v>
      </c>
      <c r="AF2136" s="2648">
        <v>0.39</v>
      </c>
      <c r="AG2136" s="2648">
        <v>0.17</v>
      </c>
      <c r="AH2136" s="2648">
        <v>0.33</v>
      </c>
      <c r="AI2136" s="2647">
        <v>4603726341134</v>
      </c>
      <c r="AJ2136" s="2648">
        <v>14.16</v>
      </c>
      <c r="AK2136" s="2651" t="s">
        <v>2154</v>
      </c>
      <c r="AL2136" s="2651" t="s">
        <v>2986</v>
      </c>
      <c r="AM2136" s="2664">
        <v>1161.5</v>
      </c>
      <c r="AN2136" s="2652">
        <v>14.44</v>
      </c>
    </row>
    <row r="2137" spans="1:40" ht="11.1" customHeight="1">
      <c r="A2137" s="2646" t="s">
        <v>3117</v>
      </c>
      <c r="B2137" s="2646" t="s">
        <v>3116</v>
      </c>
      <c r="C2137" s="2646" t="s">
        <v>3055</v>
      </c>
      <c r="D2137" s="2646" t="s">
        <v>3104</v>
      </c>
      <c r="E2137" s="2647">
        <v>8481805100</v>
      </c>
      <c r="F2137" s="2646" t="s">
        <v>2990</v>
      </c>
      <c r="G2137" s="2646" t="s">
        <v>153</v>
      </c>
      <c r="H2137" s="2646" t="s">
        <v>2995</v>
      </c>
      <c r="I2137" s="2646"/>
      <c r="J2137" s="2646"/>
      <c r="K2137" s="2646"/>
      <c r="L2137" s="2648">
        <v>0.22</v>
      </c>
      <c r="M2137" s="2658">
        <v>2.31E-4</v>
      </c>
      <c r="N2137" s="2649">
        <v>6.9500000000000006E-2</v>
      </c>
      <c r="O2137" s="2657">
        <v>6.8000000000000005E-2</v>
      </c>
      <c r="P2137" s="2657">
        <v>3.3000000000000002E-2</v>
      </c>
      <c r="Q2137" s="2650"/>
      <c r="R2137" s="2650"/>
      <c r="S2137" s="2650"/>
      <c r="T2137" s="2646" t="s">
        <v>2987</v>
      </c>
      <c r="U2137" s="2647">
        <v>4673739415887</v>
      </c>
      <c r="V2137" s="2656">
        <v>10</v>
      </c>
      <c r="W2137" s="2648">
        <v>2.23</v>
      </c>
      <c r="X2137" s="2662">
        <v>2.31E-3</v>
      </c>
      <c r="Y2137" s="2650"/>
      <c r="Z2137" s="2650"/>
      <c r="AA2137" s="2650"/>
      <c r="AB2137" s="2647">
        <v>4673739415962</v>
      </c>
      <c r="AC2137" s="2656">
        <v>80</v>
      </c>
      <c r="AD2137" s="2648">
        <v>18.239999999999998</v>
      </c>
      <c r="AE2137" s="2658">
        <v>2.1878999999999999E-2</v>
      </c>
      <c r="AF2137" s="2648">
        <v>0.39</v>
      </c>
      <c r="AG2137" s="2648">
        <v>0.17</v>
      </c>
      <c r="AH2137" s="2648">
        <v>0.33</v>
      </c>
      <c r="AI2137" s="2647">
        <v>4603726341165</v>
      </c>
      <c r="AJ2137" s="2648">
        <v>11.46</v>
      </c>
      <c r="AK2137" s="2651" t="s">
        <v>2154</v>
      </c>
      <c r="AL2137" s="2651" t="s">
        <v>2986</v>
      </c>
      <c r="AM2137" s="2652">
        <v>939.55</v>
      </c>
      <c r="AN2137" s="2652">
        <v>11.69</v>
      </c>
    </row>
    <row r="2138" spans="1:40" ht="11.1" customHeight="1">
      <c r="A2138" s="2646" t="s">
        <v>3115</v>
      </c>
      <c r="B2138" s="2646" t="s">
        <v>3114</v>
      </c>
      <c r="C2138" s="2646" t="s">
        <v>3055</v>
      </c>
      <c r="D2138" s="2646" t="s">
        <v>3104</v>
      </c>
      <c r="E2138" s="2647">
        <v>8481805100</v>
      </c>
      <c r="F2138" s="2646" t="s">
        <v>2990</v>
      </c>
      <c r="G2138" s="2646" t="s">
        <v>154</v>
      </c>
      <c r="H2138" s="2646" t="s">
        <v>2988</v>
      </c>
      <c r="I2138" s="2646"/>
      <c r="J2138" s="2646"/>
      <c r="K2138" s="2646"/>
      <c r="L2138" s="2657">
        <v>0.33500000000000002</v>
      </c>
      <c r="M2138" s="2658">
        <v>2.8899999999999998E-4</v>
      </c>
      <c r="N2138" s="2650"/>
      <c r="O2138" s="2650"/>
      <c r="P2138" s="2650"/>
      <c r="Q2138" s="2650"/>
      <c r="R2138" s="2650"/>
      <c r="S2138" s="2650"/>
      <c r="T2138" s="2646" t="s">
        <v>2987</v>
      </c>
      <c r="U2138" s="2647">
        <v>4673739415894</v>
      </c>
      <c r="V2138" s="2656">
        <v>8</v>
      </c>
      <c r="W2138" s="2648">
        <v>2.68</v>
      </c>
      <c r="X2138" s="2658">
        <v>2.3119999999999998E-3</v>
      </c>
      <c r="Y2138" s="2650"/>
      <c r="Z2138" s="2650"/>
      <c r="AA2138" s="2650"/>
      <c r="AB2138" s="2647">
        <v>4673739415979</v>
      </c>
      <c r="AC2138" s="2656">
        <v>64</v>
      </c>
      <c r="AD2138" s="2648">
        <v>21.44</v>
      </c>
      <c r="AE2138" s="2658">
        <v>2.1878999999999999E-2</v>
      </c>
      <c r="AF2138" s="2648">
        <v>0.39</v>
      </c>
      <c r="AG2138" s="2648">
        <v>0.17</v>
      </c>
      <c r="AH2138" s="2648">
        <v>0.33</v>
      </c>
      <c r="AI2138" s="2647">
        <v>4603726341172</v>
      </c>
      <c r="AJ2138" s="2648">
        <v>14.98</v>
      </c>
      <c r="AK2138" s="2651" t="s">
        <v>2154</v>
      </c>
      <c r="AL2138" s="2651" t="s">
        <v>2986</v>
      </c>
      <c r="AM2138" s="2664">
        <v>1230.5</v>
      </c>
      <c r="AN2138" s="2652">
        <v>15.28</v>
      </c>
    </row>
    <row r="2139" spans="1:40" ht="11.1" customHeight="1">
      <c r="A2139" s="2646" t="s">
        <v>3113</v>
      </c>
      <c r="B2139" s="2646" t="s">
        <v>3113</v>
      </c>
      <c r="C2139" s="2646" t="s">
        <v>3055</v>
      </c>
      <c r="D2139" s="2646" t="s">
        <v>3107</v>
      </c>
      <c r="E2139" s="2647">
        <v>8481805100</v>
      </c>
      <c r="F2139" s="2646" t="s">
        <v>2990</v>
      </c>
      <c r="G2139" s="2646" t="s">
        <v>144</v>
      </c>
      <c r="H2139" s="2646" t="s">
        <v>2995</v>
      </c>
      <c r="I2139" s="2646"/>
      <c r="J2139" s="2646"/>
      <c r="K2139" s="2646"/>
      <c r="L2139" s="2657">
        <v>0.224</v>
      </c>
      <c r="M2139" s="2658">
        <v>2.8899999999999998E-4</v>
      </c>
      <c r="N2139" s="2649">
        <v>8.1199999999999994E-2</v>
      </c>
      <c r="O2139" s="2657">
        <v>6.3E-2</v>
      </c>
      <c r="P2139" s="2657">
        <v>3.3000000000000002E-2</v>
      </c>
      <c r="Q2139" s="2650"/>
      <c r="R2139" s="2650"/>
      <c r="S2139" s="2650"/>
      <c r="T2139" s="2646" t="s">
        <v>2987</v>
      </c>
      <c r="U2139" s="2647">
        <v>4673739415900</v>
      </c>
      <c r="V2139" s="2656">
        <v>8</v>
      </c>
      <c r="W2139" s="2648">
        <v>1.89</v>
      </c>
      <c r="X2139" s="2658">
        <v>2.3119999999999998E-3</v>
      </c>
      <c r="Y2139" s="2650"/>
      <c r="Z2139" s="2650"/>
      <c r="AA2139" s="2650"/>
      <c r="AB2139" s="2647">
        <v>4673739415986</v>
      </c>
      <c r="AC2139" s="2656">
        <v>64</v>
      </c>
      <c r="AD2139" s="2648">
        <v>15.32</v>
      </c>
      <c r="AE2139" s="2658">
        <v>2.1878999999999999E-2</v>
      </c>
      <c r="AF2139" s="2648">
        <v>0.39</v>
      </c>
      <c r="AG2139" s="2648">
        <v>0.17</v>
      </c>
      <c r="AH2139" s="2648">
        <v>0.33</v>
      </c>
      <c r="AI2139" s="2647">
        <v>4603726341103</v>
      </c>
      <c r="AJ2139" s="2648">
        <v>11.35</v>
      </c>
      <c r="AK2139" s="2651" t="s">
        <v>2154</v>
      </c>
      <c r="AL2139" s="2651" t="s">
        <v>2986</v>
      </c>
      <c r="AM2139" s="2652">
        <v>930.35</v>
      </c>
      <c r="AN2139" s="2652">
        <v>11.58</v>
      </c>
    </row>
    <row r="2140" spans="1:40" ht="11.1" customHeight="1">
      <c r="A2140" s="2646" t="s">
        <v>3112</v>
      </c>
      <c r="B2140" s="2646" t="s">
        <v>3112</v>
      </c>
      <c r="C2140" s="2646" t="s">
        <v>3055</v>
      </c>
      <c r="D2140" s="2646" t="s">
        <v>3107</v>
      </c>
      <c r="E2140" s="2647">
        <v>7412200000</v>
      </c>
      <c r="F2140" s="2646" t="s">
        <v>2990</v>
      </c>
      <c r="G2140" s="2646" t="s">
        <v>145</v>
      </c>
      <c r="H2140" s="2646" t="s">
        <v>2995</v>
      </c>
      <c r="I2140" s="2646"/>
      <c r="J2140" s="2646"/>
      <c r="K2140" s="2646"/>
      <c r="L2140" s="2657">
        <v>0.34399999999999997</v>
      </c>
      <c r="M2140" s="2658">
        <v>3.8499999999999998E-4</v>
      </c>
      <c r="N2140" s="2657">
        <v>9.6000000000000002E-2</v>
      </c>
      <c r="O2140" s="2649">
        <v>6.7299999999999999E-2</v>
      </c>
      <c r="P2140" s="2657">
        <v>4.1000000000000002E-2</v>
      </c>
      <c r="Q2140" s="2650"/>
      <c r="R2140" s="2650"/>
      <c r="S2140" s="2650"/>
      <c r="T2140" s="2646" t="s">
        <v>2987</v>
      </c>
      <c r="U2140" s="2647">
        <v>4673739415917</v>
      </c>
      <c r="V2140" s="2656">
        <v>6</v>
      </c>
      <c r="W2140" s="2657">
        <v>2.1819999999999999</v>
      </c>
      <c r="X2140" s="2662">
        <v>2.31E-3</v>
      </c>
      <c r="Y2140" s="2650"/>
      <c r="Z2140" s="2650"/>
      <c r="AA2140" s="2650"/>
      <c r="AB2140" s="2647">
        <v>4673739415993</v>
      </c>
      <c r="AC2140" s="2656">
        <v>48</v>
      </c>
      <c r="AD2140" s="2657">
        <v>17.456</v>
      </c>
      <c r="AE2140" s="2658">
        <v>2.1878999999999999E-2</v>
      </c>
      <c r="AF2140" s="2648">
        <v>0.39</v>
      </c>
      <c r="AG2140" s="2648">
        <v>0.17</v>
      </c>
      <c r="AH2140" s="2648">
        <v>0.33</v>
      </c>
      <c r="AI2140" s="2647">
        <v>4603726341110</v>
      </c>
      <c r="AJ2140" s="2648">
        <v>14.76</v>
      </c>
      <c r="AK2140" s="2651" t="s">
        <v>2154</v>
      </c>
      <c r="AL2140" s="2651" t="s">
        <v>2986</v>
      </c>
      <c r="AM2140" s="2660">
        <v>1219</v>
      </c>
      <c r="AN2140" s="2652">
        <v>15.06</v>
      </c>
    </row>
    <row r="2141" spans="1:40" ht="11.1" customHeight="1">
      <c r="A2141" s="2646" t="s">
        <v>3111</v>
      </c>
      <c r="B2141" s="2646" t="s">
        <v>3110</v>
      </c>
      <c r="C2141" s="2646" t="s">
        <v>3055</v>
      </c>
      <c r="D2141" s="2646" t="s">
        <v>3107</v>
      </c>
      <c r="E2141" s="2647">
        <v>8481805100</v>
      </c>
      <c r="F2141" s="2646" t="s">
        <v>2990</v>
      </c>
      <c r="G2141" s="2646" t="s">
        <v>150</v>
      </c>
      <c r="H2141" s="2646" t="s">
        <v>2995</v>
      </c>
      <c r="I2141" s="2646"/>
      <c r="J2141" s="2646"/>
      <c r="K2141" s="2646"/>
      <c r="L2141" s="2657">
        <v>0.23200000000000001</v>
      </c>
      <c r="M2141" s="2658">
        <v>2.8899999999999998E-4</v>
      </c>
      <c r="N2141" s="2657">
        <v>8.2000000000000003E-2</v>
      </c>
      <c r="O2141" s="2657">
        <v>6.3E-2</v>
      </c>
      <c r="P2141" s="2657">
        <v>3.3000000000000002E-2</v>
      </c>
      <c r="Q2141" s="2650"/>
      <c r="R2141" s="2650"/>
      <c r="S2141" s="2650"/>
      <c r="T2141" s="2646" t="s">
        <v>2987</v>
      </c>
      <c r="U2141" s="2647">
        <v>4673739415924</v>
      </c>
      <c r="V2141" s="2656">
        <v>8</v>
      </c>
      <c r="W2141" s="2648">
        <v>1.92</v>
      </c>
      <c r="X2141" s="2658">
        <v>2.3119999999999998E-3</v>
      </c>
      <c r="Y2141" s="2650"/>
      <c r="Z2141" s="2650"/>
      <c r="AA2141" s="2650"/>
      <c r="AB2141" s="2647">
        <v>4673739416006</v>
      </c>
      <c r="AC2141" s="2656">
        <v>64</v>
      </c>
      <c r="AD2141" s="2653">
        <v>15.8</v>
      </c>
      <c r="AE2141" s="2658">
        <v>2.1878999999999999E-2</v>
      </c>
      <c r="AF2141" s="2648">
        <v>0.39</v>
      </c>
      <c r="AG2141" s="2648">
        <v>0.17</v>
      </c>
      <c r="AH2141" s="2648">
        <v>0.33</v>
      </c>
      <c r="AI2141" s="2647">
        <v>4603726341141</v>
      </c>
      <c r="AJ2141" s="2648">
        <v>11.52</v>
      </c>
      <c r="AK2141" s="2651" t="s">
        <v>2154</v>
      </c>
      <c r="AL2141" s="2651" t="s">
        <v>2986</v>
      </c>
      <c r="AM2141" s="2652">
        <v>944.15</v>
      </c>
      <c r="AN2141" s="2652">
        <v>11.75</v>
      </c>
    </row>
    <row r="2142" spans="1:40" ht="11.1" customHeight="1">
      <c r="A2142" s="2646" t="s">
        <v>3109</v>
      </c>
      <c r="B2142" s="2646" t="s">
        <v>2180</v>
      </c>
      <c r="C2142" s="2646" t="s">
        <v>3055</v>
      </c>
      <c r="D2142" s="2646" t="s">
        <v>3107</v>
      </c>
      <c r="E2142" s="2647">
        <v>8481805100</v>
      </c>
      <c r="F2142" s="2646" t="s">
        <v>2990</v>
      </c>
      <c r="G2142" s="2646" t="s">
        <v>151</v>
      </c>
      <c r="H2142" s="2646" t="s">
        <v>2995</v>
      </c>
      <c r="I2142" s="2646"/>
      <c r="J2142" s="2646"/>
      <c r="K2142" s="2646"/>
      <c r="L2142" s="2657">
        <v>0.34499999999999997</v>
      </c>
      <c r="M2142" s="2658">
        <v>3.8499999999999998E-4</v>
      </c>
      <c r="N2142" s="2657">
        <v>9.6000000000000002E-2</v>
      </c>
      <c r="O2142" s="2649">
        <v>6.7299999999999999E-2</v>
      </c>
      <c r="P2142" s="2657">
        <v>4.1000000000000002E-2</v>
      </c>
      <c r="Q2142" s="2650"/>
      <c r="R2142" s="2650"/>
      <c r="S2142" s="2650"/>
      <c r="T2142" s="2646" t="s">
        <v>2987</v>
      </c>
      <c r="U2142" s="2647">
        <v>4673739415931</v>
      </c>
      <c r="V2142" s="2656">
        <v>6</v>
      </c>
      <c r="W2142" s="2653">
        <v>2.1</v>
      </c>
      <c r="X2142" s="2662">
        <v>2.31E-3</v>
      </c>
      <c r="Y2142" s="2650"/>
      <c r="Z2142" s="2650"/>
      <c r="AA2142" s="2650"/>
      <c r="AB2142" s="2647">
        <v>4673739416013</v>
      </c>
      <c r="AC2142" s="2656">
        <v>48</v>
      </c>
      <c r="AD2142" s="2648">
        <v>17.149999999999999</v>
      </c>
      <c r="AE2142" s="2658">
        <v>2.1878999999999999E-2</v>
      </c>
      <c r="AF2142" s="2648">
        <v>0.39</v>
      </c>
      <c r="AG2142" s="2648">
        <v>0.17</v>
      </c>
      <c r="AH2142" s="2648">
        <v>0.33</v>
      </c>
      <c r="AI2142" s="2647">
        <v>4603726341158</v>
      </c>
      <c r="AJ2142" s="2648">
        <v>14.86</v>
      </c>
      <c r="AK2142" s="2651" t="s">
        <v>2154</v>
      </c>
      <c r="AL2142" s="2651" t="s">
        <v>2986</v>
      </c>
      <c r="AM2142" s="2660">
        <v>1219</v>
      </c>
      <c r="AN2142" s="2652">
        <v>15.16</v>
      </c>
    </row>
    <row r="2143" spans="1:40" ht="11.1" customHeight="1">
      <c r="A2143" s="2646" t="s">
        <v>3108</v>
      </c>
      <c r="B2143" s="2646" t="s">
        <v>2179</v>
      </c>
      <c r="C2143" s="2646" t="s">
        <v>3055</v>
      </c>
      <c r="D2143" s="2646" t="s">
        <v>3107</v>
      </c>
      <c r="E2143" s="2647">
        <v>8481805100</v>
      </c>
      <c r="F2143" s="2646" t="s">
        <v>2990</v>
      </c>
      <c r="G2143" s="2646" t="s">
        <v>1624</v>
      </c>
      <c r="H2143" s="2646" t="s">
        <v>2995</v>
      </c>
      <c r="I2143" s="2646"/>
      <c r="J2143" s="2646"/>
      <c r="K2143" s="2646"/>
      <c r="L2143" s="2648">
        <v>0.23</v>
      </c>
      <c r="M2143" s="2650"/>
      <c r="N2143" s="2657">
        <v>8.2000000000000003E-2</v>
      </c>
      <c r="O2143" s="2657">
        <v>6.3E-2</v>
      </c>
      <c r="P2143" s="2657">
        <v>3.3000000000000002E-2</v>
      </c>
      <c r="Q2143" s="2650"/>
      <c r="R2143" s="2650"/>
      <c r="S2143" s="2650"/>
      <c r="T2143" s="2646" t="s">
        <v>2987</v>
      </c>
      <c r="U2143" s="2647">
        <v>4673739416020</v>
      </c>
      <c r="V2143" s="2656">
        <v>8</v>
      </c>
      <c r="W2143" s="2648">
        <v>1.93</v>
      </c>
      <c r="X2143" s="2650"/>
      <c r="Y2143" s="2650"/>
      <c r="Z2143" s="2650"/>
      <c r="AA2143" s="2650"/>
      <c r="AB2143" s="2647">
        <v>4603739367572</v>
      </c>
      <c r="AC2143" s="2656">
        <v>64</v>
      </c>
      <c r="AD2143" s="2648">
        <v>15.95</v>
      </c>
      <c r="AE2143" s="2650"/>
      <c r="AF2143" s="2650"/>
      <c r="AG2143" s="2650"/>
      <c r="AH2143" s="2650"/>
      <c r="AI2143" s="2647">
        <v>4603739367480</v>
      </c>
      <c r="AJ2143" s="2648">
        <v>12.49</v>
      </c>
      <c r="AK2143" s="2651" t="s">
        <v>2154</v>
      </c>
      <c r="AL2143" s="2651" t="s">
        <v>2986</v>
      </c>
      <c r="AM2143" s="2664">
        <v>1023.5</v>
      </c>
      <c r="AN2143" s="2652">
        <v>12.74</v>
      </c>
    </row>
    <row r="2144" spans="1:40" ht="11.1" customHeight="1">
      <c r="A2144" s="2646" t="s">
        <v>3106</v>
      </c>
      <c r="B2144" s="2646" t="s">
        <v>3105</v>
      </c>
      <c r="C2144" s="2646" t="s">
        <v>3055</v>
      </c>
      <c r="D2144" s="2646" t="s">
        <v>3104</v>
      </c>
      <c r="E2144" s="2647">
        <v>8481805100</v>
      </c>
      <c r="F2144" s="2646" t="s">
        <v>2990</v>
      </c>
      <c r="G2144" s="2646" t="s">
        <v>1625</v>
      </c>
      <c r="H2144" s="2646" t="s">
        <v>2995</v>
      </c>
      <c r="I2144" s="2646"/>
      <c r="J2144" s="2646"/>
      <c r="K2144" s="2646"/>
      <c r="L2144" s="2662">
        <v>0.22037000000000001</v>
      </c>
      <c r="M2144" s="2658">
        <v>2.31E-4</v>
      </c>
      <c r="N2144" s="2649">
        <v>6.9500000000000006E-2</v>
      </c>
      <c r="O2144" s="2657">
        <v>6.9000000000000006E-2</v>
      </c>
      <c r="P2144" s="2657">
        <v>3.3000000000000002E-2</v>
      </c>
      <c r="Q2144" s="2650"/>
      <c r="R2144" s="2650"/>
      <c r="S2144" s="2650"/>
      <c r="T2144" s="2646" t="s">
        <v>2987</v>
      </c>
      <c r="U2144" s="2647">
        <v>4673739416037</v>
      </c>
      <c r="V2144" s="2656">
        <v>10</v>
      </c>
      <c r="W2144" s="2648">
        <v>2.2400000000000002</v>
      </c>
      <c r="X2144" s="2662">
        <v>2.31E-3</v>
      </c>
      <c r="Y2144" s="2648">
        <v>0.19</v>
      </c>
      <c r="Z2144" s="2657">
        <v>7.4999999999999997E-2</v>
      </c>
      <c r="AA2144" s="2657">
        <v>0.155</v>
      </c>
      <c r="AB2144" s="2647">
        <v>4603739367565</v>
      </c>
      <c r="AC2144" s="2656">
        <v>80</v>
      </c>
      <c r="AD2144" s="2648">
        <v>18.37</v>
      </c>
      <c r="AE2144" s="2662">
        <v>0.21879000000000001</v>
      </c>
      <c r="AF2144" s="2648">
        <v>0.39</v>
      </c>
      <c r="AG2144" s="2648">
        <v>0.17</v>
      </c>
      <c r="AH2144" s="2648">
        <v>0.33</v>
      </c>
      <c r="AI2144" s="2647">
        <v>4603739367473</v>
      </c>
      <c r="AJ2144" s="2648">
        <v>11.76</v>
      </c>
      <c r="AK2144" s="2651" t="s">
        <v>2154</v>
      </c>
      <c r="AL2144" s="2651" t="s">
        <v>2986</v>
      </c>
      <c r="AM2144" s="2652">
        <v>964.85</v>
      </c>
      <c r="AN2144" s="2652">
        <v>12</v>
      </c>
    </row>
    <row r="2145" spans="1:40" ht="11.1" customHeight="1">
      <c r="A2145" s="2646" t="s">
        <v>3103</v>
      </c>
      <c r="B2145" s="2646" t="s">
        <v>3102</v>
      </c>
      <c r="C2145" s="2646" t="s">
        <v>3055</v>
      </c>
      <c r="D2145" s="2646"/>
      <c r="E2145" s="2647">
        <v>9032108900</v>
      </c>
      <c r="F2145" s="2646" t="s">
        <v>2990</v>
      </c>
      <c r="G2145" s="2646" t="s">
        <v>3101</v>
      </c>
      <c r="H2145" s="2646" t="s">
        <v>2995</v>
      </c>
      <c r="I2145" s="2646"/>
      <c r="J2145" s="2646"/>
      <c r="K2145" s="2646"/>
      <c r="L2145" s="2649">
        <v>0.14580000000000001</v>
      </c>
      <c r="M2145" s="2662">
        <v>3.6000000000000002E-4</v>
      </c>
      <c r="N2145" s="2649">
        <v>8.3799999999999999E-2</v>
      </c>
      <c r="O2145" s="2657">
        <v>5.0999999999999997E-2</v>
      </c>
      <c r="P2145" s="2657">
        <v>5.0999999999999997E-2</v>
      </c>
      <c r="Q2145" s="2650"/>
      <c r="R2145" s="2650"/>
      <c r="S2145" s="2650"/>
      <c r="T2145" s="2646" t="s">
        <v>2987</v>
      </c>
      <c r="U2145" s="2647">
        <v>4673739416044</v>
      </c>
      <c r="V2145" s="2646"/>
      <c r="W2145" s="2646"/>
      <c r="X2145" s="2646"/>
      <c r="Y2145" s="2646"/>
      <c r="Z2145" s="2646"/>
      <c r="AA2145" s="2646"/>
      <c r="AB2145" s="2646"/>
      <c r="AC2145" s="2656">
        <v>100</v>
      </c>
      <c r="AD2145" s="2648">
        <v>14.58</v>
      </c>
      <c r="AE2145" s="2657">
        <v>3.5999999999999997E-2</v>
      </c>
      <c r="AF2145" s="2653">
        <v>0.3</v>
      </c>
      <c r="AG2145" s="2653">
        <v>0.3</v>
      </c>
      <c r="AH2145" s="2653">
        <v>0.4</v>
      </c>
      <c r="AI2145" s="2647">
        <v>4603739366933</v>
      </c>
      <c r="AJ2145" s="2648">
        <v>6.06</v>
      </c>
      <c r="AK2145" s="2651" t="s">
        <v>2154</v>
      </c>
      <c r="AL2145" s="2651" t="s">
        <v>2986</v>
      </c>
      <c r="AM2145" s="2651"/>
      <c r="AN2145" s="2652">
        <v>6.18</v>
      </c>
    </row>
    <row r="2146" spans="1:40" ht="11.1" customHeight="1">
      <c r="A2146" s="2646" t="s">
        <v>3100</v>
      </c>
      <c r="B2146" s="2646" t="s">
        <v>2171</v>
      </c>
      <c r="C2146" s="2646" t="s">
        <v>3055</v>
      </c>
      <c r="D2146" s="2646" t="s">
        <v>3096</v>
      </c>
      <c r="E2146" s="2647">
        <v>8481803900</v>
      </c>
      <c r="F2146" s="2646" t="s">
        <v>2990</v>
      </c>
      <c r="G2146" s="2646" t="s">
        <v>156</v>
      </c>
      <c r="H2146" s="2646" t="s">
        <v>2995</v>
      </c>
      <c r="I2146" s="2646"/>
      <c r="J2146" s="2646"/>
      <c r="K2146" s="2646"/>
      <c r="L2146" s="2653">
        <v>0.3</v>
      </c>
      <c r="M2146" s="2658">
        <v>3.8499999999999998E-4</v>
      </c>
      <c r="N2146" s="2649">
        <v>8.1500000000000003E-2</v>
      </c>
      <c r="O2146" s="2649">
        <v>4.3299999999999998E-2</v>
      </c>
      <c r="P2146" s="2649">
        <v>5.3499999999999999E-2</v>
      </c>
      <c r="Q2146" s="2650"/>
      <c r="R2146" s="2650"/>
      <c r="S2146" s="2650"/>
      <c r="T2146" s="2646" t="s">
        <v>2987</v>
      </c>
      <c r="U2146" s="2647">
        <v>4673739416051</v>
      </c>
      <c r="V2146" s="2656">
        <v>6</v>
      </c>
      <c r="W2146" s="2648">
        <v>1.88</v>
      </c>
      <c r="X2146" s="2662">
        <v>2.31E-3</v>
      </c>
      <c r="Y2146" s="2650"/>
      <c r="Z2146" s="2650"/>
      <c r="AA2146" s="2650"/>
      <c r="AB2146" s="2647">
        <v>4673739416129</v>
      </c>
      <c r="AC2146" s="2656">
        <v>48</v>
      </c>
      <c r="AD2146" s="2648">
        <v>15.31</v>
      </c>
      <c r="AE2146" s="2662">
        <v>1.6740000000000001E-2</v>
      </c>
      <c r="AF2146" s="2648">
        <v>0.36</v>
      </c>
      <c r="AG2146" s="2648">
        <v>0.15</v>
      </c>
      <c r="AH2146" s="2648">
        <v>0.31</v>
      </c>
      <c r="AI2146" s="2647">
        <v>4603726341189</v>
      </c>
      <c r="AJ2146" s="2648">
        <v>13.57</v>
      </c>
      <c r="AK2146" s="2651" t="s">
        <v>2154</v>
      </c>
      <c r="AL2146" s="2651" t="s">
        <v>2986</v>
      </c>
      <c r="AM2146" s="2655">
        <v>1112.05</v>
      </c>
      <c r="AN2146" s="2652">
        <v>13.84</v>
      </c>
    </row>
    <row r="2147" spans="1:40" ht="11.1" customHeight="1">
      <c r="A2147" s="2646" t="s">
        <v>2172</v>
      </c>
      <c r="B2147" s="2646" t="s">
        <v>2172</v>
      </c>
      <c r="C2147" s="2646" t="s">
        <v>3055</v>
      </c>
      <c r="D2147" s="2646" t="s">
        <v>3096</v>
      </c>
      <c r="E2147" s="2647">
        <v>8481803900</v>
      </c>
      <c r="F2147" s="2646" t="s">
        <v>2990</v>
      </c>
      <c r="G2147" s="2646" t="s">
        <v>782</v>
      </c>
      <c r="H2147" s="2646" t="s">
        <v>2995</v>
      </c>
      <c r="I2147" s="2646"/>
      <c r="J2147" s="2646"/>
      <c r="K2147" s="2646"/>
      <c r="L2147" s="2657">
        <v>0.27200000000000002</v>
      </c>
      <c r="M2147" s="2658">
        <v>3.8499999999999998E-4</v>
      </c>
      <c r="N2147" s="2657">
        <v>8.3000000000000004E-2</v>
      </c>
      <c r="O2147" s="2649">
        <v>4.65E-2</v>
      </c>
      <c r="P2147" s="2657">
        <v>3.5999999999999997E-2</v>
      </c>
      <c r="Q2147" s="2650"/>
      <c r="R2147" s="2650"/>
      <c r="S2147" s="2650"/>
      <c r="T2147" s="2646" t="s">
        <v>2987</v>
      </c>
      <c r="U2147" s="2647">
        <v>4673739416068</v>
      </c>
      <c r="V2147" s="2656">
        <v>6</v>
      </c>
      <c r="W2147" s="2648">
        <v>1.68</v>
      </c>
      <c r="X2147" s="2662">
        <v>2.31E-3</v>
      </c>
      <c r="Y2147" s="2650"/>
      <c r="Z2147" s="2650"/>
      <c r="AA2147" s="2650"/>
      <c r="AB2147" s="2647">
        <v>4673739416136</v>
      </c>
      <c r="AC2147" s="2656">
        <v>48</v>
      </c>
      <c r="AD2147" s="2648">
        <v>13.76</v>
      </c>
      <c r="AE2147" s="2662">
        <v>1.6740000000000001E-2</v>
      </c>
      <c r="AF2147" s="2648">
        <v>0.36</v>
      </c>
      <c r="AG2147" s="2648">
        <v>0.15</v>
      </c>
      <c r="AH2147" s="2648">
        <v>0.31</v>
      </c>
      <c r="AI2147" s="2647">
        <v>4603726344982</v>
      </c>
      <c r="AJ2147" s="2648">
        <v>13.25</v>
      </c>
      <c r="AK2147" s="2651" t="s">
        <v>2154</v>
      </c>
      <c r="AL2147" s="2651" t="s">
        <v>2986</v>
      </c>
      <c r="AM2147" s="2655">
        <v>1086.75</v>
      </c>
      <c r="AN2147" s="2652">
        <v>13.52</v>
      </c>
    </row>
    <row r="2148" spans="1:40" ht="11.1" customHeight="1">
      <c r="A2148" s="2646" t="s">
        <v>3099</v>
      </c>
      <c r="B2148" s="2646" t="s">
        <v>3098</v>
      </c>
      <c r="C2148" s="2646" t="s">
        <v>3055</v>
      </c>
      <c r="D2148" s="2646" t="s">
        <v>3096</v>
      </c>
      <c r="E2148" s="2647">
        <v>8481803900</v>
      </c>
      <c r="F2148" s="2646" t="s">
        <v>2990</v>
      </c>
      <c r="G2148" s="2646" t="s">
        <v>158</v>
      </c>
      <c r="H2148" s="2646" t="s">
        <v>2995</v>
      </c>
      <c r="I2148" s="2646"/>
      <c r="J2148" s="2646"/>
      <c r="K2148" s="2646"/>
      <c r="L2148" s="2648">
        <v>0.28000000000000003</v>
      </c>
      <c r="M2148" s="2658">
        <v>3.8499999999999998E-4</v>
      </c>
      <c r="N2148" s="2649">
        <v>8.1500000000000003E-2</v>
      </c>
      <c r="O2148" s="2649">
        <v>4.2700000000000002E-2</v>
      </c>
      <c r="P2148" s="2657">
        <v>4.2000000000000003E-2</v>
      </c>
      <c r="Q2148" s="2650"/>
      <c r="R2148" s="2650"/>
      <c r="S2148" s="2650"/>
      <c r="T2148" s="2646" t="s">
        <v>2987</v>
      </c>
      <c r="U2148" s="2647">
        <v>4673739416075</v>
      </c>
      <c r="V2148" s="2656">
        <v>6</v>
      </c>
      <c r="W2148" s="2648">
        <v>1.75</v>
      </c>
      <c r="X2148" s="2662">
        <v>2.31E-3</v>
      </c>
      <c r="Y2148" s="2650"/>
      <c r="Z2148" s="2650"/>
      <c r="AA2148" s="2650"/>
      <c r="AB2148" s="2647">
        <v>4673739416143</v>
      </c>
      <c r="AC2148" s="2656">
        <v>48</v>
      </c>
      <c r="AD2148" s="2648">
        <v>14.39</v>
      </c>
      <c r="AE2148" s="2662">
        <v>1.6740000000000001E-2</v>
      </c>
      <c r="AF2148" s="2648">
        <v>0.36</v>
      </c>
      <c r="AG2148" s="2648">
        <v>0.15</v>
      </c>
      <c r="AH2148" s="2648">
        <v>0.31</v>
      </c>
      <c r="AI2148" s="2647">
        <v>4603726341196</v>
      </c>
      <c r="AJ2148" s="2648">
        <v>13.57</v>
      </c>
      <c r="AK2148" s="2651" t="s">
        <v>2154</v>
      </c>
      <c r="AL2148" s="2651" t="s">
        <v>2986</v>
      </c>
      <c r="AM2148" s="2655">
        <v>1112.05</v>
      </c>
      <c r="AN2148" s="2652">
        <v>13.84</v>
      </c>
    </row>
    <row r="2149" spans="1:40" ht="11.1" customHeight="1">
      <c r="A2149" s="2646" t="s">
        <v>2174</v>
      </c>
      <c r="B2149" s="2646" t="s">
        <v>2174</v>
      </c>
      <c r="C2149" s="2646" t="s">
        <v>3055</v>
      </c>
      <c r="D2149" s="2646" t="s">
        <v>3096</v>
      </c>
      <c r="E2149" s="2647">
        <v>8481803900</v>
      </c>
      <c r="F2149" s="2646" t="s">
        <v>2990</v>
      </c>
      <c r="G2149" s="2646" t="s">
        <v>783</v>
      </c>
      <c r="H2149" s="2646" t="s">
        <v>2995</v>
      </c>
      <c r="I2149" s="2646"/>
      <c r="J2149" s="2646"/>
      <c r="K2149" s="2646"/>
      <c r="L2149" s="2648">
        <v>0.28000000000000003</v>
      </c>
      <c r="M2149" s="2658">
        <v>3.8499999999999998E-4</v>
      </c>
      <c r="N2149" s="2657">
        <v>8.3000000000000004E-2</v>
      </c>
      <c r="O2149" s="2657">
        <v>4.1000000000000002E-2</v>
      </c>
      <c r="P2149" s="2649">
        <v>4.7300000000000002E-2</v>
      </c>
      <c r="Q2149" s="2650"/>
      <c r="R2149" s="2650"/>
      <c r="S2149" s="2650"/>
      <c r="T2149" s="2646" t="s">
        <v>2987</v>
      </c>
      <c r="U2149" s="2647">
        <v>4673739416082</v>
      </c>
      <c r="V2149" s="2656">
        <v>6</v>
      </c>
      <c r="W2149" s="2648">
        <v>1.73</v>
      </c>
      <c r="X2149" s="2662">
        <v>2.31E-3</v>
      </c>
      <c r="Y2149" s="2650"/>
      <c r="Z2149" s="2650"/>
      <c r="AA2149" s="2650"/>
      <c r="AB2149" s="2647">
        <v>4673739416150</v>
      </c>
      <c r="AC2149" s="2656">
        <v>48</v>
      </c>
      <c r="AD2149" s="2648">
        <v>14.13</v>
      </c>
      <c r="AE2149" s="2662">
        <v>1.6740000000000001E-2</v>
      </c>
      <c r="AF2149" s="2648">
        <v>0.36</v>
      </c>
      <c r="AG2149" s="2648">
        <v>0.15</v>
      </c>
      <c r="AH2149" s="2648">
        <v>0.31</v>
      </c>
      <c r="AI2149" s="2647">
        <v>4603726344999</v>
      </c>
      <c r="AJ2149" s="2648">
        <v>13.99</v>
      </c>
      <c r="AK2149" s="2651" t="s">
        <v>2154</v>
      </c>
      <c r="AL2149" s="2651" t="s">
        <v>2986</v>
      </c>
      <c r="AM2149" s="2655">
        <v>1146.55</v>
      </c>
      <c r="AN2149" s="2652">
        <v>14.27</v>
      </c>
    </row>
    <row r="2150" spans="1:40" ht="11.1" customHeight="1">
      <c r="A2150" s="2646" t="s">
        <v>3097</v>
      </c>
      <c r="B2150" s="2646" t="s">
        <v>3097</v>
      </c>
      <c r="C2150" s="2646" t="s">
        <v>3055</v>
      </c>
      <c r="D2150" s="2646" t="s">
        <v>3096</v>
      </c>
      <c r="E2150" s="2647">
        <v>7412200000</v>
      </c>
      <c r="F2150" s="2646" t="s">
        <v>2990</v>
      </c>
      <c r="G2150" s="2646" t="s">
        <v>159</v>
      </c>
      <c r="H2150" s="2646" t="s">
        <v>2995</v>
      </c>
      <c r="I2150" s="2646"/>
      <c r="J2150" s="2646"/>
      <c r="K2150" s="2646"/>
      <c r="L2150" s="2657">
        <v>3.2000000000000001E-2</v>
      </c>
      <c r="M2150" s="2658">
        <v>4.6E-5</v>
      </c>
      <c r="N2150" s="2657">
        <v>1.9E-2</v>
      </c>
      <c r="O2150" s="2649">
        <v>2.64E-2</v>
      </c>
      <c r="P2150" s="2649">
        <v>2.64E-2</v>
      </c>
      <c r="Q2150" s="2650"/>
      <c r="R2150" s="2650"/>
      <c r="S2150" s="2650"/>
      <c r="T2150" s="2646" t="s">
        <v>2987</v>
      </c>
      <c r="U2150" s="2647">
        <v>4673739416099</v>
      </c>
      <c r="V2150" s="2656">
        <v>50</v>
      </c>
      <c r="W2150" s="2648">
        <v>1.66</v>
      </c>
      <c r="X2150" s="2649">
        <v>2.3E-3</v>
      </c>
      <c r="Y2150" s="2650"/>
      <c r="Z2150" s="2650"/>
      <c r="AA2150" s="2650"/>
      <c r="AB2150" s="2647">
        <v>4673739416167</v>
      </c>
      <c r="AC2150" s="2656">
        <v>400</v>
      </c>
      <c r="AD2150" s="2648">
        <v>13.76</v>
      </c>
      <c r="AE2150" s="2662">
        <v>1.6740000000000001E-2</v>
      </c>
      <c r="AF2150" s="2648">
        <v>0.36</v>
      </c>
      <c r="AG2150" s="2648">
        <v>0.15</v>
      </c>
      <c r="AH2150" s="2648">
        <v>0.31</v>
      </c>
      <c r="AI2150" s="2647">
        <v>4603726341202</v>
      </c>
      <c r="AJ2150" s="2648">
        <v>1.61</v>
      </c>
      <c r="AK2150" s="2651" t="s">
        <v>2154</v>
      </c>
      <c r="AL2150" s="2651" t="s">
        <v>2986</v>
      </c>
      <c r="AM2150" s="2652">
        <v>132.25</v>
      </c>
      <c r="AN2150" s="2652">
        <v>1.64</v>
      </c>
    </row>
    <row r="2151" spans="1:40" ht="11.1" customHeight="1">
      <c r="A2151" s="2646" t="s">
        <v>2175</v>
      </c>
      <c r="B2151" s="2646" t="s">
        <v>2175</v>
      </c>
      <c r="C2151" s="2646" t="s">
        <v>3055</v>
      </c>
      <c r="D2151" s="2646" t="s">
        <v>3096</v>
      </c>
      <c r="E2151" s="2647">
        <v>7412200000</v>
      </c>
      <c r="F2151" s="2646" t="s">
        <v>2990</v>
      </c>
      <c r="G2151" s="2646" t="s">
        <v>826</v>
      </c>
      <c r="H2151" s="2646" t="s">
        <v>2995</v>
      </c>
      <c r="I2151" s="2646"/>
      <c r="J2151" s="2646"/>
      <c r="K2151" s="2646"/>
      <c r="L2151" s="2657">
        <v>3.4000000000000002E-2</v>
      </c>
      <c r="M2151" s="2658">
        <v>4.6E-5</v>
      </c>
      <c r="N2151" s="2657">
        <v>1.7999999999999999E-2</v>
      </c>
      <c r="O2151" s="2649">
        <v>2.64E-2</v>
      </c>
      <c r="P2151" s="2649">
        <v>2.64E-2</v>
      </c>
      <c r="Q2151" s="2650"/>
      <c r="R2151" s="2650"/>
      <c r="S2151" s="2650"/>
      <c r="T2151" s="2646" t="s">
        <v>2987</v>
      </c>
      <c r="U2151" s="2647">
        <v>4673739416105</v>
      </c>
      <c r="V2151" s="2656">
        <v>50</v>
      </c>
      <c r="W2151" s="2648">
        <v>1.76</v>
      </c>
      <c r="X2151" s="2649">
        <v>2.3E-3</v>
      </c>
      <c r="Y2151" s="2650"/>
      <c r="Z2151" s="2650"/>
      <c r="AA2151" s="2650"/>
      <c r="AB2151" s="2647">
        <v>4673739416174</v>
      </c>
      <c r="AC2151" s="2656">
        <v>400</v>
      </c>
      <c r="AD2151" s="2648">
        <v>14.46</v>
      </c>
      <c r="AE2151" s="2662">
        <v>1.6740000000000001E-2</v>
      </c>
      <c r="AF2151" s="2648">
        <v>0.36</v>
      </c>
      <c r="AG2151" s="2648">
        <v>0.15</v>
      </c>
      <c r="AH2151" s="2648">
        <v>0.31</v>
      </c>
      <c r="AI2151" s="2647">
        <v>4603739360009</v>
      </c>
      <c r="AJ2151" s="2648">
        <v>1.61</v>
      </c>
      <c r="AK2151" s="2651" t="s">
        <v>2154</v>
      </c>
      <c r="AL2151" s="2651" t="s">
        <v>2986</v>
      </c>
      <c r="AM2151" s="2652">
        <v>132.25</v>
      </c>
      <c r="AN2151" s="2652">
        <v>1.64</v>
      </c>
    </row>
    <row r="2152" spans="1:40" ht="11.1" customHeight="1">
      <c r="A2152" s="2646" t="s">
        <v>2173</v>
      </c>
      <c r="B2152" s="2646" t="s">
        <v>2173</v>
      </c>
      <c r="C2152" s="2646" t="s">
        <v>3055</v>
      </c>
      <c r="D2152" s="2646" t="s">
        <v>3096</v>
      </c>
      <c r="E2152" s="2647">
        <v>8481803900</v>
      </c>
      <c r="F2152" s="2646" t="s">
        <v>2990</v>
      </c>
      <c r="G2152" s="2646" t="s">
        <v>1467</v>
      </c>
      <c r="H2152" s="2646" t="s">
        <v>2995</v>
      </c>
      <c r="I2152" s="2646"/>
      <c r="J2152" s="2646"/>
      <c r="K2152" s="2646"/>
      <c r="L2152" s="2657">
        <v>0.107</v>
      </c>
      <c r="M2152" s="2658">
        <v>8.7999999999999998E-5</v>
      </c>
      <c r="N2152" s="2657">
        <v>5.5E-2</v>
      </c>
      <c r="O2152" s="2648">
        <v>0.04</v>
      </c>
      <c r="P2152" s="2648">
        <v>0.04</v>
      </c>
      <c r="Q2152" s="2650"/>
      <c r="R2152" s="2650"/>
      <c r="S2152" s="2650"/>
      <c r="T2152" s="2646" t="s">
        <v>2987</v>
      </c>
      <c r="U2152" s="2647">
        <v>4673739416181</v>
      </c>
      <c r="V2152" s="2646"/>
      <c r="W2152" s="2646"/>
      <c r="X2152" s="2646"/>
      <c r="Y2152" s="2646"/>
      <c r="Z2152" s="2646"/>
      <c r="AA2152" s="2646"/>
      <c r="AB2152" s="2646"/>
      <c r="AC2152" s="2656">
        <v>120</v>
      </c>
      <c r="AD2152" s="2658">
        <v>13.950588</v>
      </c>
      <c r="AE2152" s="2658">
        <v>1.3838E-2</v>
      </c>
      <c r="AF2152" s="2648">
        <v>0.34</v>
      </c>
      <c r="AG2152" s="2657">
        <v>0.185</v>
      </c>
      <c r="AH2152" s="2648">
        <v>0.22</v>
      </c>
      <c r="AI2152" s="2647">
        <v>4673739416204</v>
      </c>
      <c r="AJ2152" s="2648">
        <v>6.42</v>
      </c>
      <c r="AK2152" s="2651" t="s">
        <v>2154</v>
      </c>
      <c r="AL2152" s="2651" t="s">
        <v>2986</v>
      </c>
      <c r="AM2152" s="2663">
        <v>526.70000000000005</v>
      </c>
      <c r="AN2152" s="2652">
        <v>6.55</v>
      </c>
    </row>
    <row r="2153" spans="1:40" ht="11.1" customHeight="1">
      <c r="A2153" s="2646" t="s">
        <v>3095</v>
      </c>
      <c r="B2153" s="2646" t="s">
        <v>3094</v>
      </c>
      <c r="C2153" s="2646" t="s">
        <v>3055</v>
      </c>
      <c r="D2153" s="2646" t="s">
        <v>140</v>
      </c>
      <c r="E2153" s="2647">
        <v>9032108900</v>
      </c>
      <c r="F2153" s="2646" t="s">
        <v>2990</v>
      </c>
      <c r="G2153" s="2646" t="s">
        <v>141</v>
      </c>
      <c r="H2153" s="2646" t="s">
        <v>2995</v>
      </c>
      <c r="I2153" s="2646"/>
      <c r="J2153" s="2646"/>
      <c r="K2153" s="2646"/>
      <c r="L2153" s="2657">
        <v>0.14299999999999999</v>
      </c>
      <c r="M2153" s="2662">
        <v>3.6000000000000002E-4</v>
      </c>
      <c r="N2153" s="2648">
        <v>0.06</v>
      </c>
      <c r="O2153" s="2653">
        <v>0.1</v>
      </c>
      <c r="P2153" s="2648">
        <v>0.06</v>
      </c>
      <c r="Q2153" s="2650"/>
      <c r="R2153" s="2650"/>
      <c r="S2153" s="2650"/>
      <c r="T2153" s="2646" t="s">
        <v>2987</v>
      </c>
      <c r="U2153" s="2647">
        <v>4673739416211</v>
      </c>
      <c r="V2153" s="2646"/>
      <c r="W2153" s="2646"/>
      <c r="X2153" s="2646"/>
      <c r="Y2153" s="2646"/>
      <c r="Z2153" s="2646"/>
      <c r="AA2153" s="2646"/>
      <c r="AB2153" s="2646"/>
      <c r="AC2153" s="2656">
        <v>60</v>
      </c>
      <c r="AD2153" s="2648">
        <v>10.34</v>
      </c>
      <c r="AE2153" s="2658">
        <v>2.1878999999999999E-2</v>
      </c>
      <c r="AF2153" s="2648">
        <v>0.39</v>
      </c>
      <c r="AG2153" s="2648">
        <v>0.17</v>
      </c>
      <c r="AH2153" s="2648">
        <v>0.33</v>
      </c>
      <c r="AI2153" s="2647">
        <v>4603726341097</v>
      </c>
      <c r="AJ2153" s="2648">
        <v>7.13</v>
      </c>
      <c r="AK2153" s="2651" t="s">
        <v>2154</v>
      </c>
      <c r="AL2153" s="2651" t="s">
        <v>2986</v>
      </c>
      <c r="AM2153" s="2663">
        <v>584.20000000000005</v>
      </c>
      <c r="AN2153" s="2652">
        <v>7.27</v>
      </c>
    </row>
    <row r="2154" spans="1:40" ht="11.1" customHeight="1">
      <c r="A2154" s="2646" t="s">
        <v>3093</v>
      </c>
      <c r="B2154" s="2646" t="s">
        <v>3092</v>
      </c>
      <c r="C2154" s="2646" t="s">
        <v>3055</v>
      </c>
      <c r="D2154" s="2646" t="s">
        <v>140</v>
      </c>
      <c r="E2154" s="2647">
        <v>9032108900</v>
      </c>
      <c r="F2154" s="2646" t="s">
        <v>2990</v>
      </c>
      <c r="G2154" s="2646" t="s">
        <v>1471</v>
      </c>
      <c r="H2154" s="2646" t="s">
        <v>2995</v>
      </c>
      <c r="I2154" s="2646"/>
      <c r="J2154" s="2646"/>
      <c r="K2154" s="2646"/>
      <c r="L2154" s="2657">
        <v>0.14299999999999999</v>
      </c>
      <c r="M2154" s="2662">
        <v>3.6000000000000002E-4</v>
      </c>
      <c r="N2154" s="2648">
        <v>0.06</v>
      </c>
      <c r="O2154" s="2653">
        <v>0.1</v>
      </c>
      <c r="P2154" s="2648">
        <v>0.06</v>
      </c>
      <c r="Q2154" s="2650"/>
      <c r="R2154" s="2650"/>
      <c r="S2154" s="2650"/>
      <c r="T2154" s="2646" t="s">
        <v>2987</v>
      </c>
      <c r="U2154" s="2647">
        <v>4673739416235</v>
      </c>
      <c r="V2154" s="2646"/>
      <c r="W2154" s="2646"/>
      <c r="X2154" s="2646"/>
      <c r="Y2154" s="2646"/>
      <c r="Z2154" s="2646"/>
      <c r="AA2154" s="2646"/>
      <c r="AB2154" s="2646"/>
      <c r="AC2154" s="2656">
        <v>60</v>
      </c>
      <c r="AD2154" s="2648">
        <v>10.34</v>
      </c>
      <c r="AE2154" s="2658">
        <v>2.1878999999999999E-2</v>
      </c>
      <c r="AF2154" s="2648">
        <v>0.39</v>
      </c>
      <c r="AG2154" s="2648">
        <v>0.17</v>
      </c>
      <c r="AH2154" s="2648">
        <v>0.33</v>
      </c>
      <c r="AI2154" s="2647">
        <v>4603739369873</v>
      </c>
      <c r="AJ2154" s="2648">
        <v>8.01</v>
      </c>
      <c r="AK2154" s="2651" t="s">
        <v>2154</v>
      </c>
      <c r="AL2154" s="2651" t="s">
        <v>2986</v>
      </c>
      <c r="AM2154" s="2652">
        <v>656.65</v>
      </c>
      <c r="AN2154" s="2652">
        <v>8.17</v>
      </c>
    </row>
    <row r="2155" spans="1:40" ht="11.1" customHeight="1">
      <c r="A2155" s="2646" t="s">
        <v>3091</v>
      </c>
      <c r="B2155" s="2646" t="s">
        <v>2181</v>
      </c>
      <c r="C2155" s="2646" t="s">
        <v>3055</v>
      </c>
      <c r="D2155" s="2646" t="s">
        <v>140</v>
      </c>
      <c r="E2155" s="2647">
        <v>9032108900</v>
      </c>
      <c r="F2155" s="2646" t="s">
        <v>2990</v>
      </c>
      <c r="G2155" s="2646" t="s">
        <v>2061</v>
      </c>
      <c r="H2155" s="2646" t="s">
        <v>2995</v>
      </c>
      <c r="I2155" s="2646"/>
      <c r="J2155" s="2646"/>
      <c r="K2155" s="2646"/>
      <c r="L2155" s="2657">
        <v>0.14299999999999999</v>
      </c>
      <c r="M2155" s="2662">
        <v>3.6000000000000002E-4</v>
      </c>
      <c r="N2155" s="2648">
        <v>0.06</v>
      </c>
      <c r="O2155" s="2653">
        <v>0.1</v>
      </c>
      <c r="P2155" s="2648">
        <v>0.06</v>
      </c>
      <c r="Q2155" s="2650"/>
      <c r="R2155" s="2650"/>
      <c r="S2155" s="2650"/>
      <c r="T2155" s="2646" t="s">
        <v>2987</v>
      </c>
      <c r="U2155" s="2647">
        <v>4673739419441</v>
      </c>
      <c r="V2155" s="2646"/>
      <c r="W2155" s="2646"/>
      <c r="X2155" s="2646"/>
      <c r="Y2155" s="2646"/>
      <c r="Z2155" s="2646"/>
      <c r="AA2155" s="2646"/>
      <c r="AB2155" s="2646"/>
      <c r="AC2155" s="2656">
        <v>60</v>
      </c>
      <c r="AD2155" s="2648">
        <v>10.34</v>
      </c>
      <c r="AE2155" s="2658">
        <v>2.1878999999999999E-2</v>
      </c>
      <c r="AF2155" s="2648">
        <v>0.39</v>
      </c>
      <c r="AG2155" s="2648">
        <v>0.17</v>
      </c>
      <c r="AH2155" s="2648">
        <v>0.33</v>
      </c>
      <c r="AI2155" s="2647">
        <v>4673739419458</v>
      </c>
      <c r="AJ2155" s="2653">
        <v>7.9</v>
      </c>
      <c r="AK2155" s="2651" t="s">
        <v>2154</v>
      </c>
      <c r="AL2155" s="2651" t="s">
        <v>2986</v>
      </c>
      <c r="AM2155" s="2659">
        <v>563</v>
      </c>
      <c r="AN2155" s="2652">
        <v>8.06</v>
      </c>
    </row>
    <row r="2156" spans="1:40" ht="11.1" customHeight="1">
      <c r="A2156" s="2646" t="s">
        <v>3090</v>
      </c>
      <c r="B2156" s="2646" t="s">
        <v>3089</v>
      </c>
      <c r="C2156" s="2646" t="s">
        <v>3055</v>
      </c>
      <c r="D2156" s="2646" t="s">
        <v>3081</v>
      </c>
      <c r="E2156" s="2647">
        <v>8481803100</v>
      </c>
      <c r="F2156" s="2646" t="s">
        <v>2990</v>
      </c>
      <c r="G2156" s="2646" t="s">
        <v>119</v>
      </c>
      <c r="H2156" s="2646" t="s">
        <v>2995</v>
      </c>
      <c r="I2156" s="2646"/>
      <c r="J2156" s="2646"/>
      <c r="K2156" s="2646"/>
      <c r="L2156" s="2657">
        <v>0.35099999999999998</v>
      </c>
      <c r="M2156" s="2658">
        <v>2.3630000000000001E-3</v>
      </c>
      <c r="N2156" s="2657">
        <v>0.113</v>
      </c>
      <c r="O2156" s="2657">
        <v>5.6000000000000001E-2</v>
      </c>
      <c r="P2156" s="2657">
        <v>0.23799999999999999</v>
      </c>
      <c r="Q2156" s="2650"/>
      <c r="R2156" s="2650"/>
      <c r="S2156" s="2650"/>
      <c r="T2156" s="2646" t="s">
        <v>2987</v>
      </c>
      <c r="U2156" s="2647">
        <v>4673739416242</v>
      </c>
      <c r="V2156" s="2646"/>
      <c r="W2156" s="2646"/>
      <c r="X2156" s="2646"/>
      <c r="Y2156" s="2646"/>
      <c r="Z2156" s="2646"/>
      <c r="AA2156" s="2646"/>
      <c r="AB2156" s="2646"/>
      <c r="AC2156" s="2656">
        <v>16</v>
      </c>
      <c r="AD2156" s="2648">
        <v>6.85</v>
      </c>
      <c r="AE2156" s="2658">
        <v>2.9744E-2</v>
      </c>
      <c r="AF2156" s="2648">
        <v>0.44</v>
      </c>
      <c r="AG2156" s="2648">
        <v>0.26</v>
      </c>
      <c r="AH2156" s="2648">
        <v>0.26</v>
      </c>
      <c r="AI2156" s="2647">
        <v>4603726341264</v>
      </c>
      <c r="AJ2156" s="2648">
        <v>18.36</v>
      </c>
      <c r="AK2156" s="2651" t="s">
        <v>2154</v>
      </c>
      <c r="AL2156" s="2651" t="s">
        <v>2986</v>
      </c>
      <c r="AM2156" s="2664">
        <v>1506.5</v>
      </c>
      <c r="AN2156" s="2652">
        <v>18.73</v>
      </c>
    </row>
    <row r="2157" spans="1:40" ht="11.1" customHeight="1">
      <c r="A2157" s="2646" t="s">
        <v>3088</v>
      </c>
      <c r="B2157" s="2646" t="s">
        <v>3087</v>
      </c>
      <c r="C2157" s="2646" t="s">
        <v>3055</v>
      </c>
      <c r="D2157" s="2646"/>
      <c r="E2157" s="2647">
        <v>8481803100</v>
      </c>
      <c r="F2157" s="2646" t="s">
        <v>2990</v>
      </c>
      <c r="G2157" s="2646" t="s">
        <v>3086</v>
      </c>
      <c r="H2157" s="2646" t="s">
        <v>2988</v>
      </c>
      <c r="I2157" s="2646"/>
      <c r="J2157" s="2646"/>
      <c r="K2157" s="2646"/>
      <c r="L2157" s="2657">
        <v>0.46600000000000003</v>
      </c>
      <c r="M2157" s="2658">
        <v>2.3630000000000001E-3</v>
      </c>
      <c r="N2157" s="2650"/>
      <c r="O2157" s="2650"/>
      <c r="P2157" s="2650"/>
      <c r="Q2157" s="2650"/>
      <c r="R2157" s="2650"/>
      <c r="S2157" s="2650"/>
      <c r="T2157" s="2646" t="s">
        <v>2987</v>
      </c>
      <c r="U2157" s="2647">
        <v>4673739416259</v>
      </c>
      <c r="V2157" s="2646"/>
      <c r="W2157" s="2646"/>
      <c r="X2157" s="2646"/>
      <c r="Y2157" s="2646"/>
      <c r="Z2157" s="2646"/>
      <c r="AA2157" s="2646"/>
      <c r="AB2157" s="2646"/>
      <c r="AC2157" s="2656">
        <v>16</v>
      </c>
      <c r="AD2157" s="2657">
        <v>7.4560000000000004</v>
      </c>
      <c r="AE2157" s="2658">
        <v>3.7808000000000001E-2</v>
      </c>
      <c r="AF2157" s="2650"/>
      <c r="AG2157" s="2650"/>
      <c r="AH2157" s="2650"/>
      <c r="AI2157" s="2647">
        <v>4603726341288</v>
      </c>
      <c r="AJ2157" s="2648">
        <v>12.27</v>
      </c>
      <c r="AK2157" s="2651" t="s">
        <v>2154</v>
      </c>
      <c r="AL2157" s="2651" t="s">
        <v>2986</v>
      </c>
      <c r="AM2157" s="2655">
        <v>1006.25</v>
      </c>
      <c r="AN2157" s="2652">
        <v>12.52</v>
      </c>
    </row>
    <row r="2158" spans="1:40" ht="11.1" customHeight="1">
      <c r="A2158" s="2646" t="s">
        <v>3085</v>
      </c>
      <c r="B2158" s="2646" t="s">
        <v>3084</v>
      </c>
      <c r="C2158" s="2646" t="s">
        <v>3055</v>
      </c>
      <c r="D2158" s="2646" t="s">
        <v>3081</v>
      </c>
      <c r="E2158" s="2647">
        <v>8481803100</v>
      </c>
      <c r="F2158" s="2646" t="s">
        <v>2990</v>
      </c>
      <c r="G2158" s="2646" t="s">
        <v>117</v>
      </c>
      <c r="H2158" s="2646" t="s">
        <v>2995</v>
      </c>
      <c r="I2158" s="2646"/>
      <c r="J2158" s="2646"/>
      <c r="K2158" s="2646"/>
      <c r="L2158" s="2657">
        <v>0.36299999999999999</v>
      </c>
      <c r="M2158" s="2658">
        <v>2.3630000000000001E-3</v>
      </c>
      <c r="N2158" s="2657">
        <v>0.113</v>
      </c>
      <c r="O2158" s="2657">
        <v>5.6000000000000001E-2</v>
      </c>
      <c r="P2158" s="2657">
        <v>0.23799999999999999</v>
      </c>
      <c r="Q2158" s="2650"/>
      <c r="R2158" s="2650"/>
      <c r="S2158" s="2650"/>
      <c r="T2158" s="2646" t="s">
        <v>2987</v>
      </c>
      <c r="U2158" s="2647">
        <v>4673739416266</v>
      </c>
      <c r="V2158" s="2646"/>
      <c r="W2158" s="2646"/>
      <c r="X2158" s="2646"/>
      <c r="Y2158" s="2646"/>
      <c r="Z2158" s="2646"/>
      <c r="AA2158" s="2646"/>
      <c r="AB2158" s="2646"/>
      <c r="AC2158" s="2656">
        <v>16</v>
      </c>
      <c r="AD2158" s="2648">
        <v>7.05</v>
      </c>
      <c r="AE2158" s="2658">
        <v>2.9744E-2</v>
      </c>
      <c r="AF2158" s="2648">
        <v>0.44</v>
      </c>
      <c r="AG2158" s="2648">
        <v>0.26</v>
      </c>
      <c r="AH2158" s="2648">
        <v>0.26</v>
      </c>
      <c r="AI2158" s="2647">
        <v>4603726341226</v>
      </c>
      <c r="AJ2158" s="2653">
        <v>19.7</v>
      </c>
      <c r="AK2158" s="2651" t="s">
        <v>2154</v>
      </c>
      <c r="AL2158" s="2651" t="s">
        <v>2986</v>
      </c>
      <c r="AM2158" s="2664">
        <v>1621.5</v>
      </c>
      <c r="AN2158" s="2652">
        <v>20.09</v>
      </c>
    </row>
    <row r="2159" spans="1:40" ht="11.1" customHeight="1">
      <c r="A2159" s="2646" t="s">
        <v>3083</v>
      </c>
      <c r="B2159" s="2646" t="s">
        <v>3082</v>
      </c>
      <c r="C2159" s="2646" t="s">
        <v>3055</v>
      </c>
      <c r="D2159" s="2646"/>
      <c r="E2159" s="2647">
        <v>8481803100</v>
      </c>
      <c r="F2159" s="2646" t="s">
        <v>2990</v>
      </c>
      <c r="G2159" s="2646" t="s">
        <v>3080</v>
      </c>
      <c r="H2159" s="2646" t="s">
        <v>2988</v>
      </c>
      <c r="I2159" s="2646"/>
      <c r="J2159" s="2646"/>
      <c r="K2159" s="2646"/>
      <c r="L2159" s="2657">
        <v>0.46600000000000003</v>
      </c>
      <c r="M2159" s="2658">
        <v>2.3630000000000001E-3</v>
      </c>
      <c r="N2159" s="2650"/>
      <c r="O2159" s="2650"/>
      <c r="P2159" s="2650"/>
      <c r="Q2159" s="2650"/>
      <c r="R2159" s="2650"/>
      <c r="S2159" s="2650"/>
      <c r="T2159" s="2646" t="s">
        <v>2987</v>
      </c>
      <c r="U2159" s="2647">
        <v>4673739416273</v>
      </c>
      <c r="V2159" s="2646"/>
      <c r="W2159" s="2646"/>
      <c r="X2159" s="2646"/>
      <c r="Y2159" s="2646"/>
      <c r="Z2159" s="2646"/>
      <c r="AA2159" s="2646"/>
      <c r="AB2159" s="2646"/>
      <c r="AC2159" s="2656">
        <v>16</v>
      </c>
      <c r="AD2159" s="2657">
        <v>7.4560000000000004</v>
      </c>
      <c r="AE2159" s="2658">
        <v>3.7808000000000001E-2</v>
      </c>
      <c r="AF2159" s="2650"/>
      <c r="AG2159" s="2650"/>
      <c r="AH2159" s="2650"/>
      <c r="AI2159" s="2647">
        <v>4603726341240</v>
      </c>
      <c r="AJ2159" s="2648">
        <v>12.59</v>
      </c>
      <c r="AK2159" s="2651" t="s">
        <v>2154</v>
      </c>
      <c r="AL2159" s="2651" t="s">
        <v>2986</v>
      </c>
      <c r="AM2159" s="2664">
        <v>1032.7</v>
      </c>
      <c r="AN2159" s="2652">
        <v>12.84</v>
      </c>
    </row>
    <row r="2160" spans="1:40" ht="11.1" customHeight="1">
      <c r="A2160" s="2646" t="s">
        <v>3079</v>
      </c>
      <c r="B2160" s="2646" t="s">
        <v>3078</v>
      </c>
      <c r="C2160" s="2646" t="s">
        <v>3055</v>
      </c>
      <c r="D2160" s="2646" t="s">
        <v>3071</v>
      </c>
      <c r="E2160" s="2647">
        <v>8481803100</v>
      </c>
      <c r="F2160" s="2646" t="s">
        <v>2990</v>
      </c>
      <c r="G2160" s="2646" t="s">
        <v>118</v>
      </c>
      <c r="H2160" s="2646" t="s">
        <v>2995</v>
      </c>
      <c r="I2160" s="2646"/>
      <c r="J2160" s="2646"/>
      <c r="K2160" s="2646"/>
      <c r="L2160" s="2657">
        <v>0.498</v>
      </c>
      <c r="M2160" s="2658">
        <v>2.3630000000000001E-3</v>
      </c>
      <c r="N2160" s="2657">
        <v>0.113</v>
      </c>
      <c r="O2160" s="2657">
        <v>5.6000000000000001E-2</v>
      </c>
      <c r="P2160" s="2657">
        <v>0.30299999999999999</v>
      </c>
      <c r="Q2160" s="2650"/>
      <c r="R2160" s="2650"/>
      <c r="S2160" s="2650"/>
      <c r="T2160" s="2646" t="s">
        <v>2987</v>
      </c>
      <c r="U2160" s="2647">
        <v>4673739416280</v>
      </c>
      <c r="V2160" s="2646"/>
      <c r="W2160" s="2646"/>
      <c r="X2160" s="2646"/>
      <c r="Y2160" s="2646"/>
      <c r="Z2160" s="2646"/>
      <c r="AA2160" s="2646"/>
      <c r="AB2160" s="2646"/>
      <c r="AC2160" s="2656">
        <v>16</v>
      </c>
      <c r="AD2160" s="2648">
        <v>9.58</v>
      </c>
      <c r="AE2160" s="2658">
        <v>3.6608000000000002E-2</v>
      </c>
      <c r="AF2160" s="2648">
        <v>0.44</v>
      </c>
      <c r="AG2160" s="2648">
        <v>0.26</v>
      </c>
      <c r="AH2160" s="2648">
        <v>0.32</v>
      </c>
      <c r="AI2160" s="2647">
        <v>4603726341257</v>
      </c>
      <c r="AJ2160" s="2648">
        <v>26.51</v>
      </c>
      <c r="AK2160" s="2651" t="s">
        <v>2154</v>
      </c>
      <c r="AL2160" s="2651" t="s">
        <v>2986</v>
      </c>
      <c r="AM2160" s="2664">
        <v>2173.5</v>
      </c>
      <c r="AN2160" s="2652">
        <v>27.04</v>
      </c>
    </row>
    <row r="2161" spans="1:40" ht="11.1" customHeight="1">
      <c r="A2161" s="2646" t="s">
        <v>3077</v>
      </c>
      <c r="B2161" s="2646" t="s">
        <v>3076</v>
      </c>
      <c r="C2161" s="2646" t="s">
        <v>3055</v>
      </c>
      <c r="D2161" s="2646" t="s">
        <v>3071</v>
      </c>
      <c r="E2161" s="2647">
        <v>8481803100</v>
      </c>
      <c r="F2161" s="2646" t="s">
        <v>2990</v>
      </c>
      <c r="G2161" s="2646" t="s">
        <v>612</v>
      </c>
      <c r="H2161" s="2646" t="s">
        <v>2995</v>
      </c>
      <c r="I2161" s="2646"/>
      <c r="J2161" s="2646"/>
      <c r="K2161" s="2646"/>
      <c r="L2161" s="2657">
        <v>0.626</v>
      </c>
      <c r="M2161" s="2658">
        <v>2.3630000000000001E-3</v>
      </c>
      <c r="N2161" s="2657">
        <v>0.113</v>
      </c>
      <c r="O2161" s="2657">
        <v>5.6000000000000001E-2</v>
      </c>
      <c r="P2161" s="2657">
        <v>0.30299999999999999</v>
      </c>
      <c r="Q2161" s="2650"/>
      <c r="R2161" s="2650"/>
      <c r="S2161" s="2650"/>
      <c r="T2161" s="2646" t="s">
        <v>2987</v>
      </c>
      <c r="U2161" s="2647">
        <v>4673739416297</v>
      </c>
      <c r="V2161" s="2646"/>
      <c r="W2161" s="2646"/>
      <c r="X2161" s="2646"/>
      <c r="Y2161" s="2646"/>
      <c r="Z2161" s="2646"/>
      <c r="AA2161" s="2646"/>
      <c r="AB2161" s="2646"/>
      <c r="AC2161" s="2656">
        <v>16</v>
      </c>
      <c r="AD2161" s="2648">
        <v>12.83</v>
      </c>
      <c r="AE2161" s="2658">
        <v>3.6608000000000002E-2</v>
      </c>
      <c r="AF2161" s="2648">
        <v>0.44</v>
      </c>
      <c r="AG2161" s="2648">
        <v>0.26</v>
      </c>
      <c r="AH2161" s="2648">
        <v>0.32</v>
      </c>
      <c r="AI2161" s="2647">
        <v>4603726341271</v>
      </c>
      <c r="AJ2161" s="2648">
        <v>33.22</v>
      </c>
      <c r="AK2161" s="2651" t="s">
        <v>2154</v>
      </c>
      <c r="AL2161" s="2651" t="s">
        <v>2986</v>
      </c>
      <c r="AM2161" s="2664">
        <v>2725.5</v>
      </c>
      <c r="AN2161" s="2652">
        <v>33.880000000000003</v>
      </c>
    </row>
    <row r="2162" spans="1:40" ht="11.1" customHeight="1">
      <c r="A2162" s="2646" t="s">
        <v>3075</v>
      </c>
      <c r="B2162" s="2646" t="s">
        <v>3074</v>
      </c>
      <c r="C2162" s="2646" t="s">
        <v>3055</v>
      </c>
      <c r="D2162" s="2646" t="s">
        <v>3071</v>
      </c>
      <c r="E2162" s="2647">
        <v>8481803100</v>
      </c>
      <c r="F2162" s="2646" t="s">
        <v>2990</v>
      </c>
      <c r="G2162" s="2646" t="s">
        <v>116</v>
      </c>
      <c r="H2162" s="2646" t="s">
        <v>2995</v>
      </c>
      <c r="I2162" s="2646"/>
      <c r="J2162" s="2646"/>
      <c r="K2162" s="2646"/>
      <c r="L2162" s="2657">
        <v>0.52900000000000003</v>
      </c>
      <c r="M2162" s="2658">
        <v>2.3630000000000001E-3</v>
      </c>
      <c r="N2162" s="2657">
        <v>0.113</v>
      </c>
      <c r="O2162" s="2657">
        <v>5.6000000000000001E-2</v>
      </c>
      <c r="P2162" s="2657">
        <v>0.30299999999999999</v>
      </c>
      <c r="Q2162" s="2650"/>
      <c r="R2162" s="2650"/>
      <c r="S2162" s="2650"/>
      <c r="T2162" s="2646" t="s">
        <v>2987</v>
      </c>
      <c r="U2162" s="2647">
        <v>4673739416303</v>
      </c>
      <c r="V2162" s="2646"/>
      <c r="W2162" s="2646"/>
      <c r="X2162" s="2646"/>
      <c r="Y2162" s="2646"/>
      <c r="Z2162" s="2646"/>
      <c r="AA2162" s="2646"/>
      <c r="AB2162" s="2646"/>
      <c r="AC2162" s="2656">
        <v>16</v>
      </c>
      <c r="AD2162" s="2648">
        <v>9.69</v>
      </c>
      <c r="AE2162" s="2658">
        <v>3.6608000000000002E-2</v>
      </c>
      <c r="AF2162" s="2648">
        <v>0.44</v>
      </c>
      <c r="AG2162" s="2648">
        <v>0.26</v>
      </c>
      <c r="AH2162" s="2648">
        <v>0.32</v>
      </c>
      <c r="AI2162" s="2647">
        <v>4603726341219</v>
      </c>
      <c r="AJ2162" s="2648">
        <v>28.54</v>
      </c>
      <c r="AK2162" s="2651" t="s">
        <v>2154</v>
      </c>
      <c r="AL2162" s="2651" t="s">
        <v>2986</v>
      </c>
      <c r="AM2162" s="2660">
        <v>2346</v>
      </c>
      <c r="AN2162" s="2652">
        <v>29.11</v>
      </c>
    </row>
    <row r="2163" spans="1:40" ht="11.1" customHeight="1">
      <c r="A2163" s="2646" t="s">
        <v>3073</v>
      </c>
      <c r="B2163" s="2646" t="s">
        <v>3072</v>
      </c>
      <c r="C2163" s="2646" t="s">
        <v>3055</v>
      </c>
      <c r="D2163" s="2646" t="s">
        <v>3071</v>
      </c>
      <c r="E2163" s="2647">
        <v>8481803100</v>
      </c>
      <c r="F2163" s="2646" t="s">
        <v>2990</v>
      </c>
      <c r="G2163" s="2646" t="s">
        <v>611</v>
      </c>
      <c r="H2163" s="2646" t="s">
        <v>2995</v>
      </c>
      <c r="I2163" s="2646"/>
      <c r="J2163" s="2646"/>
      <c r="K2163" s="2646"/>
      <c r="L2163" s="2657">
        <v>0.755</v>
      </c>
      <c r="M2163" s="2658">
        <v>2.3630000000000001E-3</v>
      </c>
      <c r="N2163" s="2657">
        <v>0.113</v>
      </c>
      <c r="O2163" s="2657">
        <v>5.6000000000000001E-2</v>
      </c>
      <c r="P2163" s="2657">
        <v>0.30299999999999999</v>
      </c>
      <c r="Q2163" s="2650"/>
      <c r="R2163" s="2650"/>
      <c r="S2163" s="2650"/>
      <c r="T2163" s="2646" t="s">
        <v>2987</v>
      </c>
      <c r="U2163" s="2647">
        <v>4673739416310</v>
      </c>
      <c r="V2163" s="2646"/>
      <c r="W2163" s="2646"/>
      <c r="X2163" s="2646"/>
      <c r="Y2163" s="2646"/>
      <c r="Z2163" s="2646"/>
      <c r="AA2163" s="2646"/>
      <c r="AB2163" s="2646"/>
      <c r="AC2163" s="2656">
        <v>16</v>
      </c>
      <c r="AD2163" s="2648">
        <v>13.23</v>
      </c>
      <c r="AE2163" s="2658">
        <v>3.6608000000000002E-2</v>
      </c>
      <c r="AF2163" s="2648">
        <v>0.44</v>
      </c>
      <c r="AG2163" s="2648">
        <v>0.26</v>
      </c>
      <c r="AH2163" s="2648">
        <v>0.32</v>
      </c>
      <c r="AI2163" s="2647">
        <v>4603726341233</v>
      </c>
      <c r="AJ2163" s="2648">
        <v>36.159999999999997</v>
      </c>
      <c r="AK2163" s="2651" t="s">
        <v>2154</v>
      </c>
      <c r="AL2163" s="2651" t="s">
        <v>2986</v>
      </c>
      <c r="AM2163" s="2660">
        <v>2967</v>
      </c>
      <c r="AN2163" s="2652">
        <v>36.880000000000003</v>
      </c>
    </row>
    <row r="2164" spans="1:40" ht="11.1" customHeight="1">
      <c r="A2164" s="2646" t="s">
        <v>3070</v>
      </c>
      <c r="B2164" s="2646" t="s">
        <v>3070</v>
      </c>
      <c r="C2164" s="2646"/>
      <c r="D2164" s="2646"/>
      <c r="E2164" s="2647">
        <v>8481805100</v>
      </c>
      <c r="F2164" s="2646" t="s">
        <v>2990</v>
      </c>
      <c r="G2164" s="2646" t="s">
        <v>3069</v>
      </c>
      <c r="H2164" s="2646" t="s">
        <v>3017</v>
      </c>
      <c r="I2164" s="2646"/>
      <c r="J2164" s="2646"/>
      <c r="K2164" s="2646"/>
      <c r="L2164" s="2650"/>
      <c r="M2164" s="2650"/>
      <c r="N2164" s="2650"/>
      <c r="O2164" s="2650"/>
      <c r="P2164" s="2650"/>
      <c r="Q2164" s="2650"/>
      <c r="R2164" s="2650"/>
      <c r="S2164" s="2650"/>
      <c r="T2164" s="2646" t="s">
        <v>2987</v>
      </c>
      <c r="U2164" s="2647">
        <v>4673739416402</v>
      </c>
      <c r="V2164" s="2646"/>
      <c r="W2164" s="2646"/>
      <c r="X2164" s="2646"/>
      <c r="Y2164" s="2646"/>
      <c r="Z2164" s="2646"/>
      <c r="AA2164" s="2646"/>
      <c r="AB2164" s="2646"/>
      <c r="AC2164" s="2646"/>
      <c r="AD2164" s="2646"/>
      <c r="AE2164" s="2646"/>
      <c r="AF2164" s="2646"/>
      <c r="AG2164" s="2646"/>
      <c r="AH2164" s="2646"/>
      <c r="AI2164" s="2646"/>
      <c r="AJ2164" s="2646"/>
      <c r="AK2164" s="2651"/>
      <c r="AL2164" s="2651" t="s">
        <v>2986</v>
      </c>
      <c r="AM2164" s="2651"/>
      <c r="AN2164" s="2651"/>
    </row>
    <row r="2165" spans="1:40" ht="11.1" customHeight="1">
      <c r="A2165" s="2646" t="s">
        <v>2178</v>
      </c>
      <c r="B2165" s="2646" t="s">
        <v>2178</v>
      </c>
      <c r="C2165" s="2646"/>
      <c r="D2165" s="2646"/>
      <c r="E2165" s="2647">
        <v>8481805100</v>
      </c>
      <c r="F2165" s="2646" t="s">
        <v>2990</v>
      </c>
      <c r="G2165" s="2646" t="s">
        <v>3068</v>
      </c>
      <c r="H2165" s="2646" t="s">
        <v>2988</v>
      </c>
      <c r="I2165" s="2646"/>
      <c r="J2165" s="2646"/>
      <c r="K2165" s="2646"/>
      <c r="L2165" s="2657">
        <v>0.215</v>
      </c>
      <c r="M2165" s="2658">
        <v>2.2800000000000001E-4</v>
      </c>
      <c r="N2165" s="2650"/>
      <c r="O2165" s="2650"/>
      <c r="P2165" s="2650"/>
      <c r="Q2165" s="2650"/>
      <c r="R2165" s="2650"/>
      <c r="S2165" s="2650"/>
      <c r="T2165" s="2646" t="s">
        <v>2987</v>
      </c>
      <c r="U2165" s="2647">
        <v>4673739416433</v>
      </c>
      <c r="V2165" s="2656">
        <v>12</v>
      </c>
      <c r="W2165" s="2648">
        <v>2.61</v>
      </c>
      <c r="X2165" s="2658">
        <v>2.7360000000000002E-3</v>
      </c>
      <c r="Y2165" s="2650"/>
      <c r="Z2165" s="2650"/>
      <c r="AA2165" s="2650"/>
      <c r="AB2165" s="2647">
        <v>4673739416471</v>
      </c>
      <c r="AC2165" s="2656">
        <v>96</v>
      </c>
      <c r="AD2165" s="2648">
        <v>21.24</v>
      </c>
      <c r="AE2165" s="2658">
        <v>2.1888000000000001E-2</v>
      </c>
      <c r="AF2165" s="2648">
        <v>0.39</v>
      </c>
      <c r="AG2165" s="2648">
        <v>0.17</v>
      </c>
      <c r="AH2165" s="2648">
        <v>0.33</v>
      </c>
      <c r="AI2165" s="2647">
        <v>4603726344432</v>
      </c>
      <c r="AJ2165" s="2653">
        <v>12.4</v>
      </c>
      <c r="AK2165" s="2651" t="s">
        <v>2154</v>
      </c>
      <c r="AL2165" s="2651" t="s">
        <v>2986</v>
      </c>
      <c r="AM2165" s="2651"/>
      <c r="AN2165" s="2652">
        <v>12.65</v>
      </c>
    </row>
    <row r="2166" spans="1:40" ht="11.1" customHeight="1">
      <c r="A2166" s="2646" t="s">
        <v>3067</v>
      </c>
      <c r="B2166" s="2646" t="s">
        <v>3067</v>
      </c>
      <c r="C2166" s="2646" t="s">
        <v>3055</v>
      </c>
      <c r="D2166" s="2646" t="s">
        <v>3061</v>
      </c>
      <c r="E2166" s="2647">
        <v>8481805100</v>
      </c>
      <c r="F2166" s="2646" t="s">
        <v>2990</v>
      </c>
      <c r="G2166" s="2646" t="s">
        <v>608</v>
      </c>
      <c r="H2166" s="2646" t="s">
        <v>2995</v>
      </c>
      <c r="I2166" s="2646"/>
      <c r="J2166" s="2646"/>
      <c r="K2166" s="2646"/>
      <c r="L2166" s="2648">
        <v>0.33</v>
      </c>
      <c r="M2166" s="2658">
        <v>3.4200000000000002E-4</v>
      </c>
      <c r="N2166" s="2649">
        <v>8.3599999999999994E-2</v>
      </c>
      <c r="O2166" s="2657">
        <v>6.8000000000000005E-2</v>
      </c>
      <c r="P2166" s="2657">
        <v>4.1000000000000002E-2</v>
      </c>
      <c r="Q2166" s="2650"/>
      <c r="R2166" s="2650"/>
      <c r="S2166" s="2650"/>
      <c r="T2166" s="2646" t="s">
        <v>2987</v>
      </c>
      <c r="U2166" s="2647">
        <v>4673739416440</v>
      </c>
      <c r="V2166" s="2656">
        <v>8</v>
      </c>
      <c r="W2166" s="2648">
        <v>2.71</v>
      </c>
      <c r="X2166" s="2658">
        <v>2.7360000000000002E-3</v>
      </c>
      <c r="Y2166" s="2650"/>
      <c r="Z2166" s="2650"/>
      <c r="AA2166" s="2650"/>
      <c r="AB2166" s="2647">
        <v>4673739416488</v>
      </c>
      <c r="AC2166" s="2656">
        <v>64</v>
      </c>
      <c r="AD2166" s="2648">
        <v>22.11</v>
      </c>
      <c r="AE2166" s="2658">
        <v>2.1888000000000001E-2</v>
      </c>
      <c r="AF2166" s="2648">
        <v>0.39</v>
      </c>
      <c r="AG2166" s="2648">
        <v>0.17</v>
      </c>
      <c r="AH2166" s="2648">
        <v>0.33</v>
      </c>
      <c r="AI2166" s="2647">
        <v>4603726344449</v>
      </c>
      <c r="AJ2166" s="2648">
        <v>15.87</v>
      </c>
      <c r="AK2166" s="2651" t="s">
        <v>2154</v>
      </c>
      <c r="AL2166" s="2651" t="s">
        <v>2986</v>
      </c>
      <c r="AM2166" s="2660">
        <v>1311</v>
      </c>
      <c r="AN2166" s="2652">
        <v>16.190000000000001</v>
      </c>
    </row>
    <row r="2167" spans="1:40" ht="11.1" customHeight="1">
      <c r="A2167" s="2646" t="s">
        <v>3060</v>
      </c>
      <c r="B2167" s="2646" t="s">
        <v>3060</v>
      </c>
      <c r="C2167" s="2646"/>
      <c r="D2167" s="2646"/>
      <c r="E2167" s="2647">
        <v>8481805100</v>
      </c>
      <c r="F2167" s="2646" t="s">
        <v>2990</v>
      </c>
      <c r="G2167" s="2646" t="s">
        <v>3066</v>
      </c>
      <c r="H2167" s="2646" t="s">
        <v>2988</v>
      </c>
      <c r="I2167" s="2646"/>
      <c r="J2167" s="2646"/>
      <c r="K2167" s="2646"/>
      <c r="L2167" s="2657">
        <v>0.22700000000000001</v>
      </c>
      <c r="M2167" s="2658">
        <v>2.6200000000000003E-4</v>
      </c>
      <c r="N2167" s="2650"/>
      <c r="O2167" s="2650"/>
      <c r="P2167" s="2650"/>
      <c r="Q2167" s="2650"/>
      <c r="R2167" s="2650"/>
      <c r="S2167" s="2650"/>
      <c r="T2167" s="2646" t="s">
        <v>2987</v>
      </c>
      <c r="U2167" s="2647">
        <v>4673739416457</v>
      </c>
      <c r="V2167" s="2656">
        <v>8</v>
      </c>
      <c r="W2167" s="2648">
        <v>1.89</v>
      </c>
      <c r="X2167" s="2658">
        <v>2.0960000000000002E-3</v>
      </c>
      <c r="Y2167" s="2650"/>
      <c r="Z2167" s="2650"/>
      <c r="AA2167" s="2650"/>
      <c r="AB2167" s="2647">
        <v>4673739416495</v>
      </c>
      <c r="AC2167" s="2656">
        <v>64</v>
      </c>
      <c r="AD2167" s="2648">
        <v>15.42</v>
      </c>
      <c r="AE2167" s="2658">
        <v>1.6768000000000002E-2</v>
      </c>
      <c r="AF2167" s="2648">
        <v>0.36</v>
      </c>
      <c r="AG2167" s="2648">
        <v>0.15</v>
      </c>
      <c r="AH2167" s="2648">
        <v>0.31</v>
      </c>
      <c r="AI2167" s="2647">
        <v>4603726344456</v>
      </c>
      <c r="AJ2167" s="2648">
        <v>13.24</v>
      </c>
      <c r="AK2167" s="2651" t="s">
        <v>2154</v>
      </c>
      <c r="AL2167" s="2651" t="s">
        <v>2986</v>
      </c>
      <c r="AM2167" s="2651"/>
      <c r="AN2167" s="2652">
        <v>13.5</v>
      </c>
    </row>
    <row r="2168" spans="1:40" ht="11.1" customHeight="1">
      <c r="A2168" s="2646" t="s">
        <v>3065</v>
      </c>
      <c r="B2168" s="2646" t="s">
        <v>3065</v>
      </c>
      <c r="C2168" s="2646" t="s">
        <v>3055</v>
      </c>
      <c r="D2168" s="2646" t="s">
        <v>3059</v>
      </c>
      <c r="E2168" s="2647">
        <v>8481805100</v>
      </c>
      <c r="F2168" s="2646" t="s">
        <v>2990</v>
      </c>
      <c r="G2168" s="2646" t="s">
        <v>609</v>
      </c>
      <c r="H2168" s="2646" t="s">
        <v>2995</v>
      </c>
      <c r="I2168" s="2646"/>
      <c r="J2168" s="2646"/>
      <c r="K2168" s="2646"/>
      <c r="L2168" s="2657">
        <v>0.33700000000000002</v>
      </c>
      <c r="M2168" s="2658">
        <v>3.4900000000000003E-4</v>
      </c>
      <c r="N2168" s="2649">
        <v>9.5500000000000002E-2</v>
      </c>
      <c r="O2168" s="2649">
        <v>6.0499999999999998E-2</v>
      </c>
      <c r="P2168" s="2657">
        <v>4.1000000000000002E-2</v>
      </c>
      <c r="Q2168" s="2650"/>
      <c r="R2168" s="2650"/>
      <c r="S2168" s="2650"/>
      <c r="T2168" s="2646" t="s">
        <v>2987</v>
      </c>
      <c r="U2168" s="2647">
        <v>4673739416464</v>
      </c>
      <c r="V2168" s="2656">
        <v>6</v>
      </c>
      <c r="W2168" s="2648">
        <v>2.06</v>
      </c>
      <c r="X2168" s="2658">
        <v>2.0939999999999999E-3</v>
      </c>
      <c r="Y2168" s="2650"/>
      <c r="Z2168" s="2650"/>
      <c r="AA2168" s="2650"/>
      <c r="AB2168" s="2647">
        <v>4673739416501</v>
      </c>
      <c r="AC2168" s="2656">
        <v>48</v>
      </c>
      <c r="AD2168" s="2648">
        <v>16.850000000000001</v>
      </c>
      <c r="AE2168" s="2658">
        <v>1.6752E-2</v>
      </c>
      <c r="AF2168" s="2648">
        <v>0.36</v>
      </c>
      <c r="AG2168" s="2648">
        <v>0.15</v>
      </c>
      <c r="AH2168" s="2648">
        <v>0.31</v>
      </c>
      <c r="AI2168" s="2647">
        <v>4603726344463</v>
      </c>
      <c r="AJ2168" s="2648">
        <v>16.170000000000002</v>
      </c>
      <c r="AK2168" s="2651" t="s">
        <v>2154</v>
      </c>
      <c r="AL2168" s="2651" t="s">
        <v>2986</v>
      </c>
      <c r="AM2168" s="2660">
        <v>1334</v>
      </c>
      <c r="AN2168" s="2652">
        <v>16.489999999999998</v>
      </c>
    </row>
    <row r="2169" spans="1:40" ht="11.1" customHeight="1">
      <c r="A2169" s="2646" t="s">
        <v>3064</v>
      </c>
      <c r="B2169" s="2646" t="s">
        <v>3064</v>
      </c>
      <c r="C2169" s="2646" t="s">
        <v>3055</v>
      </c>
      <c r="D2169" s="2646" t="s">
        <v>3062</v>
      </c>
      <c r="E2169" s="2647">
        <v>8481805100</v>
      </c>
      <c r="F2169" s="2646" t="s">
        <v>2990</v>
      </c>
      <c r="G2169" s="2646" t="s">
        <v>1473</v>
      </c>
      <c r="H2169" s="2646" t="s">
        <v>2995</v>
      </c>
      <c r="I2169" s="2646"/>
      <c r="J2169" s="2646"/>
      <c r="K2169" s="2646"/>
      <c r="L2169" s="2657">
        <v>0.26500000000000001</v>
      </c>
      <c r="M2169" s="2658">
        <v>3.5300000000000002E-4</v>
      </c>
      <c r="N2169" s="2657">
        <v>4.8000000000000001E-2</v>
      </c>
      <c r="O2169" s="2657">
        <v>9.2999999999999999E-2</v>
      </c>
      <c r="P2169" s="2657">
        <v>3.5000000000000003E-2</v>
      </c>
      <c r="Q2169" s="2650"/>
      <c r="R2169" s="2650"/>
      <c r="S2169" s="2650"/>
      <c r="T2169" s="2646" t="s">
        <v>2987</v>
      </c>
      <c r="U2169" s="2647">
        <v>4673739416518</v>
      </c>
      <c r="V2169" s="2656">
        <v>12</v>
      </c>
      <c r="W2169" s="2653">
        <v>3.3</v>
      </c>
      <c r="X2169" s="2658">
        <v>4.2469999999999999E-3</v>
      </c>
      <c r="Y2169" s="2650"/>
      <c r="Z2169" s="2650"/>
      <c r="AA2169" s="2650"/>
      <c r="AB2169" s="2647">
        <v>4673739416556</v>
      </c>
      <c r="AC2169" s="2656">
        <v>72</v>
      </c>
      <c r="AD2169" s="2653">
        <v>19.8</v>
      </c>
      <c r="AE2169" s="2662">
        <v>2.5479999999999999E-2</v>
      </c>
      <c r="AF2169" s="2648">
        <v>0.35</v>
      </c>
      <c r="AG2169" s="2648">
        <v>0.28000000000000003</v>
      </c>
      <c r="AH2169" s="2648">
        <v>0.26</v>
      </c>
      <c r="AI2169" s="2647">
        <v>4673739416594</v>
      </c>
      <c r="AJ2169" s="2648">
        <v>13.36</v>
      </c>
      <c r="AK2169" s="2651" t="s">
        <v>2154</v>
      </c>
      <c r="AL2169" s="2651" t="s">
        <v>2986</v>
      </c>
      <c r="AM2169" s="2655">
        <v>1095.95</v>
      </c>
      <c r="AN2169" s="2652">
        <v>13.63</v>
      </c>
    </row>
    <row r="2170" spans="1:40" ht="11.1" customHeight="1">
      <c r="A2170" s="2646" t="s">
        <v>3063</v>
      </c>
      <c r="B2170" s="2646" t="s">
        <v>3063</v>
      </c>
      <c r="C2170" s="2646" t="s">
        <v>3055</v>
      </c>
      <c r="D2170" s="2646" t="s">
        <v>3062</v>
      </c>
      <c r="E2170" s="2647">
        <v>8481805100</v>
      </c>
      <c r="F2170" s="2646" t="s">
        <v>2990</v>
      </c>
      <c r="G2170" s="2646" t="s">
        <v>1475</v>
      </c>
      <c r="H2170" s="2646" t="s">
        <v>2995</v>
      </c>
      <c r="I2170" s="2646"/>
      <c r="J2170" s="2646"/>
      <c r="K2170" s="2646"/>
      <c r="L2170" s="2657">
        <v>0.248</v>
      </c>
      <c r="M2170" s="2650"/>
      <c r="N2170" s="2657">
        <v>4.8000000000000001E-2</v>
      </c>
      <c r="O2170" s="2657">
        <v>9.2999999999999999E-2</v>
      </c>
      <c r="P2170" s="2657">
        <v>3.5000000000000003E-2</v>
      </c>
      <c r="Q2170" s="2650"/>
      <c r="R2170" s="2650"/>
      <c r="S2170" s="2650"/>
      <c r="T2170" s="2646" t="s">
        <v>2987</v>
      </c>
      <c r="U2170" s="2647">
        <v>4673739416525</v>
      </c>
      <c r="V2170" s="2656">
        <v>12</v>
      </c>
      <c r="W2170" s="2653">
        <v>3.5</v>
      </c>
      <c r="X2170" s="2650"/>
      <c r="Y2170" s="2650"/>
      <c r="Z2170" s="2650"/>
      <c r="AA2170" s="2650"/>
      <c r="AB2170" s="2647">
        <v>4673739416563</v>
      </c>
      <c r="AC2170" s="2656">
        <v>72</v>
      </c>
      <c r="AD2170" s="2653">
        <v>19.5</v>
      </c>
      <c r="AE2170" s="2650"/>
      <c r="AF2170" s="2650"/>
      <c r="AG2170" s="2650"/>
      <c r="AH2170" s="2650"/>
      <c r="AI2170" s="2647">
        <v>4673739416600</v>
      </c>
      <c r="AJ2170" s="2648">
        <v>12.77</v>
      </c>
      <c r="AK2170" s="2651" t="s">
        <v>2154</v>
      </c>
      <c r="AL2170" s="2651" t="s">
        <v>2986</v>
      </c>
      <c r="AM2170" s="2664">
        <v>1046.5</v>
      </c>
      <c r="AN2170" s="2652">
        <v>13.03</v>
      </c>
    </row>
    <row r="2171" spans="1:40" ht="11.1" customHeight="1">
      <c r="A2171" s="2646" t="s">
        <v>2178</v>
      </c>
      <c r="B2171" s="2646" t="s">
        <v>2178</v>
      </c>
      <c r="C2171" s="2646" t="s">
        <v>3055</v>
      </c>
      <c r="D2171" s="2646" t="s">
        <v>3061</v>
      </c>
      <c r="E2171" s="2647">
        <v>8481805100</v>
      </c>
      <c r="F2171" s="2646" t="s">
        <v>2990</v>
      </c>
      <c r="G2171" s="2646" t="s">
        <v>1360</v>
      </c>
      <c r="H2171" s="2646" t="s">
        <v>2995</v>
      </c>
      <c r="I2171" s="2646"/>
      <c r="J2171" s="2646"/>
      <c r="K2171" s="2646"/>
      <c r="L2171" s="2649">
        <v>0.2185</v>
      </c>
      <c r="M2171" s="2650"/>
      <c r="N2171" s="2657">
        <v>6.9000000000000006E-2</v>
      </c>
      <c r="O2171" s="2657">
        <v>6.0999999999999999E-2</v>
      </c>
      <c r="P2171" s="2657">
        <v>3.4000000000000002E-2</v>
      </c>
      <c r="Q2171" s="2650"/>
      <c r="R2171" s="2650"/>
      <c r="S2171" s="2650"/>
      <c r="T2171" s="2646" t="s">
        <v>2987</v>
      </c>
      <c r="U2171" s="2647">
        <v>4673739416532</v>
      </c>
      <c r="V2171" s="2656">
        <v>12</v>
      </c>
      <c r="W2171" s="2653">
        <v>3.1</v>
      </c>
      <c r="X2171" s="2650"/>
      <c r="Y2171" s="2650"/>
      <c r="Z2171" s="2650"/>
      <c r="AA2171" s="2650"/>
      <c r="AB2171" s="2647">
        <v>4673739416570</v>
      </c>
      <c r="AC2171" s="2656">
        <v>96</v>
      </c>
      <c r="AD2171" s="2653">
        <v>22.5</v>
      </c>
      <c r="AE2171" s="2658">
        <v>2.1878999999999999E-2</v>
      </c>
      <c r="AF2171" s="2648">
        <v>0.39</v>
      </c>
      <c r="AG2171" s="2648">
        <v>0.17</v>
      </c>
      <c r="AH2171" s="2648">
        <v>0.33</v>
      </c>
      <c r="AI2171" s="2647">
        <v>4673739416617</v>
      </c>
      <c r="AJ2171" s="2648">
        <v>12.03</v>
      </c>
      <c r="AK2171" s="2651" t="s">
        <v>2154</v>
      </c>
      <c r="AL2171" s="2651" t="s">
        <v>2986</v>
      </c>
      <c r="AM2171" s="2652">
        <v>985.55</v>
      </c>
      <c r="AN2171" s="2652">
        <v>12.27</v>
      </c>
    </row>
    <row r="2172" spans="1:40" ht="11.1" customHeight="1">
      <c r="A2172" s="2646" t="s">
        <v>3060</v>
      </c>
      <c r="B2172" s="2646" t="s">
        <v>3060</v>
      </c>
      <c r="C2172" s="2646" t="s">
        <v>3055</v>
      </c>
      <c r="D2172" s="2646" t="s">
        <v>3059</v>
      </c>
      <c r="E2172" s="2647">
        <v>8481805100</v>
      </c>
      <c r="F2172" s="2646" t="s">
        <v>2990</v>
      </c>
      <c r="G2172" s="2646" t="s">
        <v>1329</v>
      </c>
      <c r="H2172" s="2646" t="s">
        <v>2995</v>
      </c>
      <c r="I2172" s="2646"/>
      <c r="J2172" s="2646"/>
      <c r="K2172" s="2646"/>
      <c r="L2172" s="2657">
        <v>0.22700000000000001</v>
      </c>
      <c r="M2172" s="2658">
        <v>2.6200000000000003E-4</v>
      </c>
      <c r="N2172" s="2649">
        <v>8.1199999999999994E-2</v>
      </c>
      <c r="O2172" s="2657">
        <v>5.6000000000000001E-2</v>
      </c>
      <c r="P2172" s="2657">
        <v>3.4000000000000002E-2</v>
      </c>
      <c r="Q2172" s="2650"/>
      <c r="R2172" s="2650"/>
      <c r="S2172" s="2650"/>
      <c r="T2172" s="2646" t="s">
        <v>2987</v>
      </c>
      <c r="U2172" s="2647">
        <v>4673739416549</v>
      </c>
      <c r="V2172" s="2656">
        <v>8</v>
      </c>
      <c r="W2172" s="2648">
        <v>1.89</v>
      </c>
      <c r="X2172" s="2658">
        <v>2.0960000000000002E-3</v>
      </c>
      <c r="Y2172" s="2650"/>
      <c r="Z2172" s="2650"/>
      <c r="AA2172" s="2650"/>
      <c r="AB2172" s="2647">
        <v>4673739416587</v>
      </c>
      <c r="AC2172" s="2656">
        <v>64</v>
      </c>
      <c r="AD2172" s="2648">
        <v>15.42</v>
      </c>
      <c r="AE2172" s="2658">
        <v>1.6768000000000002E-2</v>
      </c>
      <c r="AF2172" s="2648">
        <v>0.36</v>
      </c>
      <c r="AG2172" s="2648">
        <v>0.15</v>
      </c>
      <c r="AH2172" s="2648">
        <v>0.31</v>
      </c>
      <c r="AI2172" s="2647">
        <v>4673739416624</v>
      </c>
      <c r="AJ2172" s="2648">
        <v>12.84</v>
      </c>
      <c r="AK2172" s="2651" t="s">
        <v>2154</v>
      </c>
      <c r="AL2172" s="2651" t="s">
        <v>2986</v>
      </c>
      <c r="AM2172" s="2664">
        <v>1053.4000000000001</v>
      </c>
      <c r="AN2172" s="2652">
        <v>13.1</v>
      </c>
    </row>
    <row r="2173" spans="1:40" ht="11.1" customHeight="1">
      <c r="A2173" s="2646" t="s">
        <v>3058</v>
      </c>
      <c r="B2173" s="2646" t="s">
        <v>3058</v>
      </c>
      <c r="C2173" s="2646" t="s">
        <v>3055</v>
      </c>
      <c r="D2173" s="2646" t="s">
        <v>3054</v>
      </c>
      <c r="E2173" s="2647">
        <v>8481805100</v>
      </c>
      <c r="F2173" s="2646" t="s">
        <v>2990</v>
      </c>
      <c r="G2173" s="2646" t="s">
        <v>1478</v>
      </c>
      <c r="H2173" s="2646" t="s">
        <v>2995</v>
      </c>
      <c r="I2173" s="2646"/>
      <c r="J2173" s="2646"/>
      <c r="K2173" s="2646"/>
      <c r="L2173" s="2648">
        <v>0.35</v>
      </c>
      <c r="M2173" s="2650"/>
      <c r="N2173" s="2657">
        <v>9.4E-2</v>
      </c>
      <c r="O2173" s="2657">
        <v>7.0999999999999994E-2</v>
      </c>
      <c r="P2173" s="2657">
        <v>4.1000000000000002E-2</v>
      </c>
      <c r="Q2173" s="2650"/>
      <c r="R2173" s="2650"/>
      <c r="S2173" s="2650"/>
      <c r="T2173" s="2646" t="s">
        <v>2987</v>
      </c>
      <c r="U2173" s="2647">
        <v>4603739369835</v>
      </c>
      <c r="V2173" s="2656">
        <v>6</v>
      </c>
      <c r="W2173" s="2653">
        <v>2.1</v>
      </c>
      <c r="X2173" s="2658">
        <v>1.9949999999999998E-3</v>
      </c>
      <c r="Y2173" s="2648">
        <v>0.19</v>
      </c>
      <c r="Z2173" s="2648">
        <v>7.0000000000000007E-2</v>
      </c>
      <c r="AA2173" s="2648">
        <v>0.15</v>
      </c>
      <c r="AB2173" s="2647">
        <v>4603739369842</v>
      </c>
      <c r="AC2173" s="2656">
        <v>48</v>
      </c>
      <c r="AD2173" s="2648">
        <v>17.190000000000001</v>
      </c>
      <c r="AE2173" s="2662">
        <v>2.2440000000000002E-2</v>
      </c>
      <c r="AF2173" s="2653">
        <v>0.4</v>
      </c>
      <c r="AG2173" s="2648">
        <v>0.17</v>
      </c>
      <c r="AH2173" s="2648">
        <v>0.33</v>
      </c>
      <c r="AI2173" s="2647">
        <v>4603739369859</v>
      </c>
      <c r="AJ2173" s="2648">
        <v>39.450000000000003</v>
      </c>
      <c r="AK2173" s="2651" t="s">
        <v>2154</v>
      </c>
      <c r="AL2173" s="2651" t="s">
        <v>2986</v>
      </c>
      <c r="AM2173" s="2660">
        <v>4155</v>
      </c>
      <c r="AN2173" s="2652">
        <v>40.24</v>
      </c>
    </row>
    <row r="2174" spans="1:40" ht="11.1" customHeight="1">
      <c r="A2174" s="2646" t="s">
        <v>3057</v>
      </c>
      <c r="B2174" s="2646" t="s">
        <v>3056</v>
      </c>
      <c r="C2174" s="2646" t="s">
        <v>3055</v>
      </c>
      <c r="D2174" s="2646" t="s">
        <v>3054</v>
      </c>
      <c r="E2174" s="2647">
        <v>8481803100</v>
      </c>
      <c r="F2174" s="2646" t="s">
        <v>2990</v>
      </c>
      <c r="G2174" s="2646" t="s">
        <v>2782</v>
      </c>
      <c r="H2174" s="2646" t="s">
        <v>3017</v>
      </c>
      <c r="I2174" s="2646"/>
      <c r="J2174" s="2646"/>
      <c r="K2174" s="2646"/>
      <c r="L2174" s="2650"/>
      <c r="M2174" s="2650"/>
      <c r="N2174" s="2650"/>
      <c r="O2174" s="2650"/>
      <c r="P2174" s="2650"/>
      <c r="Q2174" s="2650"/>
      <c r="R2174" s="2650"/>
      <c r="S2174" s="2650"/>
      <c r="T2174" s="2646" t="s">
        <v>2987</v>
      </c>
      <c r="U2174" s="2646"/>
      <c r="V2174" s="2646"/>
      <c r="W2174" s="2646"/>
      <c r="X2174" s="2646"/>
      <c r="Y2174" s="2646"/>
      <c r="Z2174" s="2646"/>
      <c r="AA2174" s="2646"/>
      <c r="AB2174" s="2646"/>
      <c r="AC2174" s="2646"/>
      <c r="AD2174" s="2646"/>
      <c r="AE2174" s="2646"/>
      <c r="AF2174" s="2646"/>
      <c r="AG2174" s="2646"/>
      <c r="AH2174" s="2646"/>
      <c r="AI2174" s="2646"/>
      <c r="AJ2174" s="2648">
        <v>54.75</v>
      </c>
      <c r="AK2174" s="2651" t="s">
        <v>2154</v>
      </c>
      <c r="AL2174" s="2651" t="s">
        <v>2986</v>
      </c>
      <c r="AM2174" s="2660">
        <v>5800</v>
      </c>
      <c r="AN2174" s="2652">
        <v>55.85</v>
      </c>
    </row>
    <row r="2175" spans="1:40" ht="11.1" customHeight="1">
      <c r="A2175" s="2646" t="s">
        <v>1655</v>
      </c>
      <c r="B2175" s="2646" t="s">
        <v>3053</v>
      </c>
      <c r="C2175" s="2646" t="s">
        <v>2997</v>
      </c>
      <c r="D2175" s="2646" t="s">
        <v>2996</v>
      </c>
      <c r="E2175" s="2647">
        <v>3926909709</v>
      </c>
      <c r="F2175" s="2646" t="s">
        <v>2990</v>
      </c>
      <c r="G2175" s="2646" t="s">
        <v>1635</v>
      </c>
      <c r="H2175" s="2646" t="s">
        <v>2995</v>
      </c>
      <c r="I2175" s="2646"/>
      <c r="J2175" s="2646"/>
      <c r="K2175" s="2646"/>
      <c r="L2175" s="2649">
        <v>2.0000000000000001E-4</v>
      </c>
      <c r="M2175" s="2658">
        <v>7.9999999999999996E-6</v>
      </c>
      <c r="N2175" s="2650"/>
      <c r="O2175" s="2650"/>
      <c r="P2175" s="2650"/>
      <c r="Q2175" s="2650"/>
      <c r="R2175" s="2650"/>
      <c r="S2175" s="2650"/>
      <c r="T2175" s="2646" t="s">
        <v>2987</v>
      </c>
      <c r="U2175" s="2647">
        <v>4673739416679</v>
      </c>
      <c r="V2175" s="2656">
        <v>100</v>
      </c>
      <c r="W2175" s="2650"/>
      <c r="X2175" s="2650"/>
      <c r="Y2175" s="2650"/>
      <c r="Z2175" s="2650"/>
      <c r="AA2175" s="2650"/>
      <c r="AB2175" s="2647">
        <v>4673739436295</v>
      </c>
      <c r="AC2175" s="2661">
        <v>1000</v>
      </c>
      <c r="AD2175" s="2653">
        <v>1.7</v>
      </c>
      <c r="AE2175" s="2657">
        <v>1.2999999999999999E-2</v>
      </c>
      <c r="AF2175" s="2648">
        <v>0.35</v>
      </c>
      <c r="AG2175" s="2648">
        <v>0.32</v>
      </c>
      <c r="AH2175" s="2648">
        <v>0.11</v>
      </c>
      <c r="AI2175" s="2647">
        <v>4673739416761</v>
      </c>
      <c r="AJ2175" s="2648">
        <v>2.84</v>
      </c>
      <c r="AK2175" s="2651" t="s">
        <v>2994</v>
      </c>
      <c r="AL2175" s="2651" t="s">
        <v>2993</v>
      </c>
      <c r="AM2175" s="2652">
        <v>2.85</v>
      </c>
      <c r="AN2175" s="2651"/>
    </row>
    <row r="2176" spans="1:40" ht="11.1" customHeight="1">
      <c r="A2176" s="2646" t="s">
        <v>1656</v>
      </c>
      <c r="B2176" s="2646" t="s">
        <v>3052</v>
      </c>
      <c r="C2176" s="2646" t="s">
        <v>2997</v>
      </c>
      <c r="D2176" s="2646" t="s">
        <v>2996</v>
      </c>
      <c r="E2176" s="2647">
        <v>3926909709</v>
      </c>
      <c r="F2176" s="2646" t="s">
        <v>2990</v>
      </c>
      <c r="G2176" s="2646" t="s">
        <v>1636</v>
      </c>
      <c r="H2176" s="2646" t="s">
        <v>2995</v>
      </c>
      <c r="I2176" s="2646"/>
      <c r="J2176" s="2646"/>
      <c r="K2176" s="2646"/>
      <c r="L2176" s="2649">
        <v>4.0000000000000002E-4</v>
      </c>
      <c r="M2176" s="2658">
        <v>9.0000000000000002E-6</v>
      </c>
      <c r="N2176" s="2650"/>
      <c r="O2176" s="2650"/>
      <c r="P2176" s="2650"/>
      <c r="Q2176" s="2650"/>
      <c r="R2176" s="2650"/>
      <c r="S2176" s="2650"/>
      <c r="T2176" s="2646" t="s">
        <v>2987</v>
      </c>
      <c r="U2176" s="2647">
        <v>4673739416686</v>
      </c>
      <c r="V2176" s="2656">
        <v>50</v>
      </c>
      <c r="W2176" s="2650"/>
      <c r="X2176" s="2650"/>
      <c r="Y2176" s="2650"/>
      <c r="Z2176" s="2650"/>
      <c r="AA2176" s="2650"/>
      <c r="AB2176" s="2647">
        <v>4673739436301</v>
      </c>
      <c r="AC2176" s="2661">
        <v>1000</v>
      </c>
      <c r="AD2176" s="2656">
        <v>2</v>
      </c>
      <c r="AE2176" s="2657">
        <v>1.2999999999999999E-2</v>
      </c>
      <c r="AF2176" s="2653">
        <v>0.4</v>
      </c>
      <c r="AG2176" s="2657">
        <v>0.29499999999999998</v>
      </c>
      <c r="AH2176" s="2648">
        <v>0.14000000000000001</v>
      </c>
      <c r="AI2176" s="2647">
        <v>4673739416778</v>
      </c>
      <c r="AJ2176" s="2648">
        <v>3.04</v>
      </c>
      <c r="AK2176" s="2651" t="s">
        <v>2994</v>
      </c>
      <c r="AL2176" s="2651" t="s">
        <v>2993</v>
      </c>
      <c r="AM2176" s="2652">
        <v>3.05</v>
      </c>
      <c r="AN2176" s="2651"/>
    </row>
    <row r="2177" spans="1:40" ht="11.1" customHeight="1">
      <c r="A2177" s="2646" t="s">
        <v>1657</v>
      </c>
      <c r="B2177" s="2646" t="s">
        <v>3051</v>
      </c>
      <c r="C2177" s="2646" t="s">
        <v>2997</v>
      </c>
      <c r="D2177" s="2646" t="s">
        <v>2996</v>
      </c>
      <c r="E2177" s="2647">
        <v>3926909709</v>
      </c>
      <c r="F2177" s="2646" t="s">
        <v>2990</v>
      </c>
      <c r="G2177" s="2646" t="s">
        <v>1637</v>
      </c>
      <c r="H2177" s="2646" t="s">
        <v>2988</v>
      </c>
      <c r="I2177" s="2646"/>
      <c r="J2177" s="2646"/>
      <c r="K2177" s="2646"/>
      <c r="L2177" s="2649">
        <v>5.0000000000000001E-4</v>
      </c>
      <c r="M2177" s="2658">
        <v>9.0000000000000002E-6</v>
      </c>
      <c r="N2177" s="2650"/>
      <c r="O2177" s="2650"/>
      <c r="P2177" s="2650"/>
      <c r="Q2177" s="2650"/>
      <c r="R2177" s="2650"/>
      <c r="S2177" s="2650"/>
      <c r="T2177" s="2646" t="s">
        <v>2987</v>
      </c>
      <c r="U2177" s="2647">
        <v>4673739416693</v>
      </c>
      <c r="V2177" s="2646"/>
      <c r="W2177" s="2646"/>
      <c r="X2177" s="2646"/>
      <c r="Y2177" s="2646"/>
      <c r="Z2177" s="2646"/>
      <c r="AA2177" s="2646"/>
      <c r="AB2177" s="2646"/>
      <c r="AC2177" s="2661">
        <v>1000</v>
      </c>
      <c r="AD2177" s="2653">
        <v>0.5</v>
      </c>
      <c r="AE2177" s="2657">
        <v>2.3E-2</v>
      </c>
      <c r="AF2177" s="2653">
        <v>0.4</v>
      </c>
      <c r="AG2177" s="2648">
        <v>0.19</v>
      </c>
      <c r="AH2177" s="2653">
        <v>0.3</v>
      </c>
      <c r="AI2177" s="2647">
        <v>4673739416785</v>
      </c>
      <c r="AJ2177" s="2648">
        <v>3.38</v>
      </c>
      <c r="AK2177" s="2651" t="s">
        <v>2994</v>
      </c>
      <c r="AL2177" s="2651" t="s">
        <v>2993</v>
      </c>
      <c r="AM2177" s="2652">
        <v>3.38</v>
      </c>
      <c r="AN2177" s="2651"/>
    </row>
    <row r="2178" spans="1:40" ht="11.1" customHeight="1">
      <c r="A2178" s="2646" t="s">
        <v>1639</v>
      </c>
      <c r="B2178" s="2646" t="s">
        <v>1639</v>
      </c>
      <c r="C2178" s="2646" t="s">
        <v>2997</v>
      </c>
      <c r="D2178" s="2646" t="s">
        <v>2996</v>
      </c>
      <c r="E2178" s="2647">
        <v>3926909709</v>
      </c>
      <c r="F2178" s="2646" t="s">
        <v>2990</v>
      </c>
      <c r="G2178" s="2646" t="s">
        <v>1638</v>
      </c>
      <c r="H2178" s="2646" t="s">
        <v>2995</v>
      </c>
      <c r="I2178" s="2646"/>
      <c r="J2178" s="2646"/>
      <c r="K2178" s="2646"/>
      <c r="L2178" s="2657">
        <v>5.0000000000000001E-3</v>
      </c>
      <c r="M2178" s="2658">
        <v>6.9999999999999999E-6</v>
      </c>
      <c r="N2178" s="2650"/>
      <c r="O2178" s="2650"/>
      <c r="P2178" s="2650"/>
      <c r="Q2178" s="2650"/>
      <c r="R2178" s="2650"/>
      <c r="S2178" s="2650"/>
      <c r="T2178" s="2646" t="s">
        <v>2987</v>
      </c>
      <c r="U2178" s="2647">
        <v>4673739416709</v>
      </c>
      <c r="V2178" s="2656">
        <v>25</v>
      </c>
      <c r="W2178" s="2657">
        <v>0.125</v>
      </c>
      <c r="X2178" s="2649">
        <v>1.6000000000000001E-3</v>
      </c>
      <c r="Y2178" s="2649">
        <v>1.8599999999999998E-2</v>
      </c>
      <c r="Z2178" s="2649">
        <v>1.12E-2</v>
      </c>
      <c r="AA2178" s="2649">
        <v>1.24E-2</v>
      </c>
      <c r="AB2178" s="2647">
        <v>4673739436318</v>
      </c>
      <c r="AC2178" s="2661">
        <v>5000</v>
      </c>
      <c r="AD2178" s="2653">
        <v>9.1</v>
      </c>
      <c r="AE2178" s="2658">
        <v>5.5645E-2</v>
      </c>
      <c r="AF2178" s="2657">
        <v>0.47899999999999998</v>
      </c>
      <c r="AG2178" s="2657">
        <v>0.33700000000000002</v>
      </c>
      <c r="AH2178" s="2657">
        <v>0.34399999999999997</v>
      </c>
      <c r="AI2178" s="2647">
        <v>4673739416792</v>
      </c>
      <c r="AJ2178" s="2648">
        <v>3.64</v>
      </c>
      <c r="AK2178" s="2651" t="s">
        <v>2994</v>
      </c>
      <c r="AL2178" s="2651" t="s">
        <v>2993</v>
      </c>
      <c r="AM2178" s="2652">
        <v>3.65</v>
      </c>
      <c r="AN2178" s="2651"/>
    </row>
    <row r="2179" spans="1:40" ht="11.1" customHeight="1">
      <c r="A2179" s="2646" t="s">
        <v>1641</v>
      </c>
      <c r="B2179" s="2646" t="s">
        <v>1641</v>
      </c>
      <c r="C2179" s="2646" t="s">
        <v>2997</v>
      </c>
      <c r="D2179" s="2646" t="s">
        <v>2996</v>
      </c>
      <c r="E2179" s="2647">
        <v>3926909709</v>
      </c>
      <c r="F2179" s="2646" t="s">
        <v>2990</v>
      </c>
      <c r="G2179" s="2646" t="s">
        <v>1640</v>
      </c>
      <c r="H2179" s="2646" t="s">
        <v>2995</v>
      </c>
      <c r="I2179" s="2646"/>
      <c r="J2179" s="2646"/>
      <c r="K2179" s="2646"/>
      <c r="L2179" s="2648">
        <v>0.01</v>
      </c>
      <c r="M2179" s="2662">
        <v>4.0000000000000003E-5</v>
      </c>
      <c r="N2179" s="2650"/>
      <c r="O2179" s="2650"/>
      <c r="P2179" s="2650"/>
      <c r="Q2179" s="2650"/>
      <c r="R2179" s="2650"/>
      <c r="S2179" s="2650"/>
      <c r="T2179" s="2646" t="s">
        <v>2987</v>
      </c>
      <c r="U2179" s="2647">
        <v>4673739416716</v>
      </c>
      <c r="V2179" s="2656">
        <v>25</v>
      </c>
      <c r="W2179" s="2648">
        <v>0.25</v>
      </c>
      <c r="X2179" s="2649">
        <v>1.6000000000000001E-3</v>
      </c>
      <c r="Y2179" s="2649">
        <v>1.8599999999999998E-2</v>
      </c>
      <c r="Z2179" s="2649">
        <v>1.12E-2</v>
      </c>
      <c r="AA2179" s="2649">
        <v>1.24E-2</v>
      </c>
      <c r="AB2179" s="2647">
        <v>4603739367701</v>
      </c>
      <c r="AC2179" s="2661">
        <v>1000</v>
      </c>
      <c r="AD2179" s="2648">
        <v>1.95</v>
      </c>
      <c r="AE2179" s="2658">
        <v>1.3214999999999999E-2</v>
      </c>
      <c r="AF2179" s="2648">
        <v>0.36</v>
      </c>
      <c r="AG2179" s="2657">
        <v>0.32200000000000001</v>
      </c>
      <c r="AH2179" s="2657">
        <v>0.114</v>
      </c>
      <c r="AI2179" s="2647">
        <v>4673739416808</v>
      </c>
      <c r="AJ2179" s="2648">
        <v>3.96</v>
      </c>
      <c r="AK2179" s="2651" t="s">
        <v>2994</v>
      </c>
      <c r="AL2179" s="2651" t="s">
        <v>2993</v>
      </c>
      <c r="AM2179" s="2652">
        <v>3.96</v>
      </c>
      <c r="AN2179" s="2651"/>
    </row>
    <row r="2180" spans="1:40" ht="11.1" customHeight="1">
      <c r="A2180" s="2646" t="s">
        <v>3050</v>
      </c>
      <c r="B2180" s="2646" t="s">
        <v>3050</v>
      </c>
      <c r="C2180" s="2646" t="s">
        <v>2997</v>
      </c>
      <c r="D2180" s="2646" t="s">
        <v>2996</v>
      </c>
      <c r="E2180" s="2646"/>
      <c r="F2180" s="2646" t="s">
        <v>2990</v>
      </c>
      <c r="G2180" s="2646" t="s">
        <v>3049</v>
      </c>
      <c r="H2180" s="2646" t="s">
        <v>2995</v>
      </c>
      <c r="I2180" s="2646"/>
      <c r="J2180" s="2646"/>
      <c r="K2180" s="2646"/>
      <c r="L2180" s="2653">
        <v>1.7</v>
      </c>
      <c r="M2180" s="2662">
        <v>1.932E-2</v>
      </c>
      <c r="N2180" s="2657">
        <v>0.105</v>
      </c>
      <c r="O2180" s="2648">
        <v>0.23</v>
      </c>
      <c r="P2180" s="2648">
        <v>0.08</v>
      </c>
      <c r="Q2180" s="2650"/>
      <c r="R2180" s="2650"/>
      <c r="S2180" s="2650"/>
      <c r="T2180" s="2646" t="s">
        <v>2987</v>
      </c>
      <c r="U2180" s="2647">
        <v>4673739434598</v>
      </c>
      <c r="V2180" s="2646"/>
      <c r="W2180" s="2646"/>
      <c r="X2180" s="2646"/>
      <c r="Y2180" s="2646"/>
      <c r="Z2180" s="2646"/>
      <c r="AA2180" s="2646"/>
      <c r="AB2180" s="2646"/>
      <c r="AC2180" s="2656">
        <v>1</v>
      </c>
      <c r="AD2180" s="2650"/>
      <c r="AE2180" s="2650"/>
      <c r="AF2180" s="2650"/>
      <c r="AG2180" s="2650"/>
      <c r="AH2180" s="2650"/>
      <c r="AI2180" s="2647">
        <v>4673739434604</v>
      </c>
      <c r="AJ2180" s="2661">
        <v>8760</v>
      </c>
      <c r="AK2180" s="2651" t="s">
        <v>2994</v>
      </c>
      <c r="AL2180" s="2651" t="s">
        <v>2993</v>
      </c>
      <c r="AM2180" s="2660">
        <v>6600</v>
      </c>
      <c r="AN2180" s="2651"/>
    </row>
    <row r="2181" spans="1:40" ht="11.1" customHeight="1">
      <c r="A2181" s="2646" t="s">
        <v>6616</v>
      </c>
      <c r="B2181" s="2646" t="s">
        <v>6616</v>
      </c>
      <c r="C2181" s="2646" t="s">
        <v>2997</v>
      </c>
      <c r="D2181" s="2646" t="s">
        <v>2996</v>
      </c>
      <c r="E2181" s="2646"/>
      <c r="F2181" s="2646" t="s">
        <v>2990</v>
      </c>
      <c r="G2181" s="2646" t="s">
        <v>6516</v>
      </c>
      <c r="H2181" s="2646" t="s">
        <v>2995</v>
      </c>
      <c r="I2181" s="2646"/>
      <c r="J2181" s="2646"/>
      <c r="K2181" s="2646"/>
      <c r="L2181" s="2653">
        <v>1.8</v>
      </c>
      <c r="M2181" s="2657">
        <v>1.9E-2</v>
      </c>
      <c r="N2181" s="2648">
        <v>1.05</v>
      </c>
      <c r="O2181" s="2648">
        <v>0.23</v>
      </c>
      <c r="P2181" s="2648">
        <v>0.08</v>
      </c>
      <c r="Q2181" s="2650"/>
      <c r="R2181" s="2650"/>
      <c r="S2181" s="2650"/>
      <c r="T2181" s="2646" t="s">
        <v>2987</v>
      </c>
      <c r="U2181" s="2647">
        <v>4673739435632</v>
      </c>
      <c r="V2181" s="2646"/>
      <c r="W2181" s="2646"/>
      <c r="X2181" s="2646"/>
      <c r="Y2181" s="2646"/>
      <c r="Z2181" s="2646"/>
      <c r="AA2181" s="2646"/>
      <c r="AB2181" s="2646"/>
      <c r="AC2181" s="2646"/>
      <c r="AD2181" s="2646"/>
      <c r="AE2181" s="2646"/>
      <c r="AF2181" s="2646"/>
      <c r="AG2181" s="2646"/>
      <c r="AH2181" s="2646"/>
      <c r="AI2181" s="2646"/>
      <c r="AJ2181" s="2661">
        <v>11280</v>
      </c>
      <c r="AK2181" s="2651" t="s">
        <v>2994</v>
      </c>
      <c r="AL2181" s="2651" t="s">
        <v>2993</v>
      </c>
      <c r="AM2181" s="2660">
        <v>8500</v>
      </c>
      <c r="AN2181" s="2651"/>
    </row>
    <row r="2182" spans="1:40" ht="11.1" customHeight="1">
      <c r="A2182" s="2646" t="s">
        <v>3048</v>
      </c>
      <c r="B2182" s="2646" t="s">
        <v>3048</v>
      </c>
      <c r="C2182" s="2646" t="s">
        <v>3010</v>
      </c>
      <c r="D2182" s="2646" t="s">
        <v>3018</v>
      </c>
      <c r="E2182" s="2647">
        <v>3917320009</v>
      </c>
      <c r="F2182" s="2646" t="s">
        <v>2990</v>
      </c>
      <c r="G2182" s="2646" t="s">
        <v>1532</v>
      </c>
      <c r="H2182" s="2646" t="s">
        <v>3017</v>
      </c>
      <c r="I2182" s="2646"/>
      <c r="J2182" s="2646"/>
      <c r="K2182" s="2646"/>
      <c r="L2182" s="2657">
        <v>1.9E-2</v>
      </c>
      <c r="M2182" s="2662">
        <v>7.3999999999999999E-4</v>
      </c>
      <c r="N2182" s="2650"/>
      <c r="O2182" s="2650"/>
      <c r="P2182" s="2650"/>
      <c r="Q2182" s="2650"/>
      <c r="R2182" s="2650"/>
      <c r="S2182" s="2650"/>
      <c r="T2182" s="2646" t="s">
        <v>3016</v>
      </c>
      <c r="U2182" s="2647">
        <v>4673739416815</v>
      </c>
      <c r="V2182" s="2646"/>
      <c r="W2182" s="2646"/>
      <c r="X2182" s="2646"/>
      <c r="Y2182" s="2646"/>
      <c r="Z2182" s="2646"/>
      <c r="AA2182" s="2646"/>
      <c r="AB2182" s="2646"/>
      <c r="AC2182" s="2656">
        <v>200</v>
      </c>
      <c r="AD2182" s="2653">
        <v>3.8</v>
      </c>
      <c r="AE2182" s="2657">
        <v>0.14799999999999999</v>
      </c>
      <c r="AF2182" s="2650"/>
      <c r="AG2182" s="2650"/>
      <c r="AH2182" s="2650"/>
      <c r="AI2182" s="2647">
        <v>4603739367176</v>
      </c>
      <c r="AJ2182" s="2648">
        <v>27.28</v>
      </c>
      <c r="AK2182" s="2651" t="s">
        <v>2994</v>
      </c>
      <c r="AL2182" s="2651" t="s">
        <v>2993</v>
      </c>
      <c r="AM2182" s="2663">
        <v>27.3</v>
      </c>
      <c r="AN2182" s="2651"/>
    </row>
    <row r="2183" spans="1:40" ht="11.1" customHeight="1">
      <c r="A2183" s="2646" t="s">
        <v>3047</v>
      </c>
      <c r="B2183" s="2646" t="s">
        <v>3047</v>
      </c>
      <c r="C2183" s="2646" t="s">
        <v>3010</v>
      </c>
      <c r="D2183" s="2646" t="s">
        <v>3018</v>
      </c>
      <c r="E2183" s="2647">
        <v>3917320009</v>
      </c>
      <c r="F2183" s="2646" t="s">
        <v>2990</v>
      </c>
      <c r="G2183" s="2646" t="s">
        <v>1536</v>
      </c>
      <c r="H2183" s="2646" t="s">
        <v>3017</v>
      </c>
      <c r="I2183" s="2646"/>
      <c r="J2183" s="2646"/>
      <c r="K2183" s="2646"/>
      <c r="L2183" s="2658">
        <v>2.2353000000000001E-2</v>
      </c>
      <c r="M2183" s="2658">
        <v>8.7100000000000003E-4</v>
      </c>
      <c r="N2183" s="2650"/>
      <c r="O2183" s="2650"/>
      <c r="P2183" s="2650"/>
      <c r="Q2183" s="2650"/>
      <c r="R2183" s="2650"/>
      <c r="S2183" s="2650"/>
      <c r="T2183" s="2646" t="s">
        <v>3016</v>
      </c>
      <c r="U2183" s="2647">
        <v>4673739416822</v>
      </c>
      <c r="V2183" s="2646"/>
      <c r="W2183" s="2646"/>
      <c r="X2183" s="2646"/>
      <c r="Y2183" s="2646"/>
      <c r="Z2183" s="2646"/>
      <c r="AA2183" s="2646"/>
      <c r="AB2183" s="2646"/>
      <c r="AC2183" s="2656">
        <v>170</v>
      </c>
      <c r="AD2183" s="2653">
        <v>3.8</v>
      </c>
      <c r="AE2183" s="2657">
        <v>0.14799999999999999</v>
      </c>
      <c r="AF2183" s="2650"/>
      <c r="AG2183" s="2650"/>
      <c r="AH2183" s="2650"/>
      <c r="AI2183" s="2647">
        <v>4603739367183</v>
      </c>
      <c r="AJ2183" s="2653">
        <v>27.2</v>
      </c>
      <c r="AK2183" s="2651" t="s">
        <v>2994</v>
      </c>
      <c r="AL2183" s="2651" t="s">
        <v>2993</v>
      </c>
      <c r="AM2183" s="2663">
        <v>27.2</v>
      </c>
      <c r="AN2183" s="2651"/>
    </row>
    <row r="2184" spans="1:40" ht="11.1" customHeight="1">
      <c r="A2184" s="2646" t="s">
        <v>3046</v>
      </c>
      <c r="B2184" s="2646" t="s">
        <v>3046</v>
      </c>
      <c r="C2184" s="2646" t="s">
        <v>3010</v>
      </c>
      <c r="D2184" s="2646" t="s">
        <v>3018</v>
      </c>
      <c r="E2184" s="2647">
        <v>3917320009</v>
      </c>
      <c r="F2184" s="2646" t="s">
        <v>2990</v>
      </c>
      <c r="G2184" s="2646" t="s">
        <v>1540</v>
      </c>
      <c r="H2184" s="2646" t="s">
        <v>3017</v>
      </c>
      <c r="I2184" s="2646"/>
      <c r="J2184" s="2646"/>
      <c r="K2184" s="2646"/>
      <c r="L2184" s="2657">
        <v>2.5000000000000001E-2</v>
      </c>
      <c r="M2184" s="2658">
        <v>9.2500000000000004E-4</v>
      </c>
      <c r="N2184" s="2650"/>
      <c r="O2184" s="2650"/>
      <c r="P2184" s="2650"/>
      <c r="Q2184" s="2650"/>
      <c r="R2184" s="2650"/>
      <c r="S2184" s="2650"/>
      <c r="T2184" s="2646" t="s">
        <v>3016</v>
      </c>
      <c r="U2184" s="2647">
        <v>4673739416839</v>
      </c>
      <c r="V2184" s="2646"/>
      <c r="W2184" s="2646"/>
      <c r="X2184" s="2646"/>
      <c r="Y2184" s="2646"/>
      <c r="Z2184" s="2646"/>
      <c r="AA2184" s="2646"/>
      <c r="AB2184" s="2646"/>
      <c r="AC2184" s="2656">
        <v>160</v>
      </c>
      <c r="AD2184" s="2656">
        <v>4</v>
      </c>
      <c r="AE2184" s="2657">
        <v>0.14799999999999999</v>
      </c>
      <c r="AF2184" s="2650"/>
      <c r="AG2184" s="2650"/>
      <c r="AH2184" s="2650"/>
      <c r="AI2184" s="2647">
        <v>4603739367190</v>
      </c>
      <c r="AJ2184" s="2648">
        <v>29.35</v>
      </c>
      <c r="AK2184" s="2651" t="s">
        <v>2994</v>
      </c>
      <c r="AL2184" s="2651" t="s">
        <v>2993</v>
      </c>
      <c r="AM2184" s="2663">
        <v>29.4</v>
      </c>
      <c r="AN2184" s="2651"/>
    </row>
    <row r="2185" spans="1:40" ht="11.1" customHeight="1">
      <c r="A2185" s="2646" t="s">
        <v>3045</v>
      </c>
      <c r="B2185" s="2646" t="s">
        <v>3045</v>
      </c>
      <c r="C2185" s="2646" t="s">
        <v>3010</v>
      </c>
      <c r="D2185" s="2646" t="s">
        <v>3018</v>
      </c>
      <c r="E2185" s="2647">
        <v>3917320009</v>
      </c>
      <c r="F2185" s="2646" t="s">
        <v>2990</v>
      </c>
      <c r="G2185" s="2646" t="s">
        <v>1544</v>
      </c>
      <c r="H2185" s="2646" t="s">
        <v>3017</v>
      </c>
      <c r="I2185" s="2646"/>
      <c r="J2185" s="2646"/>
      <c r="K2185" s="2646"/>
      <c r="L2185" s="2658">
        <v>3.3077000000000002E-2</v>
      </c>
      <c r="M2185" s="2658">
        <v>1.1379999999999999E-3</v>
      </c>
      <c r="N2185" s="2650"/>
      <c r="O2185" s="2650"/>
      <c r="P2185" s="2650"/>
      <c r="Q2185" s="2650"/>
      <c r="R2185" s="2650"/>
      <c r="S2185" s="2650"/>
      <c r="T2185" s="2646" t="s">
        <v>3016</v>
      </c>
      <c r="U2185" s="2647">
        <v>4673739416846</v>
      </c>
      <c r="V2185" s="2646"/>
      <c r="W2185" s="2646"/>
      <c r="X2185" s="2646"/>
      <c r="Y2185" s="2646"/>
      <c r="Z2185" s="2646"/>
      <c r="AA2185" s="2646"/>
      <c r="AB2185" s="2646"/>
      <c r="AC2185" s="2656">
        <v>130</v>
      </c>
      <c r="AD2185" s="2653">
        <v>4.3</v>
      </c>
      <c r="AE2185" s="2657">
        <v>0.14799999999999999</v>
      </c>
      <c r="AF2185" s="2650"/>
      <c r="AG2185" s="2650"/>
      <c r="AH2185" s="2650"/>
      <c r="AI2185" s="2647">
        <v>4603739367206</v>
      </c>
      <c r="AJ2185" s="2648">
        <v>40.32</v>
      </c>
      <c r="AK2185" s="2651" t="s">
        <v>2994</v>
      </c>
      <c r="AL2185" s="2651" t="s">
        <v>2993</v>
      </c>
      <c r="AM2185" s="2663">
        <v>40.4</v>
      </c>
      <c r="AN2185" s="2651"/>
    </row>
    <row r="2186" spans="1:40" ht="11.1" customHeight="1">
      <c r="A2186" s="2646" t="s">
        <v>3044</v>
      </c>
      <c r="B2186" s="2646" t="s">
        <v>3044</v>
      </c>
      <c r="C2186" s="2646" t="s">
        <v>3010</v>
      </c>
      <c r="D2186" s="2646" t="s">
        <v>3018</v>
      </c>
      <c r="E2186" s="2647">
        <v>3917320009</v>
      </c>
      <c r="F2186" s="2646" t="s">
        <v>2990</v>
      </c>
      <c r="G2186" s="2646" t="s">
        <v>1548</v>
      </c>
      <c r="H2186" s="2646" t="s">
        <v>2995</v>
      </c>
      <c r="I2186" s="2646"/>
      <c r="J2186" s="2646"/>
      <c r="K2186" s="2646"/>
      <c r="L2186" s="2658">
        <v>3.5455E-2</v>
      </c>
      <c r="M2186" s="2658">
        <v>1.3450000000000001E-3</v>
      </c>
      <c r="N2186" s="2650"/>
      <c r="O2186" s="2650"/>
      <c r="P2186" s="2650"/>
      <c r="Q2186" s="2650"/>
      <c r="R2186" s="2650"/>
      <c r="S2186" s="2650"/>
      <c r="T2186" s="2646" t="s">
        <v>3016</v>
      </c>
      <c r="U2186" s="2647">
        <v>4673739416853</v>
      </c>
      <c r="V2186" s="2646"/>
      <c r="W2186" s="2646"/>
      <c r="X2186" s="2646"/>
      <c r="Y2186" s="2646"/>
      <c r="Z2186" s="2646"/>
      <c r="AA2186" s="2646"/>
      <c r="AB2186" s="2646"/>
      <c r="AC2186" s="2656">
        <v>110</v>
      </c>
      <c r="AD2186" s="2653">
        <v>3.9</v>
      </c>
      <c r="AE2186" s="2657">
        <v>0.14799999999999999</v>
      </c>
      <c r="AF2186" s="2650"/>
      <c r="AG2186" s="2650"/>
      <c r="AH2186" s="2650"/>
      <c r="AI2186" s="2647">
        <v>4603739367213</v>
      </c>
      <c r="AJ2186" s="2648">
        <v>50.96</v>
      </c>
      <c r="AK2186" s="2651" t="s">
        <v>2994</v>
      </c>
      <c r="AL2186" s="2651" t="s">
        <v>2993</v>
      </c>
      <c r="AM2186" s="2659">
        <v>51</v>
      </c>
      <c r="AN2186" s="2651"/>
    </row>
    <row r="2187" spans="1:40" ht="11.1" customHeight="1">
      <c r="A2187" s="2646" t="s">
        <v>3043</v>
      </c>
      <c r="B2187" s="2646" t="s">
        <v>3043</v>
      </c>
      <c r="C2187" s="2646" t="s">
        <v>3010</v>
      </c>
      <c r="D2187" s="2646" t="s">
        <v>3018</v>
      </c>
      <c r="E2187" s="2647">
        <v>3917320009</v>
      </c>
      <c r="F2187" s="2646" t="s">
        <v>2990</v>
      </c>
      <c r="G2187" s="2646" t="s">
        <v>1552</v>
      </c>
      <c r="H2187" s="2646" t="s">
        <v>2995</v>
      </c>
      <c r="I2187" s="2646"/>
      <c r="J2187" s="2646"/>
      <c r="K2187" s="2646"/>
      <c r="L2187" s="2657">
        <v>1.7000000000000001E-2</v>
      </c>
      <c r="M2187" s="2658">
        <v>1.0529999999999999E-3</v>
      </c>
      <c r="N2187" s="2650"/>
      <c r="O2187" s="2650"/>
      <c r="P2187" s="2650"/>
      <c r="Q2187" s="2650"/>
      <c r="R2187" s="2650"/>
      <c r="S2187" s="2650"/>
      <c r="T2187" s="2646" t="s">
        <v>3016</v>
      </c>
      <c r="U2187" s="2647">
        <v>4673739416860</v>
      </c>
      <c r="V2187" s="2646"/>
      <c r="W2187" s="2646"/>
      <c r="X2187" s="2646"/>
      <c r="Y2187" s="2646"/>
      <c r="Z2187" s="2646"/>
      <c r="AA2187" s="2646"/>
      <c r="AB2187" s="2646"/>
      <c r="AC2187" s="2656">
        <v>150</v>
      </c>
      <c r="AD2187" s="2648">
        <v>2.5499999999999998</v>
      </c>
      <c r="AE2187" s="2657">
        <v>0.158</v>
      </c>
      <c r="AF2187" s="2650"/>
      <c r="AG2187" s="2650"/>
      <c r="AH2187" s="2650"/>
      <c r="AI2187" s="2647">
        <v>4603739367220</v>
      </c>
      <c r="AJ2187" s="2648">
        <v>28.45</v>
      </c>
      <c r="AK2187" s="2651" t="s">
        <v>2994</v>
      </c>
      <c r="AL2187" s="2651" t="s">
        <v>2993</v>
      </c>
      <c r="AM2187" s="2663">
        <v>28.5</v>
      </c>
      <c r="AN2187" s="2651"/>
    </row>
    <row r="2188" spans="1:40" ht="11.1" customHeight="1">
      <c r="A2188" s="2646" t="s">
        <v>3042</v>
      </c>
      <c r="B2188" s="2646" t="s">
        <v>3042</v>
      </c>
      <c r="C2188" s="2646" t="s">
        <v>3010</v>
      </c>
      <c r="D2188" s="2646" t="s">
        <v>3018</v>
      </c>
      <c r="E2188" s="2647">
        <v>3917320009</v>
      </c>
      <c r="F2188" s="2646" t="s">
        <v>2990</v>
      </c>
      <c r="G2188" s="2646" t="s">
        <v>1556</v>
      </c>
      <c r="H2188" s="2646" t="s">
        <v>3017</v>
      </c>
      <c r="I2188" s="2646"/>
      <c r="J2188" s="2646"/>
      <c r="K2188" s="2646"/>
      <c r="L2188" s="2657">
        <v>1.7999999999999999E-2</v>
      </c>
      <c r="M2188" s="2662">
        <v>1.2600000000000001E-3</v>
      </c>
      <c r="N2188" s="2650"/>
      <c r="O2188" s="2650"/>
      <c r="P2188" s="2650"/>
      <c r="Q2188" s="2650"/>
      <c r="R2188" s="2650"/>
      <c r="S2188" s="2650"/>
      <c r="T2188" s="2646" t="s">
        <v>3016</v>
      </c>
      <c r="U2188" s="2647">
        <v>4673739416877</v>
      </c>
      <c r="V2188" s="2646"/>
      <c r="W2188" s="2646"/>
      <c r="X2188" s="2646"/>
      <c r="Y2188" s="2646"/>
      <c r="Z2188" s="2646"/>
      <c r="AA2188" s="2646"/>
      <c r="AB2188" s="2646"/>
      <c r="AC2188" s="2656">
        <v>150</v>
      </c>
      <c r="AD2188" s="2653">
        <v>2.7</v>
      </c>
      <c r="AE2188" s="2657">
        <v>0.189</v>
      </c>
      <c r="AF2188" s="2650"/>
      <c r="AG2188" s="2650"/>
      <c r="AH2188" s="2650"/>
      <c r="AI2188" s="2647">
        <v>4603739367237</v>
      </c>
      <c r="AJ2188" s="2648">
        <v>28.38</v>
      </c>
      <c r="AK2188" s="2651" t="s">
        <v>2994</v>
      </c>
      <c r="AL2188" s="2651" t="s">
        <v>2993</v>
      </c>
      <c r="AM2188" s="2663">
        <v>28.4</v>
      </c>
      <c r="AN2188" s="2651"/>
    </row>
    <row r="2189" spans="1:40" ht="11.1" customHeight="1">
      <c r="A2189" s="2646" t="s">
        <v>3041</v>
      </c>
      <c r="B2189" s="2646" t="s">
        <v>3041</v>
      </c>
      <c r="C2189" s="2646" t="s">
        <v>3010</v>
      </c>
      <c r="D2189" s="2646" t="s">
        <v>3018</v>
      </c>
      <c r="E2189" s="2647">
        <v>3917320009</v>
      </c>
      <c r="F2189" s="2646" t="s">
        <v>2990</v>
      </c>
      <c r="G2189" s="2646" t="s">
        <v>1560</v>
      </c>
      <c r="H2189" s="2646" t="s">
        <v>3017</v>
      </c>
      <c r="I2189" s="2646"/>
      <c r="J2189" s="2646"/>
      <c r="K2189" s="2646"/>
      <c r="L2189" s="2657">
        <v>2.1000000000000001E-2</v>
      </c>
      <c r="M2189" s="2662">
        <v>1.56E-3</v>
      </c>
      <c r="N2189" s="2650"/>
      <c r="O2189" s="2650"/>
      <c r="P2189" s="2650"/>
      <c r="Q2189" s="2650"/>
      <c r="R2189" s="2650"/>
      <c r="S2189" s="2650"/>
      <c r="T2189" s="2646" t="s">
        <v>3016</v>
      </c>
      <c r="U2189" s="2647">
        <v>4673739416884</v>
      </c>
      <c r="V2189" s="2646"/>
      <c r="W2189" s="2646"/>
      <c r="X2189" s="2646"/>
      <c r="Y2189" s="2646"/>
      <c r="Z2189" s="2646"/>
      <c r="AA2189" s="2646"/>
      <c r="AB2189" s="2646"/>
      <c r="AC2189" s="2656">
        <v>150</v>
      </c>
      <c r="AD2189" s="2648">
        <v>3.15</v>
      </c>
      <c r="AE2189" s="2657">
        <v>0.23400000000000001</v>
      </c>
      <c r="AF2189" s="2650"/>
      <c r="AG2189" s="2650"/>
      <c r="AH2189" s="2650"/>
      <c r="AI2189" s="2647">
        <v>4603739367244</v>
      </c>
      <c r="AJ2189" s="2648">
        <v>30.67</v>
      </c>
      <c r="AK2189" s="2651" t="s">
        <v>2994</v>
      </c>
      <c r="AL2189" s="2651" t="s">
        <v>2993</v>
      </c>
      <c r="AM2189" s="2663">
        <v>30.7</v>
      </c>
      <c r="AN2189" s="2651"/>
    </row>
    <row r="2190" spans="1:40" ht="11.1" customHeight="1">
      <c r="A2190" s="2646" t="s">
        <v>3040</v>
      </c>
      <c r="B2190" s="2646" t="s">
        <v>3040</v>
      </c>
      <c r="C2190" s="2646" t="s">
        <v>3010</v>
      </c>
      <c r="D2190" s="2646" t="s">
        <v>3018</v>
      </c>
      <c r="E2190" s="2647">
        <v>3917320009</v>
      </c>
      <c r="F2190" s="2646" t="s">
        <v>2990</v>
      </c>
      <c r="G2190" s="2646" t="s">
        <v>1564</v>
      </c>
      <c r="H2190" s="2646" t="s">
        <v>2995</v>
      </c>
      <c r="I2190" s="2646"/>
      <c r="J2190" s="2646"/>
      <c r="K2190" s="2646"/>
      <c r="L2190" s="2657">
        <v>2.5000000000000001E-2</v>
      </c>
      <c r="M2190" s="2658">
        <v>2.0730000000000002E-3</v>
      </c>
      <c r="N2190" s="2650"/>
      <c r="O2190" s="2650"/>
      <c r="P2190" s="2650"/>
      <c r="Q2190" s="2650"/>
      <c r="R2190" s="2650"/>
      <c r="S2190" s="2650"/>
      <c r="T2190" s="2646" t="s">
        <v>3016</v>
      </c>
      <c r="U2190" s="2647">
        <v>4673739416891</v>
      </c>
      <c r="V2190" s="2646"/>
      <c r="W2190" s="2646"/>
      <c r="X2190" s="2646"/>
      <c r="Y2190" s="2646"/>
      <c r="Z2190" s="2646"/>
      <c r="AA2190" s="2646"/>
      <c r="AB2190" s="2646"/>
      <c r="AC2190" s="2656">
        <v>150</v>
      </c>
      <c r="AD2190" s="2648">
        <v>3.75</v>
      </c>
      <c r="AE2190" s="2657">
        <v>0.311</v>
      </c>
      <c r="AF2190" s="2650"/>
      <c r="AG2190" s="2650"/>
      <c r="AH2190" s="2650"/>
      <c r="AI2190" s="2647">
        <v>4603739367251</v>
      </c>
      <c r="AJ2190" s="2648">
        <v>42.05</v>
      </c>
      <c r="AK2190" s="2651" t="s">
        <v>2994</v>
      </c>
      <c r="AL2190" s="2651" t="s">
        <v>2993</v>
      </c>
      <c r="AM2190" s="2663">
        <v>42.1</v>
      </c>
      <c r="AN2190" s="2651"/>
    </row>
    <row r="2191" spans="1:40" ht="11.1" customHeight="1">
      <c r="A2191" s="2646" t="s">
        <v>3039</v>
      </c>
      <c r="B2191" s="2646" t="s">
        <v>3039</v>
      </c>
      <c r="C2191" s="2646" t="s">
        <v>3010</v>
      </c>
      <c r="D2191" s="2646" t="s">
        <v>3018</v>
      </c>
      <c r="E2191" s="2647">
        <v>3917320009</v>
      </c>
      <c r="F2191" s="2646" t="s">
        <v>2990</v>
      </c>
      <c r="G2191" s="2646" t="s">
        <v>1568</v>
      </c>
      <c r="H2191" s="2646" t="s">
        <v>3017</v>
      </c>
      <c r="I2191" s="2646"/>
      <c r="J2191" s="2646"/>
      <c r="K2191" s="2646"/>
      <c r="L2191" s="2649">
        <v>3.0499999999999999E-2</v>
      </c>
      <c r="M2191" s="2662">
        <v>2.5500000000000002E-3</v>
      </c>
      <c r="N2191" s="2650"/>
      <c r="O2191" s="2650"/>
      <c r="P2191" s="2650"/>
      <c r="Q2191" s="2650"/>
      <c r="R2191" s="2650"/>
      <c r="S2191" s="2650"/>
      <c r="T2191" s="2646" t="s">
        <v>3016</v>
      </c>
      <c r="U2191" s="2647">
        <v>4673739416907</v>
      </c>
      <c r="V2191" s="2646"/>
      <c r="W2191" s="2646"/>
      <c r="X2191" s="2646"/>
      <c r="Y2191" s="2646"/>
      <c r="Z2191" s="2646"/>
      <c r="AA2191" s="2646"/>
      <c r="AB2191" s="2646"/>
      <c r="AC2191" s="2656">
        <v>100</v>
      </c>
      <c r="AD2191" s="2648">
        <v>3.05</v>
      </c>
      <c r="AE2191" s="2657">
        <v>0.255</v>
      </c>
      <c r="AF2191" s="2650"/>
      <c r="AG2191" s="2650"/>
      <c r="AH2191" s="2650"/>
      <c r="AI2191" s="2647">
        <v>4603739367268</v>
      </c>
      <c r="AJ2191" s="2648">
        <v>53.21</v>
      </c>
      <c r="AK2191" s="2651" t="s">
        <v>2994</v>
      </c>
      <c r="AL2191" s="2651" t="s">
        <v>2993</v>
      </c>
      <c r="AM2191" s="2663">
        <v>53.3</v>
      </c>
      <c r="AN2191" s="2651"/>
    </row>
    <row r="2192" spans="1:40" ht="11.4" customHeight="1">
      <c r="A2192" s="2646" t="s">
        <v>3038</v>
      </c>
      <c r="B2192" s="2646" t="s">
        <v>3038</v>
      </c>
      <c r="C2192" s="2646" t="s">
        <v>3010</v>
      </c>
      <c r="D2192" s="2646" t="s">
        <v>3018</v>
      </c>
      <c r="E2192" s="2647">
        <v>3917320009</v>
      </c>
      <c r="F2192" s="2646" t="s">
        <v>2990</v>
      </c>
      <c r="G2192" s="2646" t="s">
        <v>1572</v>
      </c>
      <c r="H2192" s="2646" t="s">
        <v>3017</v>
      </c>
      <c r="I2192" s="2646"/>
      <c r="J2192" s="2646"/>
      <c r="K2192" s="2646"/>
      <c r="L2192" s="2657">
        <v>2.4E-2</v>
      </c>
      <c r="M2192" s="2662">
        <v>1.48E-3</v>
      </c>
      <c r="N2192" s="2650"/>
      <c r="O2192" s="2650"/>
      <c r="P2192" s="2650"/>
      <c r="Q2192" s="2650"/>
      <c r="R2192" s="2650"/>
      <c r="S2192" s="2650"/>
      <c r="T2192" s="2646" t="s">
        <v>3016</v>
      </c>
      <c r="U2192" s="2647">
        <v>4673739416914</v>
      </c>
      <c r="V2192" s="2646"/>
      <c r="W2192" s="2646"/>
      <c r="X2192" s="2646"/>
      <c r="Y2192" s="2646"/>
      <c r="Z2192" s="2646"/>
      <c r="AA2192" s="2646"/>
      <c r="AB2192" s="2646"/>
      <c r="AC2192" s="2656">
        <v>150</v>
      </c>
      <c r="AD2192" s="2653">
        <v>3.6</v>
      </c>
      <c r="AE2192" s="2657">
        <v>0.222</v>
      </c>
      <c r="AF2192" s="2650"/>
      <c r="AG2192" s="2650"/>
      <c r="AH2192" s="2650"/>
      <c r="AI2192" s="2647">
        <v>4603739367275</v>
      </c>
      <c r="AJ2192" s="2648">
        <v>38.369999999999997</v>
      </c>
      <c r="AK2192" s="2651" t="s">
        <v>2994</v>
      </c>
      <c r="AL2192" s="2651" t="s">
        <v>2993</v>
      </c>
      <c r="AM2192" s="2663">
        <v>38.4</v>
      </c>
      <c r="AN2192" s="2651"/>
    </row>
    <row r="2193" spans="1:40" ht="11.4" customHeight="1">
      <c r="A2193" s="2646" t="s">
        <v>3037</v>
      </c>
      <c r="B2193" s="2646" t="s">
        <v>3037</v>
      </c>
      <c r="C2193" s="2646" t="s">
        <v>3010</v>
      </c>
      <c r="D2193" s="2646" t="s">
        <v>3018</v>
      </c>
      <c r="E2193" s="2647">
        <v>3917320009</v>
      </c>
      <c r="F2193" s="2646" t="s">
        <v>2990</v>
      </c>
      <c r="G2193" s="2646" t="s">
        <v>1576</v>
      </c>
      <c r="H2193" s="2646" t="s">
        <v>3017</v>
      </c>
      <c r="I2193" s="2646"/>
      <c r="J2193" s="2646"/>
      <c r="K2193" s="2646"/>
      <c r="L2193" s="2657">
        <v>2.5999999999999999E-2</v>
      </c>
      <c r="M2193" s="2662">
        <v>1.72E-3</v>
      </c>
      <c r="N2193" s="2650"/>
      <c r="O2193" s="2650"/>
      <c r="P2193" s="2650"/>
      <c r="Q2193" s="2650"/>
      <c r="R2193" s="2650"/>
      <c r="S2193" s="2650"/>
      <c r="T2193" s="2646" t="s">
        <v>3016</v>
      </c>
      <c r="U2193" s="2647">
        <v>4673739416921</v>
      </c>
      <c r="V2193" s="2646"/>
      <c r="W2193" s="2646"/>
      <c r="X2193" s="2646"/>
      <c r="Y2193" s="2646"/>
      <c r="Z2193" s="2646"/>
      <c r="AA2193" s="2646"/>
      <c r="AB2193" s="2646"/>
      <c r="AC2193" s="2656">
        <v>150</v>
      </c>
      <c r="AD2193" s="2653">
        <v>3.9</v>
      </c>
      <c r="AE2193" s="2657">
        <v>0.25800000000000001</v>
      </c>
      <c r="AF2193" s="2650"/>
      <c r="AG2193" s="2650"/>
      <c r="AH2193" s="2650"/>
      <c r="AI2193" s="2647">
        <v>4603739367282</v>
      </c>
      <c r="AJ2193" s="2653">
        <v>40.799999999999997</v>
      </c>
      <c r="AK2193" s="2651" t="s">
        <v>2994</v>
      </c>
      <c r="AL2193" s="2651" t="s">
        <v>2993</v>
      </c>
      <c r="AM2193" s="2663">
        <v>40.799999999999997</v>
      </c>
      <c r="AN2193" s="2651"/>
    </row>
    <row r="2194" spans="1:40" ht="11.4" customHeight="1">
      <c r="A2194" s="2646" t="s">
        <v>3036</v>
      </c>
      <c r="B2194" s="2646" t="s">
        <v>3036</v>
      </c>
      <c r="C2194" s="2646" t="s">
        <v>3010</v>
      </c>
      <c r="D2194" s="2646" t="s">
        <v>3018</v>
      </c>
      <c r="E2194" s="2647">
        <v>3917320009</v>
      </c>
      <c r="F2194" s="2646" t="s">
        <v>2990</v>
      </c>
      <c r="G2194" s="2646" t="s">
        <v>1580</v>
      </c>
      <c r="H2194" s="2646" t="s">
        <v>3017</v>
      </c>
      <c r="I2194" s="2646"/>
      <c r="J2194" s="2646"/>
      <c r="K2194" s="2646"/>
      <c r="L2194" s="2648">
        <v>0.03</v>
      </c>
      <c r="M2194" s="2658">
        <v>2.0730000000000002E-3</v>
      </c>
      <c r="N2194" s="2650"/>
      <c r="O2194" s="2650"/>
      <c r="P2194" s="2650"/>
      <c r="Q2194" s="2650"/>
      <c r="R2194" s="2650"/>
      <c r="S2194" s="2650"/>
      <c r="T2194" s="2646" t="s">
        <v>3016</v>
      </c>
      <c r="U2194" s="2647">
        <v>4673739416938</v>
      </c>
      <c r="V2194" s="2646"/>
      <c r="W2194" s="2646"/>
      <c r="X2194" s="2646"/>
      <c r="Y2194" s="2646"/>
      <c r="Z2194" s="2646"/>
      <c r="AA2194" s="2646"/>
      <c r="AB2194" s="2646"/>
      <c r="AC2194" s="2656">
        <v>150</v>
      </c>
      <c r="AD2194" s="2653">
        <v>4.5</v>
      </c>
      <c r="AE2194" s="2657">
        <v>0.311</v>
      </c>
      <c r="AF2194" s="2650"/>
      <c r="AG2194" s="2650"/>
      <c r="AH2194" s="2650"/>
      <c r="AI2194" s="2647">
        <v>4603739367299</v>
      </c>
      <c r="AJ2194" s="2648">
        <v>44.48</v>
      </c>
      <c r="AK2194" s="2651" t="s">
        <v>2994</v>
      </c>
      <c r="AL2194" s="2651" t="s">
        <v>2993</v>
      </c>
      <c r="AM2194" s="2663">
        <v>44.5</v>
      </c>
      <c r="AN2194" s="2651"/>
    </row>
    <row r="2195" spans="1:40" ht="11.4" customHeight="1">
      <c r="A2195" s="2646" t="s">
        <v>3035</v>
      </c>
      <c r="B2195" s="2646" t="s">
        <v>3035</v>
      </c>
      <c r="C2195" s="2646" t="s">
        <v>3010</v>
      </c>
      <c r="D2195" s="2646" t="s">
        <v>3018</v>
      </c>
      <c r="E2195" s="2647">
        <v>3917320009</v>
      </c>
      <c r="F2195" s="2646" t="s">
        <v>2990</v>
      </c>
      <c r="G2195" s="2646" t="s">
        <v>1584</v>
      </c>
      <c r="H2195" s="2646" t="s">
        <v>3017</v>
      </c>
      <c r="I2195" s="2646"/>
      <c r="J2195" s="2646"/>
      <c r="K2195" s="2646"/>
      <c r="L2195" s="2649">
        <v>3.5499999999999997E-2</v>
      </c>
      <c r="M2195" s="2662">
        <v>2.65E-3</v>
      </c>
      <c r="N2195" s="2650"/>
      <c r="O2195" s="2650"/>
      <c r="P2195" s="2650"/>
      <c r="Q2195" s="2650"/>
      <c r="R2195" s="2650"/>
      <c r="S2195" s="2650"/>
      <c r="T2195" s="2646" t="s">
        <v>3016</v>
      </c>
      <c r="U2195" s="2647">
        <v>4673739416945</v>
      </c>
      <c r="V2195" s="2646"/>
      <c r="W2195" s="2646"/>
      <c r="X2195" s="2646"/>
      <c r="Y2195" s="2646"/>
      <c r="Z2195" s="2646"/>
      <c r="AA2195" s="2646"/>
      <c r="AB2195" s="2646"/>
      <c r="AC2195" s="2656">
        <v>100</v>
      </c>
      <c r="AD2195" s="2648">
        <v>3.55</v>
      </c>
      <c r="AE2195" s="2657">
        <v>0.26500000000000001</v>
      </c>
      <c r="AF2195" s="2650"/>
      <c r="AG2195" s="2650"/>
      <c r="AH2195" s="2650"/>
      <c r="AI2195" s="2647">
        <v>4603739367305</v>
      </c>
      <c r="AJ2195" s="2648">
        <v>53.21</v>
      </c>
      <c r="AK2195" s="2651" t="s">
        <v>2994</v>
      </c>
      <c r="AL2195" s="2651" t="s">
        <v>2993</v>
      </c>
      <c r="AM2195" s="2663">
        <v>53.3</v>
      </c>
      <c r="AN2195" s="2651"/>
    </row>
    <row r="2196" spans="1:40" ht="11.4" customHeight="1">
      <c r="A2196" s="2646" t="s">
        <v>3034</v>
      </c>
      <c r="B2196" s="2646" t="s">
        <v>3034</v>
      </c>
      <c r="C2196" s="2646" t="s">
        <v>3010</v>
      </c>
      <c r="D2196" s="2646" t="s">
        <v>3018</v>
      </c>
      <c r="E2196" s="2647">
        <v>3917320009</v>
      </c>
      <c r="F2196" s="2646" t="s">
        <v>2990</v>
      </c>
      <c r="G2196" s="2646" t="s">
        <v>1588</v>
      </c>
      <c r="H2196" s="2646" t="s">
        <v>2995</v>
      </c>
      <c r="I2196" s="2646"/>
      <c r="J2196" s="2646"/>
      <c r="K2196" s="2646"/>
      <c r="L2196" s="2649">
        <v>4.0500000000000001E-2</v>
      </c>
      <c r="M2196" s="2662">
        <v>3.1900000000000001E-3</v>
      </c>
      <c r="N2196" s="2650"/>
      <c r="O2196" s="2650"/>
      <c r="P2196" s="2650"/>
      <c r="Q2196" s="2650"/>
      <c r="R2196" s="2650"/>
      <c r="S2196" s="2650"/>
      <c r="T2196" s="2646" t="s">
        <v>3016</v>
      </c>
      <c r="U2196" s="2647">
        <v>4673739416952</v>
      </c>
      <c r="V2196" s="2646"/>
      <c r="W2196" s="2646"/>
      <c r="X2196" s="2646"/>
      <c r="Y2196" s="2646"/>
      <c r="Z2196" s="2646"/>
      <c r="AA2196" s="2646"/>
      <c r="AB2196" s="2646"/>
      <c r="AC2196" s="2656">
        <v>100</v>
      </c>
      <c r="AD2196" s="2648">
        <v>4.05</v>
      </c>
      <c r="AE2196" s="2657">
        <v>0.31900000000000001</v>
      </c>
      <c r="AF2196" s="2650"/>
      <c r="AG2196" s="2650"/>
      <c r="AH2196" s="2650"/>
      <c r="AI2196" s="2647">
        <v>4603739367312</v>
      </c>
      <c r="AJ2196" s="2648">
        <v>68.05</v>
      </c>
      <c r="AK2196" s="2651" t="s">
        <v>2994</v>
      </c>
      <c r="AL2196" s="2651" t="s">
        <v>2993</v>
      </c>
      <c r="AM2196" s="2663">
        <v>68.099999999999994</v>
      </c>
      <c r="AN2196" s="2651"/>
    </row>
    <row r="2197" spans="1:40" ht="11.4" customHeight="1">
      <c r="A2197" s="2646" t="s">
        <v>1598</v>
      </c>
      <c r="B2197" s="2646" t="s">
        <v>1598</v>
      </c>
      <c r="C2197" s="2646" t="s">
        <v>3010</v>
      </c>
      <c r="D2197" s="2646" t="s">
        <v>3009</v>
      </c>
      <c r="E2197" s="2647">
        <v>3921190000</v>
      </c>
      <c r="F2197" s="2646" t="s">
        <v>2990</v>
      </c>
      <c r="G2197" s="2646" t="s">
        <v>1599</v>
      </c>
      <c r="H2197" s="2646" t="s">
        <v>2995</v>
      </c>
      <c r="I2197" s="2646"/>
      <c r="J2197" s="2646"/>
      <c r="K2197" s="2646"/>
      <c r="L2197" s="2653">
        <v>0.4</v>
      </c>
      <c r="M2197" s="2658">
        <v>3.7166999999999999E-2</v>
      </c>
      <c r="N2197" s="2650"/>
      <c r="O2197" s="2650"/>
      <c r="P2197" s="2650"/>
      <c r="Q2197" s="2650"/>
      <c r="R2197" s="2650"/>
      <c r="S2197" s="2650"/>
      <c r="T2197" s="2646" t="s">
        <v>2987</v>
      </c>
      <c r="U2197" s="2647">
        <v>4673739416969</v>
      </c>
      <c r="V2197" s="2646"/>
      <c r="W2197" s="2646"/>
      <c r="X2197" s="2646"/>
      <c r="Y2197" s="2646"/>
      <c r="Z2197" s="2646"/>
      <c r="AA2197" s="2646"/>
      <c r="AB2197" s="2646"/>
      <c r="AC2197" s="2656">
        <v>12</v>
      </c>
      <c r="AD2197" s="2653">
        <v>4.8</v>
      </c>
      <c r="AE2197" s="2657">
        <v>0.44600000000000001</v>
      </c>
      <c r="AF2197" s="2650"/>
      <c r="AG2197" s="2650"/>
      <c r="AH2197" s="2650"/>
      <c r="AI2197" s="2647">
        <v>4603739367343</v>
      </c>
      <c r="AJ2197" s="2648">
        <v>396.97</v>
      </c>
      <c r="AK2197" s="2651" t="s">
        <v>2994</v>
      </c>
      <c r="AL2197" s="2651" t="s">
        <v>2993</v>
      </c>
      <c r="AM2197" s="2652">
        <v>456.55</v>
      </c>
      <c r="AN2197" s="2651"/>
    </row>
    <row r="2198" spans="1:40" ht="11.4" customHeight="1">
      <c r="A2198" s="2646" t="s">
        <v>3033</v>
      </c>
      <c r="B2198" s="2646" t="s">
        <v>3033</v>
      </c>
      <c r="C2198" s="2646" t="s">
        <v>3010</v>
      </c>
      <c r="D2198" s="2646" t="s">
        <v>3018</v>
      </c>
      <c r="E2198" s="2647">
        <v>3917320009</v>
      </c>
      <c r="F2198" s="2646" t="s">
        <v>2990</v>
      </c>
      <c r="G2198" s="2646" t="s">
        <v>1530</v>
      </c>
      <c r="H2198" s="2646" t="s">
        <v>3017</v>
      </c>
      <c r="I2198" s="2646"/>
      <c r="J2198" s="2646"/>
      <c r="K2198" s="2646"/>
      <c r="L2198" s="2657">
        <v>1.9E-2</v>
      </c>
      <c r="M2198" s="2662">
        <v>7.3999999999999999E-4</v>
      </c>
      <c r="N2198" s="2650"/>
      <c r="O2198" s="2650"/>
      <c r="P2198" s="2650"/>
      <c r="Q2198" s="2650"/>
      <c r="R2198" s="2650"/>
      <c r="S2198" s="2650"/>
      <c r="T2198" s="2646" t="s">
        <v>3016</v>
      </c>
      <c r="U2198" s="2647">
        <v>4673739416976</v>
      </c>
      <c r="V2198" s="2646"/>
      <c r="W2198" s="2646"/>
      <c r="X2198" s="2646"/>
      <c r="Y2198" s="2646"/>
      <c r="Z2198" s="2646"/>
      <c r="AA2198" s="2646"/>
      <c r="AB2198" s="2646"/>
      <c r="AC2198" s="2656">
        <v>200</v>
      </c>
      <c r="AD2198" s="2653">
        <v>3.8</v>
      </c>
      <c r="AE2198" s="2657">
        <v>0.14799999999999999</v>
      </c>
      <c r="AF2198" s="2650"/>
      <c r="AG2198" s="2650"/>
      <c r="AH2198" s="2650"/>
      <c r="AI2198" s="2647">
        <v>4603739367022</v>
      </c>
      <c r="AJ2198" s="2648">
        <v>27.28</v>
      </c>
      <c r="AK2198" s="2651" t="s">
        <v>2994</v>
      </c>
      <c r="AL2198" s="2651" t="s">
        <v>2993</v>
      </c>
      <c r="AM2198" s="2663">
        <v>27.3</v>
      </c>
      <c r="AN2198" s="2651"/>
    </row>
    <row r="2199" spans="1:40" ht="11.4" customHeight="1">
      <c r="A2199" s="2646" t="s">
        <v>3032</v>
      </c>
      <c r="B2199" s="2646" t="s">
        <v>3032</v>
      </c>
      <c r="C2199" s="2646" t="s">
        <v>3010</v>
      </c>
      <c r="D2199" s="2646" t="s">
        <v>3018</v>
      </c>
      <c r="E2199" s="2647">
        <v>3917320009</v>
      </c>
      <c r="F2199" s="2646" t="s">
        <v>2990</v>
      </c>
      <c r="G2199" s="2646" t="s">
        <v>1534</v>
      </c>
      <c r="H2199" s="2646" t="s">
        <v>3017</v>
      </c>
      <c r="I2199" s="2646"/>
      <c r="J2199" s="2646"/>
      <c r="K2199" s="2646"/>
      <c r="L2199" s="2658">
        <v>2.2353000000000001E-2</v>
      </c>
      <c r="M2199" s="2658">
        <v>8.7100000000000003E-4</v>
      </c>
      <c r="N2199" s="2650"/>
      <c r="O2199" s="2650"/>
      <c r="P2199" s="2650"/>
      <c r="Q2199" s="2650"/>
      <c r="R2199" s="2650"/>
      <c r="S2199" s="2650"/>
      <c r="T2199" s="2646" t="s">
        <v>3016</v>
      </c>
      <c r="U2199" s="2647">
        <v>4673739416983</v>
      </c>
      <c r="V2199" s="2646"/>
      <c r="W2199" s="2646"/>
      <c r="X2199" s="2646"/>
      <c r="Y2199" s="2646"/>
      <c r="Z2199" s="2646"/>
      <c r="AA2199" s="2646"/>
      <c r="AB2199" s="2646"/>
      <c r="AC2199" s="2656">
        <v>170</v>
      </c>
      <c r="AD2199" s="2653">
        <v>3.8</v>
      </c>
      <c r="AE2199" s="2657">
        <v>0.14799999999999999</v>
      </c>
      <c r="AF2199" s="2650"/>
      <c r="AG2199" s="2650"/>
      <c r="AH2199" s="2650"/>
      <c r="AI2199" s="2647">
        <v>4603739367039</v>
      </c>
      <c r="AJ2199" s="2653">
        <v>27.2</v>
      </c>
      <c r="AK2199" s="2651" t="s">
        <v>2994</v>
      </c>
      <c r="AL2199" s="2651" t="s">
        <v>2993</v>
      </c>
      <c r="AM2199" s="2663">
        <v>27.2</v>
      </c>
      <c r="AN2199" s="2651"/>
    </row>
    <row r="2200" spans="1:40" ht="11.4" customHeight="1">
      <c r="A2200" s="2646" t="s">
        <v>3031</v>
      </c>
      <c r="B2200" s="2646" t="s">
        <v>3031</v>
      </c>
      <c r="C2200" s="2646" t="s">
        <v>3010</v>
      </c>
      <c r="D2200" s="2646" t="s">
        <v>3018</v>
      </c>
      <c r="E2200" s="2647">
        <v>3917320009</v>
      </c>
      <c r="F2200" s="2646" t="s">
        <v>2990</v>
      </c>
      <c r="G2200" s="2646" t="s">
        <v>1538</v>
      </c>
      <c r="H2200" s="2646" t="s">
        <v>3017</v>
      </c>
      <c r="I2200" s="2646"/>
      <c r="J2200" s="2646"/>
      <c r="K2200" s="2646"/>
      <c r="L2200" s="2657">
        <v>2.5000000000000001E-2</v>
      </c>
      <c r="M2200" s="2658">
        <v>9.2500000000000004E-4</v>
      </c>
      <c r="N2200" s="2650"/>
      <c r="O2200" s="2650"/>
      <c r="P2200" s="2650"/>
      <c r="Q2200" s="2650"/>
      <c r="R2200" s="2650"/>
      <c r="S2200" s="2650"/>
      <c r="T2200" s="2646" t="s">
        <v>3016</v>
      </c>
      <c r="U2200" s="2647">
        <v>4673739416990</v>
      </c>
      <c r="V2200" s="2646"/>
      <c r="W2200" s="2646"/>
      <c r="X2200" s="2646"/>
      <c r="Y2200" s="2646"/>
      <c r="Z2200" s="2646"/>
      <c r="AA2200" s="2646"/>
      <c r="AB2200" s="2646"/>
      <c r="AC2200" s="2656">
        <v>160</v>
      </c>
      <c r="AD2200" s="2656">
        <v>4</v>
      </c>
      <c r="AE2200" s="2657">
        <v>0.14799999999999999</v>
      </c>
      <c r="AF2200" s="2650"/>
      <c r="AG2200" s="2650"/>
      <c r="AH2200" s="2650"/>
      <c r="AI2200" s="2647">
        <v>4603739367046</v>
      </c>
      <c r="AJ2200" s="2648">
        <v>29.35</v>
      </c>
      <c r="AK2200" s="2651" t="s">
        <v>2994</v>
      </c>
      <c r="AL2200" s="2651" t="s">
        <v>2993</v>
      </c>
      <c r="AM2200" s="2663">
        <v>29.4</v>
      </c>
      <c r="AN2200" s="2651"/>
    </row>
    <row r="2201" spans="1:40" ht="11.4" customHeight="1">
      <c r="A2201" s="2646" t="s">
        <v>3030</v>
      </c>
      <c r="B2201" s="2646" t="s">
        <v>3030</v>
      </c>
      <c r="C2201" s="2646" t="s">
        <v>3010</v>
      </c>
      <c r="D2201" s="2646" t="s">
        <v>3018</v>
      </c>
      <c r="E2201" s="2647">
        <v>3917320009</v>
      </c>
      <c r="F2201" s="2646" t="s">
        <v>2990</v>
      </c>
      <c r="G2201" s="2646" t="s">
        <v>1542</v>
      </c>
      <c r="H2201" s="2646" t="s">
        <v>3017</v>
      </c>
      <c r="I2201" s="2646"/>
      <c r="J2201" s="2646"/>
      <c r="K2201" s="2646"/>
      <c r="L2201" s="2658">
        <v>3.3077000000000002E-2</v>
      </c>
      <c r="M2201" s="2658">
        <v>1.1379999999999999E-3</v>
      </c>
      <c r="N2201" s="2650"/>
      <c r="O2201" s="2650"/>
      <c r="P2201" s="2650"/>
      <c r="Q2201" s="2650"/>
      <c r="R2201" s="2650"/>
      <c r="S2201" s="2650"/>
      <c r="T2201" s="2646" t="s">
        <v>3016</v>
      </c>
      <c r="U2201" s="2647">
        <v>4673739417003</v>
      </c>
      <c r="V2201" s="2646"/>
      <c r="W2201" s="2646"/>
      <c r="X2201" s="2646"/>
      <c r="Y2201" s="2646"/>
      <c r="Z2201" s="2646"/>
      <c r="AA2201" s="2646"/>
      <c r="AB2201" s="2646"/>
      <c r="AC2201" s="2656">
        <v>130</v>
      </c>
      <c r="AD2201" s="2653">
        <v>4.3</v>
      </c>
      <c r="AE2201" s="2657">
        <v>0.14799999999999999</v>
      </c>
      <c r="AF2201" s="2650"/>
      <c r="AG2201" s="2650"/>
      <c r="AH2201" s="2650"/>
      <c r="AI2201" s="2647">
        <v>4603739367053</v>
      </c>
      <c r="AJ2201" s="2648">
        <v>40.32</v>
      </c>
      <c r="AK2201" s="2651" t="s">
        <v>2994</v>
      </c>
      <c r="AL2201" s="2651" t="s">
        <v>2993</v>
      </c>
      <c r="AM2201" s="2663">
        <v>40.4</v>
      </c>
      <c r="AN2201" s="2651"/>
    </row>
    <row r="2202" spans="1:40" ht="11.4" customHeight="1">
      <c r="A2202" s="2646" t="s">
        <v>3029</v>
      </c>
      <c r="B2202" s="2646" t="s">
        <v>3029</v>
      </c>
      <c r="C2202" s="2646" t="s">
        <v>3010</v>
      </c>
      <c r="D2202" s="2646" t="s">
        <v>3018</v>
      </c>
      <c r="E2202" s="2647">
        <v>3917320009</v>
      </c>
      <c r="F2202" s="2646" t="s">
        <v>2990</v>
      </c>
      <c r="G2202" s="2646" t="s">
        <v>1546</v>
      </c>
      <c r="H2202" s="2646" t="s">
        <v>3017</v>
      </c>
      <c r="I2202" s="2646"/>
      <c r="J2202" s="2646"/>
      <c r="K2202" s="2646"/>
      <c r="L2202" s="2658">
        <v>3.5455E-2</v>
      </c>
      <c r="M2202" s="2658">
        <v>1.3450000000000001E-3</v>
      </c>
      <c r="N2202" s="2650"/>
      <c r="O2202" s="2650"/>
      <c r="P2202" s="2650"/>
      <c r="Q2202" s="2650"/>
      <c r="R2202" s="2650"/>
      <c r="S2202" s="2650"/>
      <c r="T2202" s="2646" t="s">
        <v>3016</v>
      </c>
      <c r="U2202" s="2647">
        <v>4673739417010</v>
      </c>
      <c r="V2202" s="2646"/>
      <c r="W2202" s="2646"/>
      <c r="X2202" s="2646"/>
      <c r="Y2202" s="2646"/>
      <c r="Z2202" s="2646"/>
      <c r="AA2202" s="2646"/>
      <c r="AB2202" s="2646"/>
      <c r="AC2202" s="2656">
        <v>110</v>
      </c>
      <c r="AD2202" s="2653">
        <v>3.9</v>
      </c>
      <c r="AE2202" s="2657">
        <v>0.14799999999999999</v>
      </c>
      <c r="AF2202" s="2650"/>
      <c r="AG2202" s="2650"/>
      <c r="AH2202" s="2650"/>
      <c r="AI2202" s="2647">
        <v>4603739367060</v>
      </c>
      <c r="AJ2202" s="2648">
        <v>50.96</v>
      </c>
      <c r="AK2202" s="2651" t="s">
        <v>2994</v>
      </c>
      <c r="AL2202" s="2651" t="s">
        <v>2993</v>
      </c>
      <c r="AM2202" s="2659">
        <v>51</v>
      </c>
      <c r="AN2202" s="2651"/>
    </row>
    <row r="2203" spans="1:40" ht="11.4" customHeight="1">
      <c r="A2203" s="2646" t="s">
        <v>3028</v>
      </c>
      <c r="B2203" s="2646" t="s">
        <v>3028</v>
      </c>
      <c r="C2203" s="2646" t="s">
        <v>3010</v>
      </c>
      <c r="D2203" s="2646" t="s">
        <v>3018</v>
      </c>
      <c r="E2203" s="2647">
        <v>3917320009</v>
      </c>
      <c r="F2203" s="2646" t="s">
        <v>2990</v>
      </c>
      <c r="G2203" s="2646" t="s">
        <v>1550</v>
      </c>
      <c r="H2203" s="2646" t="s">
        <v>2995</v>
      </c>
      <c r="I2203" s="2646"/>
      <c r="J2203" s="2646"/>
      <c r="K2203" s="2646"/>
      <c r="L2203" s="2657">
        <v>1.7000000000000001E-2</v>
      </c>
      <c r="M2203" s="2658">
        <v>1.0529999999999999E-3</v>
      </c>
      <c r="N2203" s="2650"/>
      <c r="O2203" s="2650"/>
      <c r="P2203" s="2650"/>
      <c r="Q2203" s="2650"/>
      <c r="R2203" s="2650"/>
      <c r="S2203" s="2650"/>
      <c r="T2203" s="2646" t="s">
        <v>3016</v>
      </c>
      <c r="U2203" s="2647">
        <v>4673739417027</v>
      </c>
      <c r="V2203" s="2646"/>
      <c r="W2203" s="2646"/>
      <c r="X2203" s="2646"/>
      <c r="Y2203" s="2646"/>
      <c r="Z2203" s="2646"/>
      <c r="AA2203" s="2646"/>
      <c r="AB2203" s="2646"/>
      <c r="AC2203" s="2656">
        <v>150</v>
      </c>
      <c r="AD2203" s="2648">
        <v>2.5499999999999998</v>
      </c>
      <c r="AE2203" s="2657">
        <v>0.158</v>
      </c>
      <c r="AF2203" s="2650"/>
      <c r="AG2203" s="2650"/>
      <c r="AH2203" s="2650"/>
      <c r="AI2203" s="2647">
        <v>4603739367077</v>
      </c>
      <c r="AJ2203" s="2648">
        <v>28.45</v>
      </c>
      <c r="AK2203" s="2651" t="s">
        <v>2994</v>
      </c>
      <c r="AL2203" s="2651" t="s">
        <v>2993</v>
      </c>
      <c r="AM2203" s="2663">
        <v>28.5</v>
      </c>
      <c r="AN2203" s="2651"/>
    </row>
    <row r="2204" spans="1:40" ht="11.4" customHeight="1">
      <c r="A2204" s="2646" t="s">
        <v>3027</v>
      </c>
      <c r="B2204" s="2646" t="s">
        <v>3027</v>
      </c>
      <c r="C2204" s="2646" t="s">
        <v>3010</v>
      </c>
      <c r="D2204" s="2646" t="s">
        <v>3018</v>
      </c>
      <c r="E2204" s="2647">
        <v>3917320009</v>
      </c>
      <c r="F2204" s="2646" t="s">
        <v>2990</v>
      </c>
      <c r="G2204" s="2646" t="s">
        <v>1554</v>
      </c>
      <c r="H2204" s="2646" t="s">
        <v>3017</v>
      </c>
      <c r="I2204" s="2646"/>
      <c r="J2204" s="2646"/>
      <c r="K2204" s="2646"/>
      <c r="L2204" s="2657">
        <v>1.7999999999999999E-2</v>
      </c>
      <c r="M2204" s="2662">
        <v>1.2600000000000001E-3</v>
      </c>
      <c r="N2204" s="2650"/>
      <c r="O2204" s="2650"/>
      <c r="P2204" s="2650"/>
      <c r="Q2204" s="2650"/>
      <c r="R2204" s="2650"/>
      <c r="S2204" s="2650"/>
      <c r="T2204" s="2646" t="s">
        <v>3016</v>
      </c>
      <c r="U2204" s="2647">
        <v>4673739417034</v>
      </c>
      <c r="V2204" s="2646"/>
      <c r="W2204" s="2646"/>
      <c r="X2204" s="2646"/>
      <c r="Y2204" s="2646"/>
      <c r="Z2204" s="2646"/>
      <c r="AA2204" s="2646"/>
      <c r="AB2204" s="2646"/>
      <c r="AC2204" s="2656">
        <v>150</v>
      </c>
      <c r="AD2204" s="2653">
        <v>2.7</v>
      </c>
      <c r="AE2204" s="2657">
        <v>0.189</v>
      </c>
      <c r="AF2204" s="2650"/>
      <c r="AG2204" s="2650"/>
      <c r="AH2204" s="2650"/>
      <c r="AI2204" s="2647">
        <v>4603739367084</v>
      </c>
      <c r="AJ2204" s="2648">
        <v>28.38</v>
      </c>
      <c r="AK2204" s="2651" t="s">
        <v>2994</v>
      </c>
      <c r="AL2204" s="2651" t="s">
        <v>2993</v>
      </c>
      <c r="AM2204" s="2663">
        <v>28.4</v>
      </c>
      <c r="AN2204" s="2651"/>
    </row>
    <row r="2205" spans="1:40" ht="11.4" customHeight="1">
      <c r="A2205" s="2646" t="s">
        <v>3026</v>
      </c>
      <c r="B2205" s="2646" t="s">
        <v>3026</v>
      </c>
      <c r="C2205" s="2646" t="s">
        <v>3010</v>
      </c>
      <c r="D2205" s="2646" t="s">
        <v>3018</v>
      </c>
      <c r="E2205" s="2647">
        <v>3917320009</v>
      </c>
      <c r="F2205" s="2646" t="s">
        <v>2990</v>
      </c>
      <c r="G2205" s="2646" t="s">
        <v>1558</v>
      </c>
      <c r="H2205" s="2646" t="s">
        <v>3017</v>
      </c>
      <c r="I2205" s="2646"/>
      <c r="J2205" s="2646"/>
      <c r="K2205" s="2646"/>
      <c r="L2205" s="2657">
        <v>2.1000000000000001E-2</v>
      </c>
      <c r="M2205" s="2662">
        <v>1.56E-3</v>
      </c>
      <c r="N2205" s="2650"/>
      <c r="O2205" s="2650"/>
      <c r="P2205" s="2650"/>
      <c r="Q2205" s="2650"/>
      <c r="R2205" s="2650"/>
      <c r="S2205" s="2650"/>
      <c r="T2205" s="2646" t="s">
        <v>3016</v>
      </c>
      <c r="U2205" s="2647">
        <v>4673739417041</v>
      </c>
      <c r="V2205" s="2646"/>
      <c r="W2205" s="2646"/>
      <c r="X2205" s="2646"/>
      <c r="Y2205" s="2646"/>
      <c r="Z2205" s="2646"/>
      <c r="AA2205" s="2646"/>
      <c r="AB2205" s="2646"/>
      <c r="AC2205" s="2656">
        <v>150</v>
      </c>
      <c r="AD2205" s="2648">
        <v>3.15</v>
      </c>
      <c r="AE2205" s="2657">
        <v>0.23400000000000001</v>
      </c>
      <c r="AF2205" s="2650"/>
      <c r="AG2205" s="2650"/>
      <c r="AH2205" s="2650"/>
      <c r="AI2205" s="2647">
        <v>4603739367091</v>
      </c>
      <c r="AJ2205" s="2648">
        <v>30.67</v>
      </c>
      <c r="AK2205" s="2651" t="s">
        <v>2994</v>
      </c>
      <c r="AL2205" s="2651" t="s">
        <v>2993</v>
      </c>
      <c r="AM2205" s="2663">
        <v>30.7</v>
      </c>
      <c r="AN2205" s="2651"/>
    </row>
    <row r="2206" spans="1:40" ht="11.4" customHeight="1">
      <c r="A2206" s="2646" t="s">
        <v>3025</v>
      </c>
      <c r="B2206" s="2646" t="s">
        <v>3025</v>
      </c>
      <c r="C2206" s="2646" t="s">
        <v>3010</v>
      </c>
      <c r="D2206" s="2646" t="s">
        <v>3018</v>
      </c>
      <c r="E2206" s="2647">
        <v>3917320009</v>
      </c>
      <c r="F2206" s="2646" t="s">
        <v>2990</v>
      </c>
      <c r="G2206" s="2646" t="s">
        <v>1562</v>
      </c>
      <c r="H2206" s="2646" t="s">
        <v>3017</v>
      </c>
      <c r="I2206" s="2646"/>
      <c r="J2206" s="2646"/>
      <c r="K2206" s="2646"/>
      <c r="L2206" s="2657">
        <v>2.5000000000000001E-2</v>
      </c>
      <c r="M2206" s="2658">
        <v>2.0730000000000002E-3</v>
      </c>
      <c r="N2206" s="2650"/>
      <c r="O2206" s="2650"/>
      <c r="P2206" s="2650"/>
      <c r="Q2206" s="2650"/>
      <c r="R2206" s="2650"/>
      <c r="S2206" s="2650"/>
      <c r="T2206" s="2646" t="s">
        <v>3016</v>
      </c>
      <c r="U2206" s="2647">
        <v>4673739417058</v>
      </c>
      <c r="V2206" s="2646"/>
      <c r="W2206" s="2646"/>
      <c r="X2206" s="2646"/>
      <c r="Y2206" s="2646"/>
      <c r="Z2206" s="2646"/>
      <c r="AA2206" s="2646"/>
      <c r="AB2206" s="2646"/>
      <c r="AC2206" s="2656">
        <v>150</v>
      </c>
      <c r="AD2206" s="2648">
        <v>3.75</v>
      </c>
      <c r="AE2206" s="2657">
        <v>0.311</v>
      </c>
      <c r="AF2206" s="2650"/>
      <c r="AG2206" s="2650"/>
      <c r="AH2206" s="2650"/>
      <c r="AI2206" s="2647">
        <v>4603739367107</v>
      </c>
      <c r="AJ2206" s="2648">
        <v>42.05</v>
      </c>
      <c r="AK2206" s="2651" t="s">
        <v>2994</v>
      </c>
      <c r="AL2206" s="2651" t="s">
        <v>2993</v>
      </c>
      <c r="AM2206" s="2663">
        <v>42.1</v>
      </c>
      <c r="AN2206" s="2651"/>
    </row>
    <row r="2207" spans="1:40" ht="11.4" customHeight="1">
      <c r="A2207" s="2646" t="s">
        <v>3024</v>
      </c>
      <c r="B2207" s="2646" t="s">
        <v>3024</v>
      </c>
      <c r="C2207" s="2646" t="s">
        <v>3010</v>
      </c>
      <c r="D2207" s="2646" t="s">
        <v>3018</v>
      </c>
      <c r="E2207" s="2647">
        <v>3917320009</v>
      </c>
      <c r="F2207" s="2646" t="s">
        <v>2990</v>
      </c>
      <c r="G2207" s="2646" t="s">
        <v>1566</v>
      </c>
      <c r="H2207" s="2646" t="s">
        <v>3017</v>
      </c>
      <c r="I2207" s="2646"/>
      <c r="J2207" s="2646"/>
      <c r="K2207" s="2646"/>
      <c r="L2207" s="2649">
        <v>3.0499999999999999E-2</v>
      </c>
      <c r="M2207" s="2662">
        <v>2.5500000000000002E-3</v>
      </c>
      <c r="N2207" s="2650"/>
      <c r="O2207" s="2650"/>
      <c r="P2207" s="2650"/>
      <c r="Q2207" s="2650"/>
      <c r="R2207" s="2650"/>
      <c r="S2207" s="2650"/>
      <c r="T2207" s="2646" t="s">
        <v>3016</v>
      </c>
      <c r="U2207" s="2647">
        <v>4673739417065</v>
      </c>
      <c r="V2207" s="2646"/>
      <c r="W2207" s="2646"/>
      <c r="X2207" s="2646"/>
      <c r="Y2207" s="2646"/>
      <c r="Z2207" s="2646"/>
      <c r="AA2207" s="2646"/>
      <c r="AB2207" s="2646"/>
      <c r="AC2207" s="2656">
        <v>100</v>
      </c>
      <c r="AD2207" s="2648">
        <v>3.05</v>
      </c>
      <c r="AE2207" s="2657">
        <v>0.255</v>
      </c>
      <c r="AF2207" s="2650"/>
      <c r="AG2207" s="2650"/>
      <c r="AH2207" s="2650"/>
      <c r="AI2207" s="2647">
        <v>4603739367114</v>
      </c>
      <c r="AJ2207" s="2648">
        <v>53.21</v>
      </c>
      <c r="AK2207" s="2651" t="s">
        <v>2994</v>
      </c>
      <c r="AL2207" s="2651" t="s">
        <v>2993</v>
      </c>
      <c r="AM2207" s="2663">
        <v>53.3</v>
      </c>
      <c r="AN2207" s="2651"/>
    </row>
    <row r="2208" spans="1:40" ht="11.4" customHeight="1">
      <c r="A2208" s="2646" t="s">
        <v>3023</v>
      </c>
      <c r="B2208" s="2646" t="s">
        <v>3023</v>
      </c>
      <c r="C2208" s="2646" t="s">
        <v>3010</v>
      </c>
      <c r="D2208" s="2646" t="s">
        <v>3018</v>
      </c>
      <c r="E2208" s="2647">
        <v>3917320009</v>
      </c>
      <c r="F2208" s="2646" t="s">
        <v>2990</v>
      </c>
      <c r="G2208" s="2646" t="s">
        <v>1570</v>
      </c>
      <c r="H2208" s="2646" t="s">
        <v>3017</v>
      </c>
      <c r="I2208" s="2646"/>
      <c r="J2208" s="2646"/>
      <c r="K2208" s="2646"/>
      <c r="L2208" s="2657">
        <v>2.4E-2</v>
      </c>
      <c r="M2208" s="2662">
        <v>1.48E-3</v>
      </c>
      <c r="N2208" s="2650"/>
      <c r="O2208" s="2650"/>
      <c r="P2208" s="2650"/>
      <c r="Q2208" s="2650"/>
      <c r="R2208" s="2650"/>
      <c r="S2208" s="2650"/>
      <c r="T2208" s="2646" t="s">
        <v>3016</v>
      </c>
      <c r="U2208" s="2647">
        <v>4673739417072</v>
      </c>
      <c r="V2208" s="2646"/>
      <c r="W2208" s="2646"/>
      <c r="X2208" s="2646"/>
      <c r="Y2208" s="2646"/>
      <c r="Z2208" s="2646"/>
      <c r="AA2208" s="2646"/>
      <c r="AB2208" s="2646"/>
      <c r="AC2208" s="2656">
        <v>150</v>
      </c>
      <c r="AD2208" s="2653">
        <v>3.6</v>
      </c>
      <c r="AE2208" s="2657">
        <v>0.222</v>
      </c>
      <c r="AF2208" s="2650"/>
      <c r="AG2208" s="2650"/>
      <c r="AH2208" s="2650"/>
      <c r="AI2208" s="2647">
        <v>4603739367121</v>
      </c>
      <c r="AJ2208" s="2648">
        <v>38.369999999999997</v>
      </c>
      <c r="AK2208" s="2651" t="s">
        <v>2994</v>
      </c>
      <c r="AL2208" s="2651" t="s">
        <v>2993</v>
      </c>
      <c r="AM2208" s="2663">
        <v>38.4</v>
      </c>
      <c r="AN2208" s="2651"/>
    </row>
    <row r="2209" spans="1:40" ht="11.4" customHeight="1">
      <c r="A2209" s="2646" t="s">
        <v>3022</v>
      </c>
      <c r="B2209" s="2646" t="s">
        <v>3022</v>
      </c>
      <c r="C2209" s="2646" t="s">
        <v>3010</v>
      </c>
      <c r="D2209" s="2646" t="s">
        <v>3018</v>
      </c>
      <c r="E2209" s="2647">
        <v>3917320009</v>
      </c>
      <c r="F2209" s="2646" t="s">
        <v>2990</v>
      </c>
      <c r="G2209" s="2646" t="s">
        <v>1574</v>
      </c>
      <c r="H2209" s="2646" t="s">
        <v>2995</v>
      </c>
      <c r="I2209" s="2646"/>
      <c r="J2209" s="2646"/>
      <c r="K2209" s="2646"/>
      <c r="L2209" s="2657">
        <v>2.5999999999999999E-2</v>
      </c>
      <c r="M2209" s="2662">
        <v>1.72E-3</v>
      </c>
      <c r="N2209" s="2650"/>
      <c r="O2209" s="2650"/>
      <c r="P2209" s="2650"/>
      <c r="Q2209" s="2650"/>
      <c r="R2209" s="2650"/>
      <c r="S2209" s="2650"/>
      <c r="T2209" s="2646" t="s">
        <v>3016</v>
      </c>
      <c r="U2209" s="2647">
        <v>4673739417089</v>
      </c>
      <c r="V2209" s="2646"/>
      <c r="W2209" s="2646"/>
      <c r="X2209" s="2646"/>
      <c r="Y2209" s="2646"/>
      <c r="Z2209" s="2646"/>
      <c r="AA2209" s="2646"/>
      <c r="AB2209" s="2646"/>
      <c r="AC2209" s="2656">
        <v>150</v>
      </c>
      <c r="AD2209" s="2653">
        <v>3.9</v>
      </c>
      <c r="AE2209" s="2657">
        <v>0.25800000000000001</v>
      </c>
      <c r="AF2209" s="2650"/>
      <c r="AG2209" s="2650"/>
      <c r="AH2209" s="2650"/>
      <c r="AI2209" s="2647">
        <v>4603739367138</v>
      </c>
      <c r="AJ2209" s="2653">
        <v>40.799999999999997</v>
      </c>
      <c r="AK2209" s="2651" t="s">
        <v>2994</v>
      </c>
      <c r="AL2209" s="2651" t="s">
        <v>2993</v>
      </c>
      <c r="AM2209" s="2663">
        <v>40.799999999999997</v>
      </c>
      <c r="AN2209" s="2651"/>
    </row>
    <row r="2210" spans="1:40" ht="11.4" customHeight="1">
      <c r="A2210" s="2646" t="s">
        <v>3021</v>
      </c>
      <c r="B2210" s="2646" t="s">
        <v>3021</v>
      </c>
      <c r="C2210" s="2646" t="s">
        <v>3010</v>
      </c>
      <c r="D2210" s="2646" t="s">
        <v>3018</v>
      </c>
      <c r="E2210" s="2647">
        <v>3917320009</v>
      </c>
      <c r="F2210" s="2646" t="s">
        <v>2990</v>
      </c>
      <c r="G2210" s="2646" t="s">
        <v>1578</v>
      </c>
      <c r="H2210" s="2646" t="s">
        <v>3017</v>
      </c>
      <c r="I2210" s="2646"/>
      <c r="J2210" s="2646"/>
      <c r="K2210" s="2646"/>
      <c r="L2210" s="2648">
        <v>0.03</v>
      </c>
      <c r="M2210" s="2658">
        <v>2.0730000000000002E-3</v>
      </c>
      <c r="N2210" s="2650"/>
      <c r="O2210" s="2650"/>
      <c r="P2210" s="2650"/>
      <c r="Q2210" s="2650"/>
      <c r="R2210" s="2650"/>
      <c r="S2210" s="2650"/>
      <c r="T2210" s="2646" t="s">
        <v>3016</v>
      </c>
      <c r="U2210" s="2647">
        <v>4673739417096</v>
      </c>
      <c r="V2210" s="2646"/>
      <c r="W2210" s="2646"/>
      <c r="X2210" s="2646"/>
      <c r="Y2210" s="2646"/>
      <c r="Z2210" s="2646"/>
      <c r="AA2210" s="2646"/>
      <c r="AB2210" s="2646"/>
      <c r="AC2210" s="2656">
        <v>150</v>
      </c>
      <c r="AD2210" s="2653">
        <v>4.5</v>
      </c>
      <c r="AE2210" s="2657">
        <v>0.311</v>
      </c>
      <c r="AF2210" s="2650"/>
      <c r="AG2210" s="2650"/>
      <c r="AH2210" s="2650"/>
      <c r="AI2210" s="2647">
        <v>4603739367145</v>
      </c>
      <c r="AJ2210" s="2648">
        <v>44.48</v>
      </c>
      <c r="AK2210" s="2651" t="s">
        <v>2994</v>
      </c>
      <c r="AL2210" s="2651" t="s">
        <v>2993</v>
      </c>
      <c r="AM2210" s="2663">
        <v>44.5</v>
      </c>
      <c r="AN2210" s="2651"/>
    </row>
    <row r="2211" spans="1:40" ht="11.4" customHeight="1">
      <c r="A2211" s="2646" t="s">
        <v>3020</v>
      </c>
      <c r="B2211" s="2646" t="s">
        <v>3020</v>
      </c>
      <c r="C2211" s="2646" t="s">
        <v>3010</v>
      </c>
      <c r="D2211" s="2646" t="s">
        <v>3018</v>
      </c>
      <c r="E2211" s="2647">
        <v>3917320009</v>
      </c>
      <c r="F2211" s="2646" t="s">
        <v>2990</v>
      </c>
      <c r="G2211" s="2646" t="s">
        <v>1582</v>
      </c>
      <c r="H2211" s="2646" t="s">
        <v>3017</v>
      </c>
      <c r="I2211" s="2646"/>
      <c r="J2211" s="2646"/>
      <c r="K2211" s="2646"/>
      <c r="L2211" s="2649">
        <v>3.5499999999999997E-2</v>
      </c>
      <c r="M2211" s="2662">
        <v>2.65E-3</v>
      </c>
      <c r="N2211" s="2650"/>
      <c r="O2211" s="2650"/>
      <c r="P2211" s="2650"/>
      <c r="Q2211" s="2650"/>
      <c r="R2211" s="2650"/>
      <c r="S2211" s="2650"/>
      <c r="T2211" s="2646" t="s">
        <v>3016</v>
      </c>
      <c r="U2211" s="2647">
        <v>4673739417102</v>
      </c>
      <c r="V2211" s="2646"/>
      <c r="W2211" s="2646"/>
      <c r="X2211" s="2646"/>
      <c r="Y2211" s="2646"/>
      <c r="Z2211" s="2646"/>
      <c r="AA2211" s="2646"/>
      <c r="AB2211" s="2646"/>
      <c r="AC2211" s="2656">
        <v>100</v>
      </c>
      <c r="AD2211" s="2648">
        <v>3.55</v>
      </c>
      <c r="AE2211" s="2657">
        <v>0.26500000000000001</v>
      </c>
      <c r="AF2211" s="2650"/>
      <c r="AG2211" s="2650"/>
      <c r="AH2211" s="2650"/>
      <c r="AI2211" s="2647">
        <v>4603739367152</v>
      </c>
      <c r="AJ2211" s="2648">
        <v>53.21</v>
      </c>
      <c r="AK2211" s="2651" t="s">
        <v>2994</v>
      </c>
      <c r="AL2211" s="2651" t="s">
        <v>2993</v>
      </c>
      <c r="AM2211" s="2663">
        <v>53.3</v>
      </c>
      <c r="AN2211" s="2651"/>
    </row>
    <row r="2212" spans="1:40" ht="11.4" customHeight="1">
      <c r="A2212" s="2646" t="s">
        <v>3019</v>
      </c>
      <c r="B2212" s="2646" t="s">
        <v>3019</v>
      </c>
      <c r="C2212" s="2646" t="s">
        <v>3010</v>
      </c>
      <c r="D2212" s="2646" t="s">
        <v>3018</v>
      </c>
      <c r="E2212" s="2647">
        <v>3917320009</v>
      </c>
      <c r="F2212" s="2646" t="s">
        <v>2990</v>
      </c>
      <c r="G2212" s="2646" t="s">
        <v>1586</v>
      </c>
      <c r="H2212" s="2646" t="s">
        <v>3017</v>
      </c>
      <c r="I2212" s="2646"/>
      <c r="J2212" s="2646"/>
      <c r="K2212" s="2646"/>
      <c r="L2212" s="2649">
        <v>4.0500000000000001E-2</v>
      </c>
      <c r="M2212" s="2662">
        <v>3.1900000000000001E-3</v>
      </c>
      <c r="N2212" s="2650"/>
      <c r="O2212" s="2650"/>
      <c r="P2212" s="2650"/>
      <c r="Q2212" s="2650"/>
      <c r="R2212" s="2650"/>
      <c r="S2212" s="2650"/>
      <c r="T2212" s="2646" t="s">
        <v>3016</v>
      </c>
      <c r="U2212" s="2647">
        <v>4673739417119</v>
      </c>
      <c r="V2212" s="2646"/>
      <c r="W2212" s="2646"/>
      <c r="X2212" s="2646"/>
      <c r="Y2212" s="2646"/>
      <c r="Z2212" s="2646"/>
      <c r="AA2212" s="2646"/>
      <c r="AB2212" s="2646"/>
      <c r="AC2212" s="2656">
        <v>100</v>
      </c>
      <c r="AD2212" s="2648">
        <v>4.05</v>
      </c>
      <c r="AE2212" s="2657">
        <v>0.31900000000000001</v>
      </c>
      <c r="AF2212" s="2650"/>
      <c r="AG2212" s="2650"/>
      <c r="AH2212" s="2650"/>
      <c r="AI2212" s="2647">
        <v>4603739367169</v>
      </c>
      <c r="AJ2212" s="2648">
        <v>68.05</v>
      </c>
      <c r="AK2212" s="2651" t="s">
        <v>2994</v>
      </c>
      <c r="AL2212" s="2651" t="s">
        <v>2993</v>
      </c>
      <c r="AM2212" s="2663">
        <v>68.099999999999994</v>
      </c>
      <c r="AN2212" s="2651"/>
    </row>
    <row r="2213" spans="1:40" ht="11.4" customHeight="1">
      <c r="A2213" s="2646" t="s">
        <v>3015</v>
      </c>
      <c r="B2213" s="2646" t="s">
        <v>3015</v>
      </c>
      <c r="C2213" s="2646" t="s">
        <v>3010</v>
      </c>
      <c r="D2213" s="2646" t="s">
        <v>3009</v>
      </c>
      <c r="E2213" s="2647">
        <v>3921190000</v>
      </c>
      <c r="F2213" s="2646" t="s">
        <v>2990</v>
      </c>
      <c r="G2213" s="2646" t="s">
        <v>1590</v>
      </c>
      <c r="H2213" s="2646" t="s">
        <v>2995</v>
      </c>
      <c r="I2213" s="2646"/>
      <c r="J2213" s="2646"/>
      <c r="K2213" s="2646"/>
      <c r="L2213" s="2649">
        <v>0.4375</v>
      </c>
      <c r="M2213" s="2658">
        <v>9.5799999999999998E-4</v>
      </c>
      <c r="N2213" s="2650"/>
      <c r="O2213" s="2650"/>
      <c r="P2213" s="2650"/>
      <c r="Q2213" s="2650"/>
      <c r="R2213" s="2650"/>
      <c r="S2213" s="2650"/>
      <c r="T2213" s="2646" t="s">
        <v>2987</v>
      </c>
      <c r="U2213" s="2647">
        <v>4603739367381</v>
      </c>
      <c r="V2213" s="2646"/>
      <c r="W2213" s="2646"/>
      <c r="X2213" s="2646"/>
      <c r="Y2213" s="2646"/>
      <c r="Z2213" s="2646"/>
      <c r="AA2213" s="2646"/>
      <c r="AB2213" s="2646"/>
      <c r="AC2213" s="2656">
        <v>24</v>
      </c>
      <c r="AD2213" s="2653">
        <v>10.5</v>
      </c>
      <c r="AE2213" s="2657">
        <v>2.3E-2</v>
      </c>
      <c r="AF2213" s="2650"/>
      <c r="AG2213" s="2650"/>
      <c r="AH2213" s="2650"/>
      <c r="AI2213" s="2647">
        <v>4603739367329</v>
      </c>
      <c r="AJ2213" s="2648">
        <v>457.38</v>
      </c>
      <c r="AK2213" s="2651" t="s">
        <v>2994</v>
      </c>
      <c r="AL2213" s="2651" t="s">
        <v>2993</v>
      </c>
      <c r="AM2213" s="2663">
        <v>457.4</v>
      </c>
      <c r="AN2213" s="2651"/>
    </row>
    <row r="2214" spans="1:40" ht="11.4" customHeight="1">
      <c r="A2214" s="2646" t="s">
        <v>3014</v>
      </c>
      <c r="B2214" s="2646" t="s">
        <v>3014</v>
      </c>
      <c r="C2214" s="2646" t="s">
        <v>3010</v>
      </c>
      <c r="D2214" s="2646" t="s">
        <v>3009</v>
      </c>
      <c r="E2214" s="2647">
        <v>3921190000</v>
      </c>
      <c r="F2214" s="2646" t="s">
        <v>2990</v>
      </c>
      <c r="G2214" s="2646" t="s">
        <v>1592</v>
      </c>
      <c r="H2214" s="2646" t="s">
        <v>2995</v>
      </c>
      <c r="I2214" s="2646"/>
      <c r="J2214" s="2646"/>
      <c r="K2214" s="2646"/>
      <c r="L2214" s="2649">
        <v>0.4375</v>
      </c>
      <c r="M2214" s="2658">
        <v>9.5799999999999998E-4</v>
      </c>
      <c r="N2214" s="2650"/>
      <c r="O2214" s="2650"/>
      <c r="P2214" s="2650"/>
      <c r="Q2214" s="2650"/>
      <c r="R2214" s="2650"/>
      <c r="S2214" s="2650"/>
      <c r="T2214" s="2646" t="s">
        <v>2987</v>
      </c>
      <c r="U2214" s="2647">
        <v>4603739367398</v>
      </c>
      <c r="V2214" s="2646"/>
      <c r="W2214" s="2646"/>
      <c r="X2214" s="2646"/>
      <c r="Y2214" s="2646"/>
      <c r="Z2214" s="2646"/>
      <c r="AA2214" s="2646"/>
      <c r="AB2214" s="2646"/>
      <c r="AC2214" s="2656">
        <v>24</v>
      </c>
      <c r="AD2214" s="2653">
        <v>10.5</v>
      </c>
      <c r="AE2214" s="2657">
        <v>2.3E-2</v>
      </c>
      <c r="AF2214" s="2650"/>
      <c r="AG2214" s="2650"/>
      <c r="AH2214" s="2650"/>
      <c r="AI2214" s="2647">
        <v>4603739367350</v>
      </c>
      <c r="AJ2214" s="2648">
        <v>457.38</v>
      </c>
      <c r="AK2214" s="2651" t="s">
        <v>2994</v>
      </c>
      <c r="AL2214" s="2651" t="s">
        <v>2993</v>
      </c>
      <c r="AM2214" s="2659">
        <v>458</v>
      </c>
      <c r="AN2214" s="2651"/>
    </row>
    <row r="2215" spans="1:40" ht="11.4" customHeight="1">
      <c r="A2215" s="2646" t="s">
        <v>3013</v>
      </c>
      <c r="B2215" s="2646" t="s">
        <v>3013</v>
      </c>
      <c r="C2215" s="2646" t="s">
        <v>3010</v>
      </c>
      <c r="D2215" s="2646" t="s">
        <v>3009</v>
      </c>
      <c r="E2215" s="2647">
        <v>3921190000</v>
      </c>
      <c r="F2215" s="2646" t="s">
        <v>2990</v>
      </c>
      <c r="G2215" s="2646" t="s">
        <v>1593</v>
      </c>
      <c r="H2215" s="2646" t="s">
        <v>2995</v>
      </c>
      <c r="I2215" s="2646"/>
      <c r="J2215" s="2646"/>
      <c r="K2215" s="2646"/>
      <c r="L2215" s="2649">
        <v>0.4375</v>
      </c>
      <c r="M2215" s="2658">
        <v>9.5799999999999998E-4</v>
      </c>
      <c r="N2215" s="2650"/>
      <c r="O2215" s="2650"/>
      <c r="P2215" s="2650"/>
      <c r="Q2215" s="2650"/>
      <c r="R2215" s="2650"/>
      <c r="S2215" s="2650"/>
      <c r="T2215" s="2646" t="s">
        <v>2987</v>
      </c>
      <c r="U2215" s="2647">
        <v>4603739367404</v>
      </c>
      <c r="V2215" s="2646"/>
      <c r="W2215" s="2646"/>
      <c r="X2215" s="2646"/>
      <c r="Y2215" s="2646"/>
      <c r="Z2215" s="2646"/>
      <c r="AA2215" s="2646"/>
      <c r="AB2215" s="2646"/>
      <c r="AC2215" s="2656">
        <v>24</v>
      </c>
      <c r="AD2215" s="2653">
        <v>10.5</v>
      </c>
      <c r="AE2215" s="2657">
        <v>2.3E-2</v>
      </c>
      <c r="AF2215" s="2650"/>
      <c r="AG2215" s="2650"/>
      <c r="AH2215" s="2650"/>
      <c r="AI2215" s="2647">
        <v>4603739367367</v>
      </c>
      <c r="AJ2215" s="2648">
        <v>457.38</v>
      </c>
      <c r="AK2215" s="2651" t="s">
        <v>2994</v>
      </c>
      <c r="AL2215" s="2651" t="s">
        <v>2993</v>
      </c>
      <c r="AM2215" s="2659">
        <v>458</v>
      </c>
      <c r="AN2215" s="2651"/>
    </row>
    <row r="2216" spans="1:40" ht="11.4" customHeight="1">
      <c r="A2216" s="2646" t="s">
        <v>3012</v>
      </c>
      <c r="B2216" s="2646" t="s">
        <v>3012</v>
      </c>
      <c r="C2216" s="2646" t="s">
        <v>3010</v>
      </c>
      <c r="D2216" s="2646" t="s">
        <v>3009</v>
      </c>
      <c r="E2216" s="2647">
        <v>3921190000</v>
      </c>
      <c r="F2216" s="2646" t="s">
        <v>2990</v>
      </c>
      <c r="G2216" s="2646" t="s">
        <v>1595</v>
      </c>
      <c r="H2216" s="2646" t="s">
        <v>2995</v>
      </c>
      <c r="I2216" s="2646"/>
      <c r="J2216" s="2646"/>
      <c r="K2216" s="2646"/>
      <c r="L2216" s="2649">
        <v>0.4375</v>
      </c>
      <c r="M2216" s="2658">
        <v>9.5799999999999998E-4</v>
      </c>
      <c r="N2216" s="2650"/>
      <c r="O2216" s="2650"/>
      <c r="P2216" s="2650"/>
      <c r="Q2216" s="2650"/>
      <c r="R2216" s="2650"/>
      <c r="S2216" s="2650"/>
      <c r="T2216" s="2646" t="s">
        <v>2987</v>
      </c>
      <c r="U2216" s="2647">
        <v>4603739367411</v>
      </c>
      <c r="V2216" s="2646"/>
      <c r="W2216" s="2646"/>
      <c r="X2216" s="2646"/>
      <c r="Y2216" s="2646"/>
      <c r="Z2216" s="2646"/>
      <c r="AA2216" s="2646"/>
      <c r="AB2216" s="2646"/>
      <c r="AC2216" s="2656">
        <v>24</v>
      </c>
      <c r="AD2216" s="2653">
        <v>10.5</v>
      </c>
      <c r="AE2216" s="2657">
        <v>2.3E-2</v>
      </c>
      <c r="AF2216" s="2650"/>
      <c r="AG2216" s="2650"/>
      <c r="AH2216" s="2650"/>
      <c r="AI2216" s="2647">
        <v>4603739367374</v>
      </c>
      <c r="AJ2216" s="2648">
        <v>457.38</v>
      </c>
      <c r="AK2216" s="2651" t="s">
        <v>2994</v>
      </c>
      <c r="AL2216" s="2651" t="s">
        <v>2993</v>
      </c>
      <c r="AM2216" s="2663">
        <v>526.70000000000005</v>
      </c>
      <c r="AN2216" s="2651"/>
    </row>
    <row r="2217" spans="1:40" ht="11.4" customHeight="1">
      <c r="A2217" s="2646" t="s">
        <v>3011</v>
      </c>
      <c r="B2217" s="2646" t="s">
        <v>3011</v>
      </c>
      <c r="C2217" s="2646" t="s">
        <v>3010</v>
      </c>
      <c r="D2217" s="2646" t="s">
        <v>3009</v>
      </c>
      <c r="E2217" s="2647">
        <v>3921190000</v>
      </c>
      <c r="F2217" s="2646" t="s">
        <v>2990</v>
      </c>
      <c r="G2217" s="2646" t="s">
        <v>1597</v>
      </c>
      <c r="H2217" s="2646" t="s">
        <v>3017</v>
      </c>
      <c r="I2217" s="2646"/>
      <c r="J2217" s="2646"/>
      <c r="K2217" s="2646"/>
      <c r="L2217" s="2648">
        <v>2.85</v>
      </c>
      <c r="M2217" s="2657">
        <v>0.14699999999999999</v>
      </c>
      <c r="N2217" s="2650"/>
      <c r="O2217" s="2650"/>
      <c r="P2217" s="2650"/>
      <c r="Q2217" s="2650"/>
      <c r="R2217" s="2650"/>
      <c r="S2217" s="2650"/>
      <c r="T2217" s="2646" t="s">
        <v>2987</v>
      </c>
      <c r="U2217" s="2647">
        <v>4603739367336</v>
      </c>
      <c r="V2217" s="2646"/>
      <c r="W2217" s="2646"/>
      <c r="X2217" s="2646"/>
      <c r="Y2217" s="2646"/>
      <c r="Z2217" s="2646"/>
      <c r="AA2217" s="2646"/>
      <c r="AB2217" s="2646"/>
      <c r="AC2217" s="2646"/>
      <c r="AD2217" s="2646"/>
      <c r="AE2217" s="2646"/>
      <c r="AF2217" s="2646"/>
      <c r="AG2217" s="2646"/>
      <c r="AH2217" s="2646"/>
      <c r="AI2217" s="2646"/>
      <c r="AJ2217" s="2665">
        <v>2613.6</v>
      </c>
      <c r="AK2217" s="2651" t="s">
        <v>2994</v>
      </c>
      <c r="AL2217" s="2651" t="s">
        <v>2993</v>
      </c>
      <c r="AM2217" s="2660">
        <v>2620</v>
      </c>
      <c r="AN2217" s="2651"/>
    </row>
    <row r="2218" spans="1:40" ht="11.4" customHeight="1">
      <c r="A2218" s="2646" t="s">
        <v>3008</v>
      </c>
      <c r="B2218" s="2646" t="s">
        <v>3008</v>
      </c>
      <c r="C2218" s="2646" t="s">
        <v>2997</v>
      </c>
      <c r="D2218" s="2646" t="s">
        <v>2996</v>
      </c>
      <c r="E2218" s="2646"/>
      <c r="F2218" s="2646" t="s">
        <v>2990</v>
      </c>
      <c r="G2218" s="2646" t="s">
        <v>3007</v>
      </c>
      <c r="H2218" s="2646" t="s">
        <v>3017</v>
      </c>
      <c r="I2218" s="2646"/>
      <c r="J2218" s="2646"/>
      <c r="K2218" s="2646"/>
      <c r="L2218" s="2648">
        <v>10.55</v>
      </c>
      <c r="M2218" s="2662">
        <v>3.2759999999999997E-2</v>
      </c>
      <c r="N2218" s="2657">
        <v>0.105</v>
      </c>
      <c r="O2218" s="2648">
        <v>0.24</v>
      </c>
      <c r="P2218" s="2648">
        <v>0.13</v>
      </c>
      <c r="Q2218" s="2650"/>
      <c r="R2218" s="2650"/>
      <c r="S2218" s="2650"/>
      <c r="T2218" s="2646" t="s">
        <v>2987</v>
      </c>
      <c r="U2218" s="2647">
        <v>4673739434758</v>
      </c>
      <c r="V2218" s="2646"/>
      <c r="W2218" s="2646"/>
      <c r="X2218" s="2646"/>
      <c r="Y2218" s="2646"/>
      <c r="Z2218" s="2646"/>
      <c r="AA2218" s="2646"/>
      <c r="AB2218" s="2646"/>
      <c r="AC2218" s="2656">
        <v>1</v>
      </c>
      <c r="AD2218" s="2650"/>
      <c r="AE2218" s="2650"/>
      <c r="AF2218" s="2650"/>
      <c r="AG2218" s="2650"/>
      <c r="AH2218" s="2650"/>
      <c r="AI2218" s="2647">
        <v>4673739434765</v>
      </c>
      <c r="AJ2218" s="2646"/>
      <c r="AK2218" s="2651"/>
      <c r="AL2218" s="2651" t="s">
        <v>2993</v>
      </c>
      <c r="AM2218" s="2651"/>
      <c r="AN2218" s="2651"/>
    </row>
    <row r="2219" spans="1:40" ht="11.4" customHeight="1">
      <c r="A2219" s="2646" t="s">
        <v>3006</v>
      </c>
      <c r="B2219" s="2646" t="s">
        <v>3006</v>
      </c>
      <c r="C2219" s="2646" t="s">
        <v>2997</v>
      </c>
      <c r="D2219" s="2646" t="s">
        <v>2996</v>
      </c>
      <c r="E2219" s="2646"/>
      <c r="F2219" s="2646" t="s">
        <v>2990</v>
      </c>
      <c r="G2219" s="2646" t="s">
        <v>3005</v>
      </c>
      <c r="H2219" s="2646" t="s">
        <v>3017</v>
      </c>
      <c r="I2219" s="2646"/>
      <c r="J2219" s="2646"/>
      <c r="K2219" s="2646"/>
      <c r="L2219" s="2650"/>
      <c r="M2219" s="2650"/>
      <c r="N2219" s="2650"/>
      <c r="O2219" s="2650"/>
      <c r="P2219" s="2650"/>
      <c r="Q2219" s="2650"/>
      <c r="R2219" s="2650"/>
      <c r="S2219" s="2650"/>
      <c r="T2219" s="2646" t="s">
        <v>2987</v>
      </c>
      <c r="U2219" s="2647">
        <v>4673739434772</v>
      </c>
      <c r="V2219" s="2646"/>
      <c r="W2219" s="2646"/>
      <c r="X2219" s="2646"/>
      <c r="Y2219" s="2646"/>
      <c r="Z2219" s="2646"/>
      <c r="AA2219" s="2646"/>
      <c r="AB2219" s="2646"/>
      <c r="AC2219" s="2656">
        <v>1</v>
      </c>
      <c r="AD2219" s="2650"/>
      <c r="AE2219" s="2650"/>
      <c r="AF2219" s="2650"/>
      <c r="AG2219" s="2650"/>
      <c r="AH2219" s="2650"/>
      <c r="AI2219" s="2647">
        <v>4673739434789</v>
      </c>
      <c r="AJ2219" s="2646"/>
      <c r="AK2219" s="2651"/>
      <c r="AL2219" s="2651" t="s">
        <v>2993</v>
      </c>
      <c r="AM2219" s="2651"/>
      <c r="AN2219" s="2651"/>
    </row>
    <row r="2220" spans="1:40" ht="11.4" customHeight="1">
      <c r="A2220" s="2646" t="s">
        <v>3004</v>
      </c>
      <c r="B2220" s="2646" t="s">
        <v>3004</v>
      </c>
      <c r="C2220" s="2646" t="s">
        <v>2767</v>
      </c>
      <c r="D2220" s="2646" t="s">
        <v>2070</v>
      </c>
      <c r="E2220" s="2647">
        <v>8413704500</v>
      </c>
      <c r="F2220" s="2646" t="s">
        <v>2990</v>
      </c>
      <c r="G2220" s="2646" t="s">
        <v>2820</v>
      </c>
      <c r="H2220" s="2646" t="s">
        <v>2995</v>
      </c>
      <c r="I2220" s="2646"/>
      <c r="J2220" s="2646"/>
      <c r="K2220" s="2646"/>
      <c r="L2220" s="2648">
        <v>9.1199999999999992</v>
      </c>
      <c r="M2220" s="2657">
        <v>2.1000000000000001E-2</v>
      </c>
      <c r="N2220" s="2657">
        <v>0.23899999999999999</v>
      </c>
      <c r="O2220" s="2657">
        <v>0.315</v>
      </c>
      <c r="P2220" s="2657">
        <v>0.27900000000000003</v>
      </c>
      <c r="Q2220" s="2650"/>
      <c r="R2220" s="2650"/>
      <c r="S2220" s="2650"/>
      <c r="T2220" s="2646" t="s">
        <v>2987</v>
      </c>
      <c r="U2220" s="2647">
        <v>4673739434277</v>
      </c>
      <c r="V2220" s="2646"/>
      <c r="W2220" s="2646"/>
      <c r="X2220" s="2646"/>
      <c r="Y2220" s="2646"/>
      <c r="Z2220" s="2646"/>
      <c r="AA2220" s="2646"/>
      <c r="AB2220" s="2646"/>
      <c r="AC2220" s="2646"/>
      <c r="AD2220" s="2646"/>
      <c r="AE2220" s="2646"/>
      <c r="AF2220" s="2646"/>
      <c r="AG2220" s="2646"/>
      <c r="AH2220" s="2646"/>
      <c r="AI2220" s="2646"/>
      <c r="AJ2220" s="2648">
        <v>160.26</v>
      </c>
      <c r="AK2220" s="2651" t="s">
        <v>2154</v>
      </c>
      <c r="AL2220" s="2651" t="s">
        <v>2986</v>
      </c>
      <c r="AM2220" s="2660">
        <v>17100</v>
      </c>
      <c r="AN2220" s="2652">
        <v>163.47</v>
      </c>
    </row>
    <row r="2221" spans="1:40" ht="11.4" customHeight="1">
      <c r="A2221" s="2646" t="s">
        <v>3003</v>
      </c>
      <c r="B2221" s="2646" t="s">
        <v>3003</v>
      </c>
      <c r="C2221" s="2646" t="s">
        <v>2767</v>
      </c>
      <c r="D2221" s="2646" t="s">
        <v>2070</v>
      </c>
      <c r="E2221" s="2647">
        <v>8413704500</v>
      </c>
      <c r="F2221" s="2646" t="s">
        <v>2990</v>
      </c>
      <c r="G2221" s="2646" t="s">
        <v>2821</v>
      </c>
      <c r="H2221" s="2646" t="s">
        <v>2995</v>
      </c>
      <c r="I2221" s="2646"/>
      <c r="J2221" s="2646"/>
      <c r="K2221" s="2646"/>
      <c r="L2221" s="2653">
        <v>14.5</v>
      </c>
      <c r="M2221" s="2657">
        <v>2.5000000000000001E-2</v>
      </c>
      <c r="N2221" s="2657">
        <v>0.24299999999999999</v>
      </c>
      <c r="O2221" s="2657">
        <v>0.34300000000000003</v>
      </c>
      <c r="P2221" s="2657">
        <v>0.29499999999999998</v>
      </c>
      <c r="Q2221" s="2650"/>
      <c r="R2221" s="2650"/>
      <c r="S2221" s="2650"/>
      <c r="T2221" s="2646" t="s">
        <v>2987</v>
      </c>
      <c r="U2221" s="2647">
        <v>4673739434284</v>
      </c>
      <c r="V2221" s="2646"/>
      <c r="W2221" s="2646"/>
      <c r="X2221" s="2646"/>
      <c r="Y2221" s="2646"/>
      <c r="Z2221" s="2646"/>
      <c r="AA2221" s="2646"/>
      <c r="AB2221" s="2646"/>
      <c r="AC2221" s="2646"/>
      <c r="AD2221" s="2646"/>
      <c r="AE2221" s="2646"/>
      <c r="AF2221" s="2646"/>
      <c r="AG2221" s="2646"/>
      <c r="AH2221" s="2646"/>
      <c r="AI2221" s="2646"/>
      <c r="AJ2221" s="2648">
        <v>194.16</v>
      </c>
      <c r="AK2221" s="2651" t="s">
        <v>2154</v>
      </c>
      <c r="AL2221" s="2651" t="s">
        <v>2986</v>
      </c>
      <c r="AM2221" s="2660">
        <v>17100</v>
      </c>
      <c r="AN2221" s="2652">
        <v>198.04</v>
      </c>
    </row>
    <row r="2222" spans="1:40" ht="11.4" customHeight="1">
      <c r="A2222" s="2646" t="s">
        <v>3002</v>
      </c>
      <c r="B2222" s="2646" t="s">
        <v>3002</v>
      </c>
      <c r="C2222" s="2646" t="s">
        <v>2767</v>
      </c>
      <c r="D2222" s="2646" t="s">
        <v>2070</v>
      </c>
      <c r="E2222" s="2647">
        <v>8413704500</v>
      </c>
      <c r="F2222" s="2646" t="s">
        <v>2990</v>
      </c>
      <c r="G2222" s="2646" t="s">
        <v>2822</v>
      </c>
      <c r="H2222" s="2646" t="s">
        <v>2995</v>
      </c>
      <c r="I2222" s="2646"/>
      <c r="J2222" s="2646"/>
      <c r="K2222" s="2646"/>
      <c r="L2222" s="2653">
        <v>15.3</v>
      </c>
      <c r="M2222" s="2657">
        <v>2.5000000000000001E-2</v>
      </c>
      <c r="N2222" s="2657">
        <v>0.24299999999999999</v>
      </c>
      <c r="O2222" s="2657">
        <v>0.34300000000000003</v>
      </c>
      <c r="P2222" s="2657">
        <v>0.29499999999999998</v>
      </c>
      <c r="Q2222" s="2650"/>
      <c r="R2222" s="2650"/>
      <c r="S2222" s="2650"/>
      <c r="T2222" s="2646" t="s">
        <v>2987</v>
      </c>
      <c r="U2222" s="2647">
        <v>4673739434291</v>
      </c>
      <c r="V2222" s="2646"/>
      <c r="W2222" s="2646"/>
      <c r="X2222" s="2646"/>
      <c r="Y2222" s="2646"/>
      <c r="Z2222" s="2646"/>
      <c r="AA2222" s="2646"/>
      <c r="AB2222" s="2646"/>
      <c r="AC2222" s="2646"/>
      <c r="AD2222" s="2646"/>
      <c r="AE2222" s="2646"/>
      <c r="AF2222" s="2646"/>
      <c r="AG2222" s="2646"/>
      <c r="AH2222" s="2646"/>
      <c r="AI2222" s="2646"/>
      <c r="AJ2222" s="2648">
        <v>210.26</v>
      </c>
      <c r="AK2222" s="2651" t="s">
        <v>2154</v>
      </c>
      <c r="AL2222" s="2651" t="s">
        <v>2986</v>
      </c>
      <c r="AM2222" s="2660">
        <v>17100</v>
      </c>
      <c r="AN2222" s="2652">
        <v>214.47</v>
      </c>
    </row>
    <row r="2223" spans="1:40" ht="11.4" customHeight="1">
      <c r="A2223" s="2646" t="s">
        <v>3001</v>
      </c>
      <c r="B2223" s="2646" t="s">
        <v>3001</v>
      </c>
      <c r="C2223" s="2646" t="s">
        <v>2997</v>
      </c>
      <c r="D2223" s="2646" t="s">
        <v>2996</v>
      </c>
      <c r="E2223" s="2647">
        <v>3926909709</v>
      </c>
      <c r="F2223" s="2646" t="s">
        <v>2990</v>
      </c>
      <c r="G2223" s="2646" t="s">
        <v>3000</v>
      </c>
      <c r="H2223" s="2646" t="s">
        <v>3017</v>
      </c>
      <c r="I2223" s="2646"/>
      <c r="J2223" s="2646"/>
      <c r="K2223" s="2646"/>
      <c r="L2223" s="2657">
        <v>1.7999999999999999E-2</v>
      </c>
      <c r="M2223" s="2650"/>
      <c r="N2223" s="2650"/>
      <c r="O2223" s="2650"/>
      <c r="P2223" s="2650"/>
      <c r="Q2223" s="2650"/>
      <c r="R2223" s="2650"/>
      <c r="S2223" s="2650"/>
      <c r="T2223" s="2646" t="s">
        <v>2987</v>
      </c>
      <c r="U2223" s="2647">
        <v>4673739434710</v>
      </c>
      <c r="V2223" s="2656">
        <v>5</v>
      </c>
      <c r="W2223" s="2650"/>
      <c r="X2223" s="2650"/>
      <c r="Y2223" s="2650"/>
      <c r="Z2223" s="2650"/>
      <c r="AA2223" s="2650"/>
      <c r="AB2223" s="2647">
        <v>4673739436332</v>
      </c>
      <c r="AC2223" s="2656">
        <v>100</v>
      </c>
      <c r="AD2223" s="2653">
        <v>2.1</v>
      </c>
      <c r="AE2223" s="2658">
        <v>1.7107000000000001E-2</v>
      </c>
      <c r="AF2223" s="2653">
        <v>0.4</v>
      </c>
      <c r="AG2223" s="2657">
        <v>0.29699999999999999</v>
      </c>
      <c r="AH2223" s="2657">
        <v>0.14399999999999999</v>
      </c>
      <c r="AI2223" s="2647">
        <v>4673739434727</v>
      </c>
      <c r="AJ2223" s="2646"/>
      <c r="AK2223" s="2651"/>
      <c r="AL2223" s="2651" t="s">
        <v>2993</v>
      </c>
      <c r="AM2223" s="2651"/>
      <c r="AN2223" s="2651"/>
    </row>
    <row r="2224" spans="1:40" ht="11.4" customHeight="1">
      <c r="A2224" s="2646" t="s">
        <v>2999</v>
      </c>
      <c r="B2224" s="2646" t="s">
        <v>2999</v>
      </c>
      <c r="C2224" s="2646" t="s">
        <v>2997</v>
      </c>
      <c r="D2224" s="2646" t="s">
        <v>2996</v>
      </c>
      <c r="E2224" s="2647">
        <v>3926909709</v>
      </c>
      <c r="F2224" s="2646" t="s">
        <v>2990</v>
      </c>
      <c r="G2224" s="2646" t="s">
        <v>2998</v>
      </c>
      <c r="H2224" s="2646" t="s">
        <v>3017</v>
      </c>
      <c r="I2224" s="2646"/>
      <c r="J2224" s="2646"/>
      <c r="K2224" s="2646"/>
      <c r="L2224" s="2657">
        <v>2.4E-2</v>
      </c>
      <c r="M2224" s="2650"/>
      <c r="N2224" s="2650"/>
      <c r="O2224" s="2650"/>
      <c r="P2224" s="2650"/>
      <c r="Q2224" s="2650"/>
      <c r="R2224" s="2650"/>
      <c r="S2224" s="2650"/>
      <c r="T2224" s="2646" t="s">
        <v>2987</v>
      </c>
      <c r="U2224" s="2647">
        <v>4673739434734</v>
      </c>
      <c r="V2224" s="2656">
        <v>5</v>
      </c>
      <c r="W2224" s="2650"/>
      <c r="X2224" s="2650"/>
      <c r="Y2224" s="2650"/>
      <c r="Z2224" s="2650"/>
      <c r="AA2224" s="2650"/>
      <c r="AB2224" s="2647">
        <v>4673739436325</v>
      </c>
      <c r="AC2224" s="2656">
        <v>100</v>
      </c>
      <c r="AD2224" s="2653">
        <v>2.4</v>
      </c>
      <c r="AE2224" s="2658">
        <v>2.0670999999999998E-2</v>
      </c>
      <c r="AF2224" s="2653">
        <v>0.4</v>
      </c>
      <c r="AG2224" s="2657">
        <v>0.29699999999999999</v>
      </c>
      <c r="AH2224" s="2657">
        <v>0.17399999999999999</v>
      </c>
      <c r="AI2224" s="2647">
        <v>4673739434741</v>
      </c>
      <c r="AJ2224" s="2646"/>
      <c r="AK2224" s="2651"/>
      <c r="AL2224" s="2651" t="s">
        <v>2993</v>
      </c>
      <c r="AM2224" s="2651"/>
      <c r="AN2224" s="2651"/>
    </row>
    <row r="2225" spans="1:40" ht="11.4" customHeight="1">
      <c r="A2225" s="2646" t="s">
        <v>1645</v>
      </c>
      <c r="B2225" s="2646" t="s">
        <v>1645</v>
      </c>
      <c r="C2225" s="2646" t="s">
        <v>2997</v>
      </c>
      <c r="D2225" s="2646" t="s">
        <v>2996</v>
      </c>
      <c r="E2225" s="2647">
        <v>3926909709</v>
      </c>
      <c r="F2225" s="2646" t="s">
        <v>2990</v>
      </c>
      <c r="G2225" s="2646" t="s">
        <v>1644</v>
      </c>
      <c r="H2225" s="2646" t="s">
        <v>2995</v>
      </c>
      <c r="I2225" s="2646"/>
      <c r="J2225" s="2646"/>
      <c r="K2225" s="2646"/>
      <c r="L2225" s="2657">
        <v>1.2999999999999999E-2</v>
      </c>
      <c r="M2225" s="2649">
        <v>2.0000000000000001E-4</v>
      </c>
      <c r="N2225" s="2650"/>
      <c r="O2225" s="2650"/>
      <c r="P2225" s="2650"/>
      <c r="Q2225" s="2650"/>
      <c r="R2225" s="2650"/>
      <c r="S2225" s="2650"/>
      <c r="T2225" s="2646" t="s">
        <v>2987</v>
      </c>
      <c r="U2225" s="2647">
        <v>4673739418901</v>
      </c>
      <c r="V2225" s="2656">
        <v>10</v>
      </c>
      <c r="W2225" s="2648">
        <v>0.13</v>
      </c>
      <c r="X2225" s="2657">
        <v>2E-3</v>
      </c>
      <c r="Y2225" s="2649">
        <v>4.1500000000000002E-2</v>
      </c>
      <c r="Z2225" s="2649">
        <v>1.35E-2</v>
      </c>
      <c r="AA2225" s="2657">
        <v>2.9000000000000001E-2</v>
      </c>
      <c r="AB2225" s="2647">
        <v>4673739418888</v>
      </c>
      <c r="AC2225" s="2656">
        <v>100</v>
      </c>
      <c r="AD2225" s="2653">
        <v>1.7</v>
      </c>
      <c r="AE2225" s="2658">
        <v>1.7107000000000001E-2</v>
      </c>
      <c r="AF2225" s="2653">
        <v>0.4</v>
      </c>
      <c r="AG2225" s="2657">
        <v>0.29699999999999999</v>
      </c>
      <c r="AH2225" s="2657">
        <v>0.14399999999999999</v>
      </c>
      <c r="AI2225" s="2647">
        <v>4603739367657</v>
      </c>
      <c r="AJ2225" s="2648">
        <v>37.75</v>
      </c>
      <c r="AK2225" s="2651" t="s">
        <v>2994</v>
      </c>
      <c r="AL2225" s="2651" t="s">
        <v>2993</v>
      </c>
      <c r="AM2225" s="2663">
        <v>37.799999999999997</v>
      </c>
      <c r="AN2225" s="2651"/>
    </row>
    <row r="2226" spans="1:40" ht="11.4" customHeight="1">
      <c r="A2226" s="2646" t="s">
        <v>1646</v>
      </c>
      <c r="B2226" s="2646" t="s">
        <v>1646</v>
      </c>
      <c r="C2226" s="2646" t="s">
        <v>2997</v>
      </c>
      <c r="D2226" s="2646" t="s">
        <v>2996</v>
      </c>
      <c r="E2226" s="2647">
        <v>3926909709</v>
      </c>
      <c r="F2226" s="2646" t="s">
        <v>2990</v>
      </c>
      <c r="G2226" s="2646" t="s">
        <v>1647</v>
      </c>
      <c r="H2226" s="2646" t="s">
        <v>2995</v>
      </c>
      <c r="I2226" s="2646"/>
      <c r="J2226" s="2646"/>
      <c r="K2226" s="2646"/>
      <c r="L2226" s="2657">
        <v>1.2999999999999999E-2</v>
      </c>
      <c r="M2226" s="2649">
        <v>2.0000000000000001E-4</v>
      </c>
      <c r="N2226" s="2650"/>
      <c r="O2226" s="2650"/>
      <c r="P2226" s="2650"/>
      <c r="Q2226" s="2650"/>
      <c r="R2226" s="2650"/>
      <c r="S2226" s="2650"/>
      <c r="T2226" s="2646" t="s">
        <v>2987</v>
      </c>
      <c r="U2226" s="2647">
        <v>4673739418918</v>
      </c>
      <c r="V2226" s="2656">
        <v>10</v>
      </c>
      <c r="W2226" s="2648">
        <v>0.13</v>
      </c>
      <c r="X2226" s="2657">
        <v>2E-3</v>
      </c>
      <c r="Y2226" s="2649">
        <v>4.1500000000000002E-2</v>
      </c>
      <c r="Z2226" s="2649">
        <v>1.35E-2</v>
      </c>
      <c r="AA2226" s="2657">
        <v>2.9000000000000001E-2</v>
      </c>
      <c r="AB2226" s="2647">
        <v>4673739418895</v>
      </c>
      <c r="AC2226" s="2656">
        <v>100</v>
      </c>
      <c r="AD2226" s="2653">
        <v>1.7</v>
      </c>
      <c r="AE2226" s="2658">
        <v>1.7107000000000001E-2</v>
      </c>
      <c r="AF2226" s="2653">
        <v>0.4</v>
      </c>
      <c r="AG2226" s="2657">
        <v>0.29699999999999999</v>
      </c>
      <c r="AH2226" s="2657">
        <v>0.14399999999999999</v>
      </c>
      <c r="AI2226" s="2647">
        <v>4603739367640</v>
      </c>
      <c r="AJ2226" s="2648">
        <v>37.75</v>
      </c>
      <c r="AK2226" s="2651" t="s">
        <v>2994</v>
      </c>
      <c r="AL2226" s="2651" t="s">
        <v>2993</v>
      </c>
      <c r="AM2226" s="2663">
        <v>37.799999999999997</v>
      </c>
      <c r="AN2226" s="2651"/>
    </row>
    <row r="2227" spans="1:40" ht="11.4" customHeight="1">
      <c r="A2227" s="2646" t="s">
        <v>6617</v>
      </c>
      <c r="B2227" s="2646" t="s">
        <v>6617</v>
      </c>
      <c r="C2227" s="2646" t="s">
        <v>3621</v>
      </c>
      <c r="D2227" s="2646" t="s">
        <v>3667</v>
      </c>
      <c r="E2227" s="2647">
        <v>7412200000</v>
      </c>
      <c r="F2227" s="2646" t="s">
        <v>2990</v>
      </c>
      <c r="G2227" s="2646" t="s">
        <v>6618</v>
      </c>
      <c r="H2227" s="2646" t="s">
        <v>3017</v>
      </c>
      <c r="I2227" s="2646"/>
      <c r="J2227" s="2646"/>
      <c r="K2227" s="2646"/>
      <c r="L2227" s="2657">
        <v>2.5999999999999999E-2</v>
      </c>
      <c r="M2227" s="2658">
        <v>1.9000000000000001E-5</v>
      </c>
      <c r="N2227" s="2657">
        <v>2.4E-2</v>
      </c>
      <c r="O2227" s="2649">
        <v>2.1499999999999998E-2</v>
      </c>
      <c r="P2227" s="2649">
        <v>2.1499999999999998E-2</v>
      </c>
      <c r="Q2227" s="2650"/>
      <c r="R2227" s="2650"/>
      <c r="S2227" s="2650"/>
      <c r="T2227" s="2646" t="s">
        <v>2987</v>
      </c>
      <c r="U2227" s="2647">
        <v>4673739435922</v>
      </c>
      <c r="V2227" s="2656">
        <v>50</v>
      </c>
      <c r="W2227" s="2648">
        <v>1.32</v>
      </c>
      <c r="X2227" s="2662">
        <v>9.5E-4</v>
      </c>
      <c r="Y2227" s="2650"/>
      <c r="Z2227" s="2650"/>
      <c r="AA2227" s="2650"/>
      <c r="AB2227" s="2647">
        <v>4673739435939</v>
      </c>
      <c r="AC2227" s="2656">
        <v>700</v>
      </c>
      <c r="AD2227" s="2653">
        <v>18.399999999999999</v>
      </c>
      <c r="AE2227" s="2649">
        <v>1.3299999999999999E-2</v>
      </c>
      <c r="AF2227" s="2648">
        <v>0.36</v>
      </c>
      <c r="AG2227" s="2648">
        <v>0.15</v>
      </c>
      <c r="AH2227" s="2648">
        <v>0.25</v>
      </c>
      <c r="AI2227" s="2647">
        <v>4673739435946</v>
      </c>
      <c r="AJ2227" s="2646"/>
      <c r="AK2227" s="2651"/>
      <c r="AL2227" s="2651" t="s">
        <v>2986</v>
      </c>
      <c r="AM2227" s="2651"/>
      <c r="AN2227" s="2651"/>
    </row>
    <row r="2228" spans="1:40" ht="11.4" customHeight="1">
      <c r="A2228" s="2646" t="s">
        <v>6619</v>
      </c>
      <c r="B2228" s="2646" t="s">
        <v>6619</v>
      </c>
      <c r="C2228" s="2646" t="s">
        <v>3621</v>
      </c>
      <c r="D2228" s="2646" t="s">
        <v>3667</v>
      </c>
      <c r="E2228" s="2647">
        <v>7412200000</v>
      </c>
      <c r="F2228" s="2646" t="s">
        <v>2990</v>
      </c>
      <c r="G2228" s="2646" t="s">
        <v>6620</v>
      </c>
      <c r="H2228" s="2646" t="s">
        <v>3017</v>
      </c>
      <c r="I2228" s="2646"/>
      <c r="J2228" s="2646"/>
      <c r="K2228" s="2646"/>
      <c r="L2228" s="2657">
        <v>2.9000000000000001E-2</v>
      </c>
      <c r="M2228" s="2658">
        <v>2.6999999999999999E-5</v>
      </c>
      <c r="N2228" s="2657">
        <v>2.5000000000000001E-2</v>
      </c>
      <c r="O2228" s="2657">
        <v>2.5000000000000001E-2</v>
      </c>
      <c r="P2228" s="2657">
        <v>2.5000000000000001E-2</v>
      </c>
      <c r="Q2228" s="2650"/>
      <c r="R2228" s="2650"/>
      <c r="S2228" s="2650"/>
      <c r="T2228" s="2646" t="s">
        <v>2987</v>
      </c>
      <c r="U2228" s="2647">
        <v>4673739435953</v>
      </c>
      <c r="V2228" s="2656">
        <v>50</v>
      </c>
      <c r="W2228" s="2648">
        <v>1.48</v>
      </c>
      <c r="X2228" s="2662">
        <v>1.3500000000000001E-3</v>
      </c>
      <c r="Y2228" s="2650"/>
      <c r="Z2228" s="2650"/>
      <c r="AA2228" s="2650"/>
      <c r="AB2228" s="2647">
        <v>4673739435960</v>
      </c>
      <c r="AC2228" s="2656">
        <v>500</v>
      </c>
      <c r="AD2228" s="2653">
        <v>14.5</v>
      </c>
      <c r="AE2228" s="2649">
        <v>1.35E-2</v>
      </c>
      <c r="AF2228" s="2648">
        <v>0.36</v>
      </c>
      <c r="AG2228" s="2648">
        <v>0.15</v>
      </c>
      <c r="AH2228" s="2648">
        <v>0.25</v>
      </c>
      <c r="AI2228" s="2647">
        <v>4673739435977</v>
      </c>
      <c r="AJ2228" s="2646"/>
      <c r="AK2228" s="2651"/>
      <c r="AL2228" s="2651" t="s">
        <v>2986</v>
      </c>
      <c r="AM2228" s="2651"/>
      <c r="AN2228" s="2651"/>
    </row>
    <row r="2229" spans="1:40" ht="11.4" customHeight="1">
      <c r="A2229" s="2646" t="s">
        <v>6621</v>
      </c>
      <c r="B2229" s="2646" t="s">
        <v>6621</v>
      </c>
      <c r="C2229" s="2646" t="s">
        <v>3621</v>
      </c>
      <c r="D2229" s="2646" t="s">
        <v>3667</v>
      </c>
      <c r="E2229" s="2647">
        <v>7412200000</v>
      </c>
      <c r="F2229" s="2646" t="s">
        <v>2990</v>
      </c>
      <c r="G2229" s="2646" t="s">
        <v>6622</v>
      </c>
      <c r="H2229" s="2646" t="s">
        <v>3017</v>
      </c>
      <c r="I2229" s="2646"/>
      <c r="J2229" s="2646"/>
      <c r="K2229" s="2646"/>
      <c r="L2229" s="2657">
        <v>4.5999999999999999E-2</v>
      </c>
      <c r="M2229" s="2658">
        <v>4.5000000000000003E-5</v>
      </c>
      <c r="N2229" s="2649">
        <v>2.75E-2</v>
      </c>
      <c r="O2229" s="2649">
        <v>3.0499999999999999E-2</v>
      </c>
      <c r="P2229" s="2649">
        <v>3.0499999999999999E-2</v>
      </c>
      <c r="Q2229" s="2650"/>
      <c r="R2229" s="2650"/>
      <c r="S2229" s="2650"/>
      <c r="T2229" s="2646" t="s">
        <v>2987</v>
      </c>
      <c r="U2229" s="2647">
        <v>4673739435984</v>
      </c>
      <c r="V2229" s="2656">
        <v>25</v>
      </c>
      <c r="W2229" s="2648">
        <v>1.18</v>
      </c>
      <c r="X2229" s="2658">
        <v>1.1249999999999999E-3</v>
      </c>
      <c r="Y2229" s="2650"/>
      <c r="Z2229" s="2650"/>
      <c r="AA2229" s="2650"/>
      <c r="AB2229" s="2647">
        <v>4673739435991</v>
      </c>
      <c r="AC2229" s="2656">
        <v>300</v>
      </c>
      <c r="AD2229" s="2653">
        <v>13.8</v>
      </c>
      <c r="AE2229" s="2649">
        <v>1.35E-2</v>
      </c>
      <c r="AF2229" s="2650"/>
      <c r="AG2229" s="2650"/>
      <c r="AH2229" s="2650"/>
      <c r="AI2229" s="2647">
        <v>4673739436004</v>
      </c>
      <c r="AJ2229" s="2646"/>
      <c r="AK2229" s="2651"/>
      <c r="AL2229" s="2651" t="s">
        <v>2986</v>
      </c>
      <c r="AM2229" s="2651"/>
      <c r="AN2229" s="2651"/>
    </row>
    <row r="2230" spans="1:40" ht="11.4" customHeight="1">
      <c r="A2230" s="2646" t="s">
        <v>6623</v>
      </c>
      <c r="B2230" s="2646" t="s">
        <v>6623</v>
      </c>
      <c r="C2230" s="2646" t="s">
        <v>3621</v>
      </c>
      <c r="D2230" s="2646" t="s">
        <v>3667</v>
      </c>
      <c r="E2230" s="2647">
        <v>7412200000</v>
      </c>
      <c r="F2230" s="2646" t="s">
        <v>2990</v>
      </c>
      <c r="G2230" s="2646" t="s">
        <v>6624</v>
      </c>
      <c r="H2230" s="2646" t="s">
        <v>3017</v>
      </c>
      <c r="I2230" s="2646"/>
      <c r="J2230" s="2646"/>
      <c r="K2230" s="2646"/>
      <c r="L2230" s="2657">
        <v>9.0999999999999998E-2</v>
      </c>
      <c r="M2230" s="2658">
        <v>9.6000000000000002E-5</v>
      </c>
      <c r="N2230" s="2657">
        <v>3.4000000000000002E-2</v>
      </c>
      <c r="O2230" s="2657">
        <v>3.9E-2</v>
      </c>
      <c r="P2230" s="2657">
        <v>3.9E-2</v>
      </c>
      <c r="Q2230" s="2650"/>
      <c r="R2230" s="2650"/>
      <c r="S2230" s="2650"/>
      <c r="T2230" s="2646" t="s">
        <v>2987</v>
      </c>
      <c r="U2230" s="2647">
        <v>4673739436011</v>
      </c>
      <c r="V2230" s="2656">
        <v>20</v>
      </c>
      <c r="W2230" s="2648">
        <v>1.86</v>
      </c>
      <c r="X2230" s="2662">
        <v>1.92E-3</v>
      </c>
      <c r="Y2230" s="2650"/>
      <c r="Z2230" s="2650"/>
      <c r="AA2230" s="2650"/>
      <c r="AB2230" s="2647">
        <v>4673739436028</v>
      </c>
      <c r="AC2230" s="2656">
        <v>140</v>
      </c>
      <c r="AD2230" s="2648">
        <v>12.74</v>
      </c>
      <c r="AE2230" s="2662">
        <v>1.3440000000000001E-2</v>
      </c>
      <c r="AF2230" s="2650"/>
      <c r="AG2230" s="2650"/>
      <c r="AH2230" s="2650"/>
      <c r="AI2230" s="2647">
        <v>4673739436035</v>
      </c>
      <c r="AJ2230" s="2646"/>
      <c r="AK2230" s="2651"/>
      <c r="AL2230" s="2651" t="s">
        <v>2986</v>
      </c>
      <c r="AM2230" s="2651"/>
      <c r="AN2230" s="2651"/>
    </row>
    <row r="2231" spans="1:40" ht="11.4" customHeight="1">
      <c r="A2231" s="2646" t="s">
        <v>2992</v>
      </c>
      <c r="B2231" s="2646" t="s">
        <v>2991</v>
      </c>
      <c r="C2231" s="2646"/>
      <c r="D2231" s="2646"/>
      <c r="E2231" s="2647">
        <v>9032108900</v>
      </c>
      <c r="F2231" s="2646" t="s">
        <v>2990</v>
      </c>
      <c r="G2231" s="2646" t="s">
        <v>2989</v>
      </c>
      <c r="H2231" s="2646" t="s">
        <v>2988</v>
      </c>
      <c r="I2231" s="2646"/>
      <c r="J2231" s="2646"/>
      <c r="K2231" s="2646"/>
      <c r="L2231" s="2658">
        <v>0.125833</v>
      </c>
      <c r="M2231" s="2650"/>
      <c r="N2231" s="2650"/>
      <c r="O2231" s="2650"/>
      <c r="P2231" s="2650"/>
      <c r="Q2231" s="2650"/>
      <c r="R2231" s="2650"/>
      <c r="S2231" s="2650"/>
      <c r="T2231" s="2646" t="s">
        <v>2987</v>
      </c>
      <c r="U2231" s="2646"/>
      <c r="V2231" s="2646"/>
      <c r="W2231" s="2646"/>
      <c r="X2231" s="2646"/>
      <c r="Y2231" s="2646"/>
      <c r="Z2231" s="2646"/>
      <c r="AA2231" s="2646"/>
      <c r="AB2231" s="2646"/>
      <c r="AC2231" s="2656">
        <v>72</v>
      </c>
      <c r="AD2231" s="2648">
        <v>9.36</v>
      </c>
      <c r="AE2231" s="2650"/>
      <c r="AF2231" s="2650"/>
      <c r="AG2231" s="2650"/>
      <c r="AH2231" s="2650"/>
      <c r="AI2231" s="2646"/>
      <c r="AJ2231" s="2648">
        <v>6.26</v>
      </c>
      <c r="AK2231" s="2651" t="s">
        <v>2154</v>
      </c>
      <c r="AL2231" s="2651" t="s">
        <v>2986</v>
      </c>
      <c r="AM2231" s="2651"/>
      <c r="AN2231" s="2652">
        <v>6.39</v>
      </c>
    </row>
  </sheetData>
  <autoFilter ref="A2:AN2" xr:uid="{00000000-0001-0000-0000-000000000000}"/>
  <mergeCells count="16">
    <mergeCell ref="AN1:AN2"/>
    <mergeCell ref="AL1:AL2"/>
    <mergeCell ref="AM1:AM2"/>
    <mergeCell ref="F1:F2"/>
    <mergeCell ref="G1:G2"/>
    <mergeCell ref="H1:H2"/>
    <mergeCell ref="I1:S1"/>
    <mergeCell ref="V1:AB1"/>
    <mergeCell ref="AJ1:AJ2"/>
    <mergeCell ref="AK1:AK2"/>
    <mergeCell ref="AC1:AI1"/>
    <mergeCell ref="A1:A2"/>
    <mergeCell ref="B1:B2"/>
    <mergeCell ref="C1:C2"/>
    <mergeCell ref="D1:D2"/>
    <mergeCell ref="E1:E2"/>
  </mergeCells>
  <pageMargins left="0.75" right="1" top="0.75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7">
    <tabColor rgb="FF92D050"/>
  </sheetPr>
  <dimension ref="A1:Q381"/>
  <sheetViews>
    <sheetView zoomScale="90" zoomScaleNormal="90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88671875" style="10" bestFit="1" customWidth="1"/>
    <col min="10" max="10" width="14.109375" style="30" customWidth="1"/>
    <col min="11" max="11" width="14.6640625" style="31" customWidth="1"/>
    <col min="12" max="12" width="15.33203125" style="32" customWidth="1"/>
    <col min="13" max="13" width="3.44140625" style="8" customWidth="1"/>
    <col min="14" max="14" width="4" style="8" customWidth="1"/>
    <col min="15" max="16" width="9.109375" style="8"/>
    <col min="17" max="17" width="9.5546875" style="8" customWidth="1"/>
    <col min="18" max="16384" width="9.109375" style="8"/>
  </cols>
  <sheetData>
    <row r="1" spans="1:17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7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7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7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7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7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7" ht="15.75" customHeight="1" thickBot="1">
      <c r="A7" s="2169" t="s">
        <v>0</v>
      </c>
      <c r="B7" s="2169" t="s">
        <v>59</v>
      </c>
      <c r="C7" s="2169" t="s">
        <v>60</v>
      </c>
      <c r="D7" s="2169" t="s">
        <v>1</v>
      </c>
      <c r="E7" s="2199" t="s">
        <v>161</v>
      </c>
      <c r="F7" s="2171" t="s">
        <v>169</v>
      </c>
      <c r="G7" s="1211"/>
      <c r="H7" s="2306" t="s">
        <v>625</v>
      </c>
      <c r="I7" s="2307"/>
      <c r="J7" s="2181" t="str">
        <f>"Базовая цена 
("&amp;Рубрикатор!$F$11&amp;")"</f>
        <v>Базовая цена 
(с НДС)</v>
      </c>
      <c r="K7" s="2308" t="s">
        <v>1487</v>
      </c>
      <c r="L7" s="2238" t="s">
        <v>50</v>
      </c>
    </row>
    <row r="8" spans="1:17" ht="15.75" customHeight="1" thickBot="1">
      <c r="A8" s="2170"/>
      <c r="B8" s="2170"/>
      <c r="C8" s="2170"/>
      <c r="D8" s="2170"/>
      <c r="E8" s="2200"/>
      <c r="F8" s="2172"/>
      <c r="G8" s="1212"/>
      <c r="H8" s="1213" t="s">
        <v>626</v>
      </c>
      <c r="I8" s="1214" t="s">
        <v>627</v>
      </c>
      <c r="J8" s="2182"/>
      <c r="K8" s="2198"/>
      <c r="L8" s="2239"/>
      <c r="N8" s="229" t="s">
        <v>1322</v>
      </c>
      <c r="O8" s="219"/>
    </row>
    <row r="9" spans="1:17" ht="27.15" customHeight="1" thickBot="1">
      <c r="A9" s="1329" t="s">
        <v>590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507"/>
      <c r="P9" s="10"/>
      <c r="Q9" s="10"/>
    </row>
    <row r="10" spans="1:17" ht="27.15" customHeight="1">
      <c r="A10" s="2222"/>
      <c r="B10" s="2328" t="s">
        <v>592</v>
      </c>
      <c r="C10" s="1237" t="s">
        <v>591</v>
      </c>
      <c r="D10" s="1301" t="s">
        <v>7</v>
      </c>
      <c r="E10" s="1221">
        <v>10</v>
      </c>
      <c r="F10" s="1238">
        <v>600</v>
      </c>
      <c r="G10" s="1274">
        <v>1.82325E-3</v>
      </c>
      <c r="H10" s="1223">
        <v>3</v>
      </c>
      <c r="I10" s="1224" t="s">
        <v>645</v>
      </c>
      <c r="J10" s="755">
        <f>IFERROR(VLOOKUP(C10,TDSheet!$G$1:$AK$2998,30,FALSE)/'Параметры заказа'!$B$10,"")</f>
        <v>37.36</v>
      </c>
      <c r="K10" s="1081">
        <f>IFERROR(J10*$K$3*((100-$K$1)/100),"")</f>
        <v>2990.2148232000004</v>
      </c>
      <c r="L10" s="496"/>
      <c r="P10" s="10"/>
      <c r="Q10" s="10"/>
    </row>
    <row r="11" spans="1:17" ht="27.15" customHeight="1">
      <c r="A11" s="2223"/>
      <c r="B11" s="2329"/>
      <c r="C11" s="1264"/>
      <c r="D11" s="1265"/>
      <c r="E11" s="1266"/>
      <c r="F11" s="1266"/>
      <c r="G11" s="1261"/>
      <c r="H11" s="1229"/>
      <c r="I11" s="1302"/>
      <c r="J11" s="783" t="str">
        <f>IFERROR(VLOOKUP(C11,TDSheet!$G$1:$AK$2998,30,FALSE)/'Параметры заказа'!$B$10,"")</f>
        <v/>
      </c>
      <c r="K11" s="1192" t="str">
        <f t="shared" ref="K11:K52" si="0">IFERROR(J11*$K$3*((100-$K$1)/100),"")</f>
        <v/>
      </c>
      <c r="L11" s="497"/>
      <c r="P11" s="10"/>
      <c r="Q11" s="10"/>
    </row>
    <row r="12" spans="1:17" ht="27.15" customHeight="1" thickBot="1">
      <c r="A12" s="2224"/>
      <c r="B12" s="2330"/>
      <c r="C12" s="1249"/>
      <c r="D12" s="1250"/>
      <c r="E12" s="1251"/>
      <c r="F12" s="1251"/>
      <c r="G12" s="1263"/>
      <c r="H12" s="1235"/>
      <c r="I12" s="1303"/>
      <c r="J12" s="784" t="str">
        <f>IFERROR(VLOOKUP(C12,TDSheet!$G$1:$AK$2998,30,FALSE)/'Параметры заказа'!$B$10,"")</f>
        <v/>
      </c>
      <c r="K12" s="1193" t="str">
        <f t="shared" si="0"/>
        <v/>
      </c>
      <c r="L12" s="498"/>
      <c r="P12" s="10"/>
      <c r="Q12" s="10"/>
    </row>
    <row r="13" spans="1:17" ht="27.15" customHeight="1" thickBot="1">
      <c r="A13" s="2227"/>
      <c r="B13" s="1569" t="s">
        <v>1326</v>
      </c>
      <c r="C13" s="1570" t="s">
        <v>1230</v>
      </c>
      <c r="D13" s="1220" t="s">
        <v>3</v>
      </c>
      <c r="E13" s="1307">
        <v>10</v>
      </c>
      <c r="F13" s="1307">
        <v>100</v>
      </c>
      <c r="G13" s="1274"/>
      <c r="H13" s="1223"/>
      <c r="I13" s="1571" t="s">
        <v>638</v>
      </c>
      <c r="J13" s="785">
        <f>IFERROR(VLOOKUP(C13,TDSheet!$G$1:$AK$2998,30,FALSE)/'Параметры заказа'!$B$10,"")</f>
        <v>6.11</v>
      </c>
      <c r="K13" s="1081">
        <f t="shared" si="0"/>
        <v>489.0313857000001</v>
      </c>
      <c r="L13" s="496"/>
      <c r="P13" s="10"/>
      <c r="Q13" s="10"/>
    </row>
    <row r="14" spans="1:17" ht="27.15" customHeight="1">
      <c r="A14" s="2228"/>
      <c r="B14" s="1572" t="s">
        <v>1325</v>
      </c>
      <c r="C14" s="1573" t="s">
        <v>1324</v>
      </c>
      <c r="D14" s="1265" t="s">
        <v>3</v>
      </c>
      <c r="E14" s="1266">
        <v>10</v>
      </c>
      <c r="F14" s="1266">
        <v>40</v>
      </c>
      <c r="G14" s="1261"/>
      <c r="H14" s="1229">
        <v>10</v>
      </c>
      <c r="I14" s="1574" t="s">
        <v>648</v>
      </c>
      <c r="J14" s="786">
        <f>IFERROR(VLOOKUP(C14,TDSheet!$G$1:$AK$2998,30,FALSE)/'Параметры заказа'!$B$10,"")</f>
        <v>1.98</v>
      </c>
      <c r="K14" s="1081">
        <f t="shared" si="0"/>
        <v>158.47498260000003</v>
      </c>
      <c r="L14" s="497"/>
      <c r="N14" s="230"/>
      <c r="P14" s="10"/>
      <c r="Q14" s="10"/>
    </row>
    <row r="15" spans="1:17" ht="27.15" customHeight="1" thickBot="1">
      <c r="A15" s="2229"/>
      <c r="B15" s="1575"/>
      <c r="C15" s="1249"/>
      <c r="D15" s="1250"/>
      <c r="E15" s="1251"/>
      <c r="F15" s="1251"/>
      <c r="G15" s="1263"/>
      <c r="H15" s="1235"/>
      <c r="I15" s="1303"/>
      <c r="J15" s="784" t="str">
        <f>IFERROR(VLOOKUP(C15,TDSheet!$G$1:$AK$2998,30,FALSE)/'Параметры заказа'!$B$10,"")</f>
        <v/>
      </c>
      <c r="K15" s="1193" t="str">
        <f t="shared" si="0"/>
        <v/>
      </c>
      <c r="L15" s="498"/>
      <c r="P15" s="10"/>
      <c r="Q15" s="10"/>
    </row>
    <row r="16" spans="1:17" ht="27.15" customHeight="1">
      <c r="A16" s="2228"/>
      <c r="B16" s="2331" t="s">
        <v>594</v>
      </c>
      <c r="C16" s="1576" t="s">
        <v>593</v>
      </c>
      <c r="D16" s="1254" t="s">
        <v>5</v>
      </c>
      <c r="E16" s="1577">
        <v>10</v>
      </c>
      <c r="F16" s="1577">
        <v>303</v>
      </c>
      <c r="G16" s="1355">
        <v>4.4549999999999999E-4</v>
      </c>
      <c r="H16" s="1257"/>
      <c r="I16" s="1578" t="s">
        <v>655</v>
      </c>
      <c r="J16" s="787">
        <f>IFERROR(VLOOKUP(C16,TDSheet!$G$1:$AK$2998,30,FALSE)/'Параметры заказа'!$B$10,"")</f>
        <v>28.02</v>
      </c>
      <c r="K16" s="1078">
        <f t="shared" si="0"/>
        <v>2242.6611174000004</v>
      </c>
      <c r="L16" s="501"/>
      <c r="P16" s="10"/>
      <c r="Q16" s="10"/>
    </row>
    <row r="17" spans="1:17" ht="27.15" customHeight="1">
      <c r="A17" s="2228"/>
      <c r="B17" s="2331"/>
      <c r="C17" s="1264"/>
      <c r="D17" s="1265"/>
      <c r="E17" s="1266"/>
      <c r="F17" s="1266"/>
      <c r="G17" s="1261"/>
      <c r="H17" s="1229"/>
      <c r="I17" s="1302"/>
      <c r="J17" s="783" t="str">
        <f>IFERROR(VLOOKUP(C17,TDSheet!$G$1:$AK$2998,30,FALSE)/'Параметры заказа'!$B$10,"")</f>
        <v/>
      </c>
      <c r="K17" s="1192" t="str">
        <f t="shared" si="0"/>
        <v/>
      </c>
      <c r="L17" s="497"/>
      <c r="P17" s="10"/>
      <c r="Q17" s="10"/>
    </row>
    <row r="18" spans="1:17" ht="27.15" customHeight="1" thickBot="1">
      <c r="A18" s="2229"/>
      <c r="B18" s="2331"/>
      <c r="C18" s="1269"/>
      <c r="D18" s="1270"/>
      <c r="E18" s="1271"/>
      <c r="F18" s="1271"/>
      <c r="G18" s="1334"/>
      <c r="H18" s="1272"/>
      <c r="I18" s="1304"/>
      <c r="J18" s="788" t="str">
        <f>IFERROR(VLOOKUP(C18,TDSheet!$G$1:$AK$2998,30,FALSE)/'Параметры заказа'!$B$10,"")</f>
        <v/>
      </c>
      <c r="K18" s="1184" t="str">
        <f t="shared" si="0"/>
        <v/>
      </c>
      <c r="L18" s="500"/>
      <c r="P18" s="10"/>
      <c r="Q18" s="10"/>
    </row>
    <row r="19" spans="1:17" ht="27.15" customHeight="1">
      <c r="A19" s="2222"/>
      <c r="B19" s="2322" t="s">
        <v>600</v>
      </c>
      <c r="C19" s="1237" t="s">
        <v>595</v>
      </c>
      <c r="D19" s="1301" t="s">
        <v>601</v>
      </c>
      <c r="E19" s="1221">
        <v>10</v>
      </c>
      <c r="F19" s="1238">
        <v>238</v>
      </c>
      <c r="G19" s="1274">
        <v>0.112</v>
      </c>
      <c r="H19" s="1223"/>
      <c r="I19" s="1224" t="s">
        <v>656</v>
      </c>
      <c r="J19" s="755">
        <f>IFERROR(VLOOKUP(C19,TDSheet!$G$1:$AK$2998,30,FALSE)/'Параметры заказа'!$B$10,"")</f>
        <v>9.8800000000000008</v>
      </c>
      <c r="K19" s="1081">
        <f t="shared" si="0"/>
        <v>790.7741556000002</v>
      </c>
      <c r="L19" s="496"/>
      <c r="P19" s="10"/>
      <c r="Q19" s="10"/>
    </row>
    <row r="20" spans="1:17" ht="27.15" customHeight="1">
      <c r="A20" s="2272"/>
      <c r="B20" s="2323"/>
      <c r="C20" s="1225" t="s">
        <v>596</v>
      </c>
      <c r="D20" s="1299" t="s">
        <v>602</v>
      </c>
      <c r="E20" s="1227">
        <v>10</v>
      </c>
      <c r="F20" s="1239">
        <v>238</v>
      </c>
      <c r="G20" s="1261">
        <v>0.112</v>
      </c>
      <c r="H20" s="1229"/>
      <c r="I20" s="1230" t="s">
        <v>656</v>
      </c>
      <c r="J20" s="756">
        <f>IFERROR(VLOOKUP(C20,TDSheet!$G$1:$AK$2998,30,FALSE)/'Параметры заказа'!$B$10,"")</f>
        <v>9.8800000000000008</v>
      </c>
      <c r="K20" s="1079">
        <f t="shared" si="0"/>
        <v>790.7741556000002</v>
      </c>
      <c r="L20" s="497"/>
      <c r="P20" s="10"/>
      <c r="Q20" s="10"/>
    </row>
    <row r="21" spans="1:17" ht="27.15" customHeight="1">
      <c r="A21" s="2272"/>
      <c r="B21" s="2323"/>
      <c r="C21" s="1225" t="s">
        <v>597</v>
      </c>
      <c r="D21" s="1299" t="s">
        <v>603</v>
      </c>
      <c r="E21" s="1227">
        <v>10</v>
      </c>
      <c r="F21" s="1239">
        <v>238</v>
      </c>
      <c r="G21" s="1261">
        <v>0.112</v>
      </c>
      <c r="H21" s="1229"/>
      <c r="I21" s="1230" t="s">
        <v>656</v>
      </c>
      <c r="J21" s="756">
        <f>IFERROR(VLOOKUP(C21,TDSheet!$G$1:$AK$2998,30,FALSE)/'Параметры заказа'!$B$10,"")</f>
        <v>9.8800000000000008</v>
      </c>
      <c r="K21" s="1079">
        <f t="shared" si="0"/>
        <v>790.7741556000002</v>
      </c>
      <c r="L21" s="497"/>
      <c r="P21" s="10"/>
      <c r="Q21" s="10"/>
    </row>
    <row r="22" spans="1:17" ht="27.15" customHeight="1">
      <c r="A22" s="2223"/>
      <c r="B22" s="2323"/>
      <c r="C22" s="1264" t="s">
        <v>598</v>
      </c>
      <c r="D22" s="1265" t="s">
        <v>604</v>
      </c>
      <c r="E22" s="1266">
        <v>10</v>
      </c>
      <c r="F22" s="1266">
        <v>238</v>
      </c>
      <c r="G22" s="1261">
        <v>0.112</v>
      </c>
      <c r="H22" s="1229"/>
      <c r="I22" s="1302" t="s">
        <v>656</v>
      </c>
      <c r="J22" s="786">
        <f>IFERROR(VLOOKUP(C22,TDSheet!$G$1:$AK$2998,30,FALSE)/'Параметры заказа'!$B$10,"")</f>
        <v>9.8800000000000008</v>
      </c>
      <c r="K22" s="1079">
        <f t="shared" si="0"/>
        <v>790.7741556000002</v>
      </c>
      <c r="L22" s="497"/>
      <c r="P22" s="10"/>
      <c r="Q22" s="10"/>
    </row>
    <row r="23" spans="1:17" ht="27.9" customHeight="1" thickBot="1">
      <c r="A23" s="2224"/>
      <c r="B23" s="2324"/>
      <c r="C23" s="1249" t="s">
        <v>599</v>
      </c>
      <c r="D23" s="1250" t="s">
        <v>605</v>
      </c>
      <c r="E23" s="1251">
        <v>10</v>
      </c>
      <c r="F23" s="1251">
        <v>238</v>
      </c>
      <c r="G23" s="1263">
        <v>0.112</v>
      </c>
      <c r="H23" s="1235"/>
      <c r="I23" s="1303" t="s">
        <v>656</v>
      </c>
      <c r="J23" s="789">
        <f>IFERROR(VLOOKUP(C23,TDSheet!$G$1:$AK$2998,30,FALSE)/'Параметры заказа'!$B$10,"")</f>
        <v>9.8800000000000008</v>
      </c>
      <c r="K23" s="1080">
        <f t="shared" si="0"/>
        <v>790.7741556000002</v>
      </c>
      <c r="L23" s="498"/>
      <c r="P23" s="10"/>
      <c r="Q23" s="10"/>
    </row>
    <row r="24" spans="1:17" ht="27.9" customHeight="1">
      <c r="A24" s="2222"/>
      <c r="B24" s="2322" t="s">
        <v>1231</v>
      </c>
      <c r="C24" s="1237" t="s">
        <v>1232</v>
      </c>
      <c r="D24" s="1254" t="s">
        <v>5</v>
      </c>
      <c r="E24" s="1221">
        <v>10</v>
      </c>
      <c r="F24" s="1238">
        <v>600</v>
      </c>
      <c r="G24" s="1274">
        <v>1.8129999999999999E-3</v>
      </c>
      <c r="H24" s="1223"/>
      <c r="I24" s="1579" t="s">
        <v>631</v>
      </c>
      <c r="J24" s="755">
        <f>IFERROR(VLOOKUP(C24,TDSheet!$G$1:$AK$2998,30,FALSE)/'Параметры заказа'!$B$10,"")</f>
        <v>77.959999999999994</v>
      </c>
      <c r="K24" s="1081">
        <f t="shared" si="0"/>
        <v>6239.7523452000005</v>
      </c>
      <c r="L24" s="496"/>
      <c r="P24" s="10"/>
      <c r="Q24" s="10"/>
    </row>
    <row r="25" spans="1:17" ht="27.9" customHeight="1">
      <c r="A25" s="2272"/>
      <c r="B25" s="2323"/>
      <c r="C25" s="1225"/>
      <c r="D25" s="1299"/>
      <c r="E25" s="1227"/>
      <c r="F25" s="1239"/>
      <c r="G25" s="1261"/>
      <c r="H25" s="1229"/>
      <c r="I25" s="1230"/>
      <c r="J25" s="756" t="str">
        <f>IFERROR(VLOOKUP(C25,TDSheet!$G$1:$AK$2998,30,FALSE)/'Параметры заказа'!$B$10,"")</f>
        <v/>
      </c>
      <c r="K25" s="1079" t="str">
        <f t="shared" si="0"/>
        <v/>
      </c>
      <c r="L25" s="497"/>
      <c r="P25" s="10"/>
      <c r="Q25" s="10"/>
    </row>
    <row r="26" spans="1:17" ht="27.9" customHeight="1">
      <c r="A26" s="2272"/>
      <c r="B26" s="2323"/>
      <c r="C26" s="1225"/>
      <c r="D26" s="1299"/>
      <c r="E26" s="1227"/>
      <c r="F26" s="1239"/>
      <c r="G26" s="1261"/>
      <c r="H26" s="1229"/>
      <c r="I26" s="1230"/>
      <c r="J26" s="756" t="str">
        <f>IFERROR(VLOOKUP(C26,TDSheet!$G$1:$AK$2998,30,FALSE)/'Параметры заказа'!$B$10,"")</f>
        <v/>
      </c>
      <c r="K26" s="1079" t="str">
        <f t="shared" si="0"/>
        <v/>
      </c>
      <c r="L26" s="497"/>
      <c r="P26" s="10"/>
      <c r="Q26" s="10"/>
    </row>
    <row r="27" spans="1:17" ht="27.9" customHeight="1">
      <c r="A27" s="2223"/>
      <c r="B27" s="2323"/>
      <c r="C27" s="1264"/>
      <c r="D27" s="1265"/>
      <c r="E27" s="1266"/>
      <c r="F27" s="1266"/>
      <c r="G27" s="1261"/>
      <c r="H27" s="1229"/>
      <c r="I27" s="1302"/>
      <c r="J27" s="786" t="str">
        <f>IFERROR(VLOOKUP(C27,TDSheet!$G$1:$AK$2998,30,FALSE)/'Параметры заказа'!$B$10,"")</f>
        <v/>
      </c>
      <c r="K27" s="1079" t="str">
        <f t="shared" si="0"/>
        <v/>
      </c>
      <c r="L27" s="497"/>
      <c r="P27" s="10"/>
      <c r="Q27" s="10"/>
    </row>
    <row r="28" spans="1:17" ht="27.9" customHeight="1" thickBot="1">
      <c r="A28" s="2224"/>
      <c r="B28" s="2324"/>
      <c r="C28" s="1249"/>
      <c r="D28" s="1250"/>
      <c r="E28" s="1251"/>
      <c r="F28" s="1251"/>
      <c r="G28" s="1263"/>
      <c r="H28" s="1235"/>
      <c r="I28" s="1303"/>
      <c r="J28" s="789" t="str">
        <f>IFERROR(VLOOKUP(C28,TDSheet!$G$1:$AK$2998,30,FALSE)/'Параметры заказа'!$B$10,"")</f>
        <v/>
      </c>
      <c r="K28" s="1080" t="str">
        <f t="shared" si="0"/>
        <v/>
      </c>
      <c r="L28" s="498"/>
      <c r="P28" s="10"/>
      <c r="Q28" s="10"/>
    </row>
    <row r="29" spans="1:17" ht="27.9" customHeight="1">
      <c r="A29" s="2272"/>
      <c r="B29" s="2206" t="s">
        <v>1123</v>
      </c>
      <c r="C29" s="1580" t="s">
        <v>2099</v>
      </c>
      <c r="D29" s="1254" t="s">
        <v>3</v>
      </c>
      <c r="E29" s="1255">
        <v>10</v>
      </c>
      <c r="F29" s="1255">
        <v>458</v>
      </c>
      <c r="G29" s="1228"/>
      <c r="H29" s="1257"/>
      <c r="I29" s="1258">
        <v>60</v>
      </c>
      <c r="J29" s="735">
        <f>IFERROR(VLOOKUP(C29,TDSheet!$G$1:$AK$2998,30,FALSE)/'Параметры заказа'!$B$10,"")</f>
        <v>20.81</v>
      </c>
      <c r="K29" s="1079">
        <f t="shared" si="0"/>
        <v>1665.5880747000001</v>
      </c>
      <c r="L29" s="501"/>
      <c r="O29" s="258" t="s">
        <v>1468</v>
      </c>
      <c r="P29" s="10"/>
      <c r="Q29" s="10"/>
    </row>
    <row r="30" spans="1:17" ht="27.9" customHeight="1">
      <c r="A30" s="2223"/>
      <c r="B30" s="2231"/>
      <c r="C30" s="1225"/>
      <c r="D30" s="1226"/>
      <c r="E30" s="1227"/>
      <c r="F30" s="1227"/>
      <c r="G30" s="1228"/>
      <c r="H30" s="1229"/>
      <c r="I30" s="1230"/>
      <c r="J30" s="790" t="str">
        <f>IFERROR(VLOOKUP(C30,TDSheet!$G$1:$AK$2998,30,FALSE)/'Параметры заказа'!$B$10,"")</f>
        <v/>
      </c>
      <c r="K30" s="1076" t="str">
        <f t="shared" si="0"/>
        <v/>
      </c>
      <c r="L30" s="497"/>
      <c r="P30" s="10"/>
      <c r="Q30" s="10"/>
    </row>
    <row r="31" spans="1:17" ht="27.9" customHeight="1" thickBot="1">
      <c r="A31" s="2224"/>
      <c r="B31" s="2240"/>
      <c r="C31" s="1231"/>
      <c r="D31" s="1232"/>
      <c r="E31" s="1233"/>
      <c r="F31" s="1233"/>
      <c r="G31" s="1234"/>
      <c r="H31" s="1235"/>
      <c r="I31" s="1581"/>
      <c r="J31" s="791" t="str">
        <f>IFERROR(VLOOKUP(C31,TDSheet!$G$1:$AK$2998,30,FALSE)/'Параметры заказа'!$B$10,"")</f>
        <v/>
      </c>
      <c r="K31" s="1097" t="str">
        <f t="shared" si="0"/>
        <v/>
      </c>
      <c r="L31" s="498"/>
      <c r="P31" s="10"/>
      <c r="Q31" s="10"/>
    </row>
    <row r="32" spans="1:17" ht="27.9" customHeight="1" thickBot="1">
      <c r="A32" s="1329" t="s">
        <v>1276</v>
      </c>
      <c r="B32" s="782"/>
      <c r="C32" s="782"/>
      <c r="D32" s="782"/>
      <c r="E32" s="782"/>
      <c r="F32" s="782"/>
      <c r="G32" s="782"/>
      <c r="H32" s="782"/>
      <c r="I32" s="782"/>
      <c r="J32" s="782" t="str">
        <f>IFERROR(VLOOKUP(C32,TDSheet!$G$1:$AK$2998,30,FALSE)/'Параметры заказа'!$B$10,"")</f>
        <v/>
      </c>
      <c r="K32" s="758" t="str">
        <f t="shared" si="0"/>
        <v/>
      </c>
      <c r="L32" s="506"/>
      <c r="P32" s="10"/>
      <c r="Q32" s="10"/>
    </row>
    <row r="33" spans="1:17" ht="27.9" customHeight="1">
      <c r="A33" s="1582"/>
      <c r="B33" s="2314" t="s">
        <v>697</v>
      </c>
      <c r="C33" s="1583" t="s">
        <v>2784</v>
      </c>
      <c r="D33" s="1584" t="s">
        <v>3</v>
      </c>
      <c r="E33" s="1307">
        <v>16</v>
      </c>
      <c r="F33" s="1307">
        <v>320</v>
      </c>
      <c r="G33" s="1585"/>
      <c r="H33" s="1223">
        <v>1</v>
      </c>
      <c r="I33" s="1586" t="s">
        <v>639</v>
      </c>
      <c r="J33" s="792">
        <f>IFERROR(VLOOKUP(C33,TDSheet!$G$1:$AK$2998,30,FALSE)/'Параметры заказа'!$B$10,"")</f>
        <v>17.559999999999999</v>
      </c>
      <c r="K33" s="1111">
        <f t="shared" si="0"/>
        <v>1405.4649972000002</v>
      </c>
      <c r="L33" s="508"/>
      <c r="O33" s="258" t="s">
        <v>1468</v>
      </c>
      <c r="P33" s="10"/>
      <c r="Q33" s="10"/>
    </row>
    <row r="34" spans="1:17" ht="27.9" customHeight="1">
      <c r="A34" s="1587"/>
      <c r="B34" s="2315"/>
      <c r="C34" s="1588" t="s">
        <v>2785</v>
      </c>
      <c r="D34" s="1589" t="s">
        <v>5</v>
      </c>
      <c r="E34" s="1388">
        <v>16</v>
      </c>
      <c r="F34" s="1388">
        <v>370</v>
      </c>
      <c r="G34" s="1590"/>
      <c r="H34" s="1368">
        <v>1</v>
      </c>
      <c r="I34" s="1591" t="s">
        <v>639</v>
      </c>
      <c r="J34" s="793">
        <f>IFERROR(VLOOKUP(C34,TDSheet!$G$1:$AK$2998,30,FALSE)/'Параметры заказа'!$B$10,"")</f>
        <v>20.76</v>
      </c>
      <c r="K34" s="1194">
        <f t="shared" si="0"/>
        <v>1661.5861812000003</v>
      </c>
      <c r="L34" s="675"/>
      <c r="O34" s="258" t="s">
        <v>1468</v>
      </c>
      <c r="P34" s="10"/>
      <c r="Q34" s="10"/>
    </row>
    <row r="35" spans="1:17" ht="27.9" customHeight="1" thickBot="1">
      <c r="A35" s="1587"/>
      <c r="B35" s="2315"/>
      <c r="C35" s="1592" t="s">
        <v>2786</v>
      </c>
      <c r="D35" s="1589" t="s">
        <v>7</v>
      </c>
      <c r="E35" s="1382">
        <v>16</v>
      </c>
      <c r="F35" s="1382">
        <v>440</v>
      </c>
      <c r="G35" s="1593"/>
      <c r="H35" s="1373">
        <v>1</v>
      </c>
      <c r="I35" s="1594" t="s">
        <v>630</v>
      </c>
      <c r="J35" s="794">
        <f>IFERROR(VLOOKUP(C35,TDSheet!$G$1:$AK$2998,30,FALSE)/'Параметры заказа'!$B$10,"")</f>
        <v>24.99</v>
      </c>
      <c r="K35" s="1114">
        <f t="shared" si="0"/>
        <v>2000.1463713000003</v>
      </c>
      <c r="L35" s="679"/>
      <c r="O35" s="258" t="s">
        <v>1468</v>
      </c>
      <c r="P35" s="10"/>
      <c r="Q35" s="10"/>
    </row>
    <row r="36" spans="1:17" ht="32.25" customHeight="1">
      <c r="A36" s="2230"/>
      <c r="B36" s="2315"/>
      <c r="C36" s="1237" t="s">
        <v>699</v>
      </c>
      <c r="D36" s="1220" t="s">
        <v>3</v>
      </c>
      <c r="E36" s="1221">
        <v>16</v>
      </c>
      <c r="F36" s="1238">
        <v>302</v>
      </c>
      <c r="G36" s="1585">
        <v>5.6420000000000005E-4</v>
      </c>
      <c r="H36" s="1223">
        <v>1</v>
      </c>
      <c r="I36" s="1586" t="s">
        <v>639</v>
      </c>
      <c r="J36" s="795">
        <f>IFERROR(VLOOKUP(C36,TDSheet!$G$1:$AK$2998,30,FALSE)/'Параметры заказа'!$B$10,"")</f>
        <v>42.85</v>
      </c>
      <c r="K36" s="1111">
        <f t="shared" si="0"/>
        <v>3429.6227295000008</v>
      </c>
      <c r="L36" s="508"/>
      <c r="O36" s="471"/>
      <c r="P36" s="10"/>
      <c r="Q36" s="10"/>
    </row>
    <row r="37" spans="1:17" ht="34.5" customHeight="1" thickBot="1">
      <c r="A37" s="2272"/>
      <c r="B37" s="2315"/>
      <c r="C37" s="1595" t="s">
        <v>698</v>
      </c>
      <c r="D37" s="1596" t="s">
        <v>5</v>
      </c>
      <c r="E37" s="1597">
        <v>16</v>
      </c>
      <c r="F37" s="1597">
        <v>319</v>
      </c>
      <c r="G37" s="1598">
        <v>5.6420000000000005E-4</v>
      </c>
      <c r="H37" s="1599">
        <v>1</v>
      </c>
      <c r="I37" s="1600" t="s">
        <v>639</v>
      </c>
      <c r="J37" s="796">
        <f>IFERROR(VLOOKUP(C37,TDSheet!$G$1:$AK$2998,30,FALSE)/'Параметры заказа'!$B$10,"")</f>
        <v>43.62</v>
      </c>
      <c r="K37" s="1195">
        <f t="shared" si="0"/>
        <v>3491.2518894000004</v>
      </c>
      <c r="L37" s="676"/>
      <c r="O37" s="471" t="s">
        <v>2195</v>
      </c>
      <c r="P37" s="10"/>
      <c r="Q37" s="10"/>
    </row>
    <row r="38" spans="1:17" ht="35.25" customHeight="1">
      <c r="A38" s="2230"/>
      <c r="B38" s="2315"/>
      <c r="C38" s="1601" t="s">
        <v>1857</v>
      </c>
      <c r="D38" s="1220" t="s">
        <v>7</v>
      </c>
      <c r="E38" s="1602">
        <v>16</v>
      </c>
      <c r="F38" s="1602">
        <v>1100</v>
      </c>
      <c r="G38" s="1603"/>
      <c r="H38" s="1223">
        <v>1</v>
      </c>
      <c r="I38" s="1604" t="s">
        <v>645</v>
      </c>
      <c r="J38" s="792">
        <f>IFERROR(VLOOKUP(C38,TDSheet!$G$1:$AK$2998,30,FALSE)/'Параметры заказа'!$B$10,"")</f>
        <v>123.94</v>
      </c>
      <c r="K38" s="1111">
        <f t="shared" si="0"/>
        <v>9919.8936078000006</v>
      </c>
      <c r="L38" s="508"/>
      <c r="O38" s="471" t="s">
        <v>2195</v>
      </c>
      <c r="P38" s="10"/>
      <c r="Q38" s="10"/>
    </row>
    <row r="39" spans="1:17" ht="38.25" customHeight="1" thickBot="1">
      <c r="A39" s="2229"/>
      <c r="B39" s="2316"/>
      <c r="C39" s="1605" t="s">
        <v>1955</v>
      </c>
      <c r="D39" s="1232" t="s">
        <v>9</v>
      </c>
      <c r="E39" s="1606">
        <v>16</v>
      </c>
      <c r="F39" s="1606">
        <v>1397</v>
      </c>
      <c r="G39" s="1607"/>
      <c r="H39" s="1235">
        <v>1</v>
      </c>
      <c r="I39" s="1608" t="s">
        <v>645</v>
      </c>
      <c r="J39" s="797">
        <f>IFERROR(VLOOKUP(C39,TDSheet!$G$1:$AK$2998,30,FALSE)/'Параметры заказа'!$B$10,"")</f>
        <v>171</v>
      </c>
      <c r="K39" s="1136">
        <f t="shared" si="0"/>
        <v>13686.475770000003</v>
      </c>
      <c r="L39" s="498"/>
      <c r="O39" s="471"/>
      <c r="P39" s="10"/>
      <c r="Q39" s="10"/>
    </row>
    <row r="40" spans="1:17" ht="27.9" customHeight="1">
      <c r="A40" s="2222"/>
      <c r="B40" s="2130" t="s">
        <v>1275</v>
      </c>
      <c r="C40" s="1609" t="s">
        <v>1122</v>
      </c>
      <c r="D40" s="1584" t="s">
        <v>3</v>
      </c>
      <c r="E40" s="1221">
        <v>16</v>
      </c>
      <c r="F40" s="1221">
        <v>340</v>
      </c>
      <c r="G40" s="1222"/>
      <c r="H40" s="1223"/>
      <c r="I40" s="1224">
        <v>50</v>
      </c>
      <c r="J40" s="777">
        <f>IFERROR(VLOOKUP(C40,TDSheet!$G$1:$AK$2998,30,FALSE)/'Параметры заказа'!$B$10,"")</f>
        <v>22.57</v>
      </c>
      <c r="K40" s="1081">
        <f t="shared" si="0"/>
        <v>1806.4547259000003</v>
      </c>
      <c r="L40" s="508"/>
      <c r="O40" s="471"/>
      <c r="P40" s="10"/>
      <c r="Q40" s="10"/>
    </row>
    <row r="41" spans="1:17" ht="27.9" customHeight="1" thickBot="1">
      <c r="A41" s="2223"/>
      <c r="B41" s="2326"/>
      <c r="C41" s="1610" t="s">
        <v>1277</v>
      </c>
      <c r="D41" s="1596" t="s">
        <v>5</v>
      </c>
      <c r="E41" s="1611">
        <v>16</v>
      </c>
      <c r="F41" s="1611">
        <v>360</v>
      </c>
      <c r="G41" s="1228"/>
      <c r="H41" s="1599"/>
      <c r="I41" s="1612" t="s">
        <v>663</v>
      </c>
      <c r="J41" s="798">
        <f>IFERROR(VLOOKUP(C41,TDSheet!$G$1:$AK$2998,30,FALSE)/'Параметры заказа'!$B$10,"")</f>
        <v>25.87</v>
      </c>
      <c r="K41" s="1196">
        <f t="shared" si="0"/>
        <v>2070.5796969000003</v>
      </c>
      <c r="L41" s="676"/>
      <c r="P41" s="10"/>
      <c r="Q41" s="10"/>
    </row>
    <row r="42" spans="1:17" ht="27.9" customHeight="1">
      <c r="A42" s="2325"/>
      <c r="B42" s="2327"/>
      <c r="C42" s="1570" t="s">
        <v>1658</v>
      </c>
      <c r="D42" s="1584" t="s">
        <v>3</v>
      </c>
      <c r="E42" s="1613">
        <v>40</v>
      </c>
      <c r="F42" s="1614">
        <v>670</v>
      </c>
      <c r="G42" s="1222"/>
      <c r="H42" s="1615"/>
      <c r="I42" s="1616" t="s">
        <v>660</v>
      </c>
      <c r="J42" s="799">
        <f>IFERROR(VLOOKUP(C42,TDSheet!$G$1:$AK$2998,30,FALSE)/'Параметры заказа'!$B$10,"")</f>
        <v>56.82</v>
      </c>
      <c r="K42" s="1081">
        <f t="shared" si="0"/>
        <v>4547.7517734000003</v>
      </c>
      <c r="L42" s="565"/>
      <c r="O42" s="258"/>
      <c r="P42" s="10"/>
      <c r="Q42" s="10"/>
    </row>
    <row r="43" spans="1:17" ht="27.9" customHeight="1">
      <c r="A43" s="2325"/>
      <c r="B43" s="2327"/>
      <c r="C43" s="1617" t="s">
        <v>1659</v>
      </c>
      <c r="D43" s="1589" t="s">
        <v>5</v>
      </c>
      <c r="E43" s="1618">
        <v>40</v>
      </c>
      <c r="F43" s="1619">
        <v>710</v>
      </c>
      <c r="G43" s="1228"/>
      <c r="H43" s="1620"/>
      <c r="I43" s="1621" t="s">
        <v>660</v>
      </c>
      <c r="J43" s="800">
        <f>IFERROR(VLOOKUP(C43,TDSheet!$G$1:$AK$2998,30,FALSE)/'Параметры заказа'!$B$10,"")</f>
        <v>57.56</v>
      </c>
      <c r="K43" s="1079">
        <f t="shared" si="0"/>
        <v>4606.9797972000006</v>
      </c>
      <c r="L43" s="524"/>
      <c r="O43" s="258"/>
      <c r="P43" s="10"/>
      <c r="Q43" s="10"/>
    </row>
    <row r="44" spans="1:17" ht="27.9" customHeight="1">
      <c r="A44" s="2325"/>
      <c r="B44" s="2327"/>
      <c r="C44" s="1617" t="s">
        <v>1660</v>
      </c>
      <c r="D44" s="1589" t="s">
        <v>7</v>
      </c>
      <c r="E44" s="1618">
        <v>40</v>
      </c>
      <c r="F44" s="1619">
        <v>1280</v>
      </c>
      <c r="G44" s="1228"/>
      <c r="H44" s="1620"/>
      <c r="I44" s="1621" t="s">
        <v>1216</v>
      </c>
      <c r="J44" s="800">
        <f>IFERROR(VLOOKUP(C44,TDSheet!$G$1:$AK$2998,30,FALSE)/'Параметры заказа'!$B$10,"")</f>
        <v>99.44</v>
      </c>
      <c r="K44" s="1079">
        <f t="shared" si="0"/>
        <v>7958.9657928000006</v>
      </c>
      <c r="L44" s="524"/>
      <c r="O44" s="258"/>
      <c r="P44" s="10"/>
      <c r="Q44" s="10"/>
    </row>
    <row r="45" spans="1:17" ht="27.9" customHeight="1">
      <c r="A45" s="2325"/>
      <c r="B45" s="2327"/>
      <c r="C45" s="1617" t="s">
        <v>1661</v>
      </c>
      <c r="D45" s="1589" t="s">
        <v>9</v>
      </c>
      <c r="E45" s="1618">
        <v>40</v>
      </c>
      <c r="F45" s="1619">
        <v>1320</v>
      </c>
      <c r="G45" s="1228"/>
      <c r="H45" s="1620"/>
      <c r="I45" s="1621" t="s">
        <v>1216</v>
      </c>
      <c r="J45" s="800">
        <f>IFERROR(VLOOKUP(C45,TDSheet!$G$1:$AK$2998,30,FALSE)/'Параметры заказа'!$B$10,"")</f>
        <v>155.43</v>
      </c>
      <c r="K45" s="1079">
        <f t="shared" si="0"/>
        <v>12440.286134100003</v>
      </c>
      <c r="L45" s="524"/>
      <c r="O45" s="258"/>
      <c r="P45" s="10"/>
      <c r="Q45" s="10"/>
    </row>
    <row r="46" spans="1:17" ht="27.9" customHeight="1">
      <c r="A46" s="2325"/>
      <c r="B46" s="2327"/>
      <c r="C46" s="1617" t="s">
        <v>1662</v>
      </c>
      <c r="D46" s="1589" t="s">
        <v>11</v>
      </c>
      <c r="E46" s="1618">
        <v>40</v>
      </c>
      <c r="F46" s="1619">
        <v>2030</v>
      </c>
      <c r="G46" s="1228"/>
      <c r="H46" s="1620"/>
      <c r="I46" s="1621" t="s">
        <v>1216</v>
      </c>
      <c r="J46" s="800">
        <f>IFERROR(VLOOKUP(C46,TDSheet!$G$1:$AK$2998,30,FALSE)/'Параметры заказа'!$B$10,"")</f>
        <v>206.96</v>
      </c>
      <c r="K46" s="1079">
        <f t="shared" si="0"/>
        <v>16564.637575200002</v>
      </c>
      <c r="L46" s="524"/>
      <c r="O46" s="258"/>
      <c r="P46" s="10"/>
      <c r="Q46" s="10"/>
    </row>
    <row r="47" spans="1:17" ht="27.9" customHeight="1" thickBot="1">
      <c r="A47" s="2224"/>
      <c r="B47" s="2240"/>
      <c r="C47" s="1622" t="s">
        <v>1663</v>
      </c>
      <c r="D47" s="1232" t="s">
        <v>13</v>
      </c>
      <c r="E47" s="1623">
        <v>40</v>
      </c>
      <c r="F47" s="1233">
        <v>2090</v>
      </c>
      <c r="G47" s="1234"/>
      <c r="H47" s="1235"/>
      <c r="I47" s="1624" t="s">
        <v>649</v>
      </c>
      <c r="J47" s="737">
        <f>IFERROR(VLOOKUP(C47,TDSheet!$G$1:$AK$2998,30,FALSE)/'Параметры заказа'!$B$10,"")</f>
        <v>290.91000000000003</v>
      </c>
      <c r="K47" s="1080">
        <f t="shared" si="0"/>
        <v>23283.816761700007</v>
      </c>
      <c r="L47" s="498"/>
      <c r="O47" s="258"/>
      <c r="P47" s="10"/>
      <c r="Q47" s="10"/>
    </row>
    <row r="48" spans="1:17" ht="24.15" customHeight="1">
      <c r="A48" s="2317"/>
      <c r="B48" s="2130" t="s">
        <v>2097</v>
      </c>
      <c r="C48" s="1609" t="s">
        <v>2095</v>
      </c>
      <c r="D48" s="1584" t="s">
        <v>3</v>
      </c>
      <c r="E48" s="1221">
        <v>16</v>
      </c>
      <c r="F48" s="1221">
        <v>295</v>
      </c>
      <c r="G48" s="1222"/>
      <c r="H48" s="1223">
        <v>8</v>
      </c>
      <c r="I48" s="1625" t="s">
        <v>629</v>
      </c>
      <c r="J48" s="777">
        <f>IFERROR(VLOOKUP(C48,TDSheet!$G$1:$AK$2998,30,FALSE)/'Параметры заказа'!$B$10,"")</f>
        <v>14.06</v>
      </c>
      <c r="K48" s="1081">
        <f t="shared" si="0"/>
        <v>1125.3324522000003</v>
      </c>
      <c r="L48" s="508"/>
      <c r="O48" s="258" t="s">
        <v>1468</v>
      </c>
      <c r="P48" s="10"/>
      <c r="Q48"/>
    </row>
    <row r="49" spans="1:16" ht="24.15" customHeight="1">
      <c r="A49" s="2318"/>
      <c r="B49" s="2320"/>
      <c r="C49" s="1626" t="s">
        <v>2096</v>
      </c>
      <c r="D49" s="1627" t="s">
        <v>5</v>
      </c>
      <c r="E49" s="1628">
        <v>16</v>
      </c>
      <c r="F49" s="1628">
        <v>320</v>
      </c>
      <c r="G49" s="1228"/>
      <c r="H49" s="1629">
        <v>8</v>
      </c>
      <c r="I49" s="1630" t="s">
        <v>629</v>
      </c>
      <c r="J49" s="801">
        <f>IFERROR(VLOOKUP(C49,TDSheet!$G$1:$AK$2998,30,FALSE)/'Параметры заказа'!$B$10,"")</f>
        <v>15.65</v>
      </c>
      <c r="K49" s="1197">
        <f t="shared" si="0"/>
        <v>1252.5926655000003</v>
      </c>
      <c r="L49" s="525"/>
      <c r="O49" s="258" t="s">
        <v>1468</v>
      </c>
      <c r="P49" s="10"/>
    </row>
    <row r="50" spans="1:16" ht="24.15" customHeight="1">
      <c r="A50" s="2318"/>
      <c r="B50" s="2321"/>
      <c r="C50" s="1631"/>
      <c r="D50" s="1632"/>
      <c r="E50" s="1633"/>
      <c r="F50" s="1633"/>
      <c r="G50" s="1634"/>
      <c r="H50" s="1635"/>
      <c r="I50" s="1636"/>
      <c r="J50" s="802" t="str">
        <f>IFERROR(VLOOKUP(C50,TDSheet!$G$1:$AK$2998,30,FALSE)/'Параметры заказа'!$B$10,"")</f>
        <v/>
      </c>
      <c r="K50" s="1198" t="str">
        <f t="shared" si="0"/>
        <v/>
      </c>
      <c r="L50" s="526"/>
      <c r="P50" s="10"/>
    </row>
    <row r="51" spans="1:16" ht="24.15" customHeight="1">
      <c r="A51" s="2318"/>
      <c r="B51" s="2321"/>
      <c r="C51" s="1631"/>
      <c r="D51" s="1632"/>
      <c r="E51" s="1633"/>
      <c r="F51" s="1633"/>
      <c r="G51" s="1634"/>
      <c r="H51" s="1635"/>
      <c r="I51" s="1636"/>
      <c r="J51" s="802" t="str">
        <f>IFERROR(VLOOKUP(C51,TDSheet!$G$1:$AK$2998,30,FALSE)/'Параметры заказа'!$B$10,"")</f>
        <v/>
      </c>
      <c r="K51" s="1198" t="str">
        <f t="shared" si="0"/>
        <v/>
      </c>
      <c r="L51" s="526"/>
      <c r="P51" s="10"/>
    </row>
    <row r="52" spans="1:16" ht="24.15" customHeight="1" thickBot="1">
      <c r="A52" s="2319"/>
      <c r="B52" s="2132"/>
      <c r="C52" s="1637"/>
      <c r="D52" s="1638"/>
      <c r="E52" s="1639"/>
      <c r="F52" s="1639"/>
      <c r="G52" s="1640"/>
      <c r="H52" s="1539"/>
      <c r="I52" s="1641"/>
      <c r="J52" s="803" t="str">
        <f>IFERROR(VLOOKUP(C52,TDSheet!$G$1:$AK$2998,30,FALSE)/'Параметры заказа'!$B$10,"")</f>
        <v/>
      </c>
      <c r="K52" s="1199" t="str">
        <f t="shared" si="0"/>
        <v/>
      </c>
      <c r="L52" s="527"/>
      <c r="P52" s="10"/>
    </row>
    <row r="53" spans="1:16" ht="24.15" customHeight="1">
      <c r="P53" s="10"/>
    </row>
    <row r="54" spans="1:16" ht="24.15" customHeight="1">
      <c r="P54" s="10"/>
    </row>
    <row r="55" spans="1:16" ht="24.15" customHeight="1">
      <c r="P55" s="10"/>
    </row>
    <row r="56" spans="1:16" ht="24.15" customHeight="1">
      <c r="P56" s="10"/>
    </row>
    <row r="57" spans="1:16" ht="24.15" customHeight="1">
      <c r="P57" s="10"/>
    </row>
    <row r="58" spans="1:16" ht="24.15" customHeight="1">
      <c r="P58" s="10"/>
    </row>
    <row r="59" spans="1:16" ht="24.15" customHeight="1">
      <c r="P59" s="10"/>
    </row>
    <row r="60" spans="1:16" ht="24.15" customHeight="1">
      <c r="P60" s="10"/>
    </row>
    <row r="61" spans="1:16" ht="24.15" customHeight="1">
      <c r="P61" s="10"/>
    </row>
    <row r="62" spans="1:16" ht="24.15" customHeight="1">
      <c r="P62" s="10"/>
    </row>
    <row r="63" spans="1:16" ht="24.15" customHeight="1">
      <c r="P63" s="10"/>
    </row>
    <row r="64" spans="1:16" ht="24.15" customHeight="1">
      <c r="P64" s="10"/>
    </row>
    <row r="65" spans="16:16" ht="24.15" customHeight="1">
      <c r="P65" s="10"/>
    </row>
    <row r="66" spans="16:16" ht="24.15" customHeight="1">
      <c r="P66" s="10"/>
    </row>
    <row r="67" spans="16:16" ht="24.15" customHeight="1">
      <c r="P67" s="10"/>
    </row>
    <row r="68" spans="16:16" ht="24.15" customHeight="1">
      <c r="P68" s="10"/>
    </row>
    <row r="69" spans="16:16" ht="24.15" customHeight="1">
      <c r="P69" s="10"/>
    </row>
    <row r="70" spans="16:16" ht="24.15" customHeight="1">
      <c r="P70" s="10"/>
    </row>
    <row r="71" spans="16:16" ht="24.15" customHeight="1">
      <c r="P71" s="10"/>
    </row>
    <row r="72" spans="16:16" ht="24.15" customHeight="1">
      <c r="P72" s="10"/>
    </row>
    <row r="73" spans="16:16" ht="24.15" customHeight="1">
      <c r="P73" s="10"/>
    </row>
    <row r="74" spans="16:16" ht="24.15" customHeight="1">
      <c r="P74" s="10"/>
    </row>
    <row r="75" spans="16:16" ht="24.15" customHeight="1">
      <c r="P75" s="10"/>
    </row>
    <row r="76" spans="16:16" ht="24.15" customHeight="1">
      <c r="P76" s="10"/>
    </row>
    <row r="77" spans="16:16" ht="24.15" customHeight="1">
      <c r="P77" s="10"/>
    </row>
    <row r="78" spans="16:16" ht="24.15" customHeight="1">
      <c r="P78" s="10"/>
    </row>
    <row r="79" spans="16:16" ht="24.15" customHeight="1">
      <c r="P79" s="10"/>
    </row>
    <row r="80" spans="16:16" ht="24.15" customHeight="1">
      <c r="P80" s="10"/>
    </row>
    <row r="81" spans="16:16" ht="24.15" customHeight="1">
      <c r="P81" s="10"/>
    </row>
    <row r="82" spans="16:16" ht="24.15" customHeight="1">
      <c r="P82" s="10"/>
    </row>
    <row r="83" spans="16:16" ht="24.15" customHeight="1">
      <c r="P83" s="10"/>
    </row>
    <row r="84" spans="16:16" ht="24.15" customHeight="1">
      <c r="P84" s="10"/>
    </row>
    <row r="85" spans="16:16" ht="24.15" customHeight="1">
      <c r="P85" s="10"/>
    </row>
    <row r="86" spans="16:16" ht="24.15" customHeight="1">
      <c r="P86" s="10"/>
    </row>
    <row r="87" spans="16:16" ht="24.15" customHeight="1">
      <c r="P87" s="10"/>
    </row>
    <row r="88" spans="16:16" ht="24.15" customHeight="1">
      <c r="P88" s="10"/>
    </row>
    <row r="89" spans="16:16" ht="24.15" customHeight="1">
      <c r="P89" s="10"/>
    </row>
    <row r="90" spans="16:16" ht="24.15" customHeight="1">
      <c r="P90" s="10"/>
    </row>
    <row r="91" spans="16:16" ht="24.15" customHeight="1">
      <c r="P91" s="10"/>
    </row>
    <row r="92" spans="16:16" ht="24.15" customHeight="1">
      <c r="P92" s="10"/>
    </row>
    <row r="93" spans="16:16" ht="24.15" customHeight="1">
      <c r="P93" s="10"/>
    </row>
    <row r="94" spans="16:16" ht="24.15" customHeight="1">
      <c r="P94" s="10"/>
    </row>
    <row r="95" spans="16:16" ht="24.15" customHeight="1">
      <c r="P95" s="10"/>
    </row>
    <row r="96" spans="16:16" ht="24.15" customHeight="1">
      <c r="P96" s="10"/>
    </row>
    <row r="97" spans="16:16" ht="24.15" customHeight="1">
      <c r="P97" s="10"/>
    </row>
    <row r="98" spans="16:16" ht="24.15" customHeight="1">
      <c r="P98" s="10"/>
    </row>
    <row r="99" spans="16:16" ht="24.15" customHeight="1">
      <c r="P99" s="10"/>
    </row>
    <row r="100" spans="16:16" ht="24.15" customHeight="1">
      <c r="P100" s="10"/>
    </row>
    <row r="101" spans="16:16" ht="24.15" customHeight="1">
      <c r="P101" s="10"/>
    </row>
    <row r="102" spans="16:16" ht="24.15" customHeight="1">
      <c r="P102" s="10"/>
    </row>
    <row r="103" spans="16:16" ht="24.15" customHeight="1">
      <c r="P103" s="10"/>
    </row>
    <row r="104" spans="16:16" ht="24.15" customHeight="1">
      <c r="P104" s="10"/>
    </row>
    <row r="105" spans="16:16" ht="24.15" customHeight="1">
      <c r="P105" s="10"/>
    </row>
    <row r="106" spans="16:16" ht="24.15" customHeight="1">
      <c r="P106" s="10"/>
    </row>
    <row r="107" spans="16:16" ht="24.15" customHeight="1">
      <c r="P107" s="10"/>
    </row>
    <row r="108" spans="16:16" ht="24.15" customHeight="1">
      <c r="P108" s="10"/>
    </row>
    <row r="109" spans="16:16" ht="24.15" customHeight="1">
      <c r="P109" s="10"/>
    </row>
    <row r="110" spans="16:16" ht="24.15" customHeight="1">
      <c r="P110" s="10"/>
    </row>
    <row r="111" spans="16:16" ht="24.15" customHeight="1">
      <c r="P111" s="10"/>
    </row>
    <row r="112" spans="16:16" ht="24.15" customHeight="1">
      <c r="P112" s="10"/>
    </row>
    <row r="113" spans="16:16" ht="24.15" customHeight="1">
      <c r="P113" s="10"/>
    </row>
    <row r="114" spans="16:16" ht="24.15" customHeight="1">
      <c r="P114" s="10"/>
    </row>
    <row r="115" spans="16:16" ht="24.15" customHeight="1"/>
    <row r="116" spans="16:16" ht="24.15" customHeight="1"/>
    <row r="117" spans="16:16" ht="24.15" customHeight="1"/>
    <row r="118" spans="16:16" ht="24.15" customHeight="1"/>
    <row r="119" spans="16:16" ht="24.15" customHeight="1"/>
    <row r="120" spans="16:16" ht="24.15" customHeight="1"/>
    <row r="121" spans="16:16" ht="24.15" customHeight="1"/>
    <row r="122" spans="16:16" ht="24.15" customHeight="1"/>
    <row r="123" spans="16:16" ht="24.15" customHeight="1"/>
    <row r="124" spans="16:16" ht="24.15" customHeight="1"/>
    <row r="125" spans="16:16" ht="24.15" customHeight="1"/>
    <row r="126" spans="16:16" ht="24.15" customHeight="1"/>
    <row r="127" spans="16:16" ht="24.15" customHeight="1"/>
    <row r="128" spans="16:16" ht="24.15" customHeight="1"/>
    <row r="129" ht="24.15" customHeight="1"/>
    <row r="130" ht="24.15" customHeight="1"/>
    <row r="131" ht="24.15" customHeight="1"/>
    <row r="132" ht="24.15" customHeight="1"/>
    <row r="133" ht="24.15" customHeight="1"/>
    <row r="134" ht="24.15" customHeight="1"/>
    <row r="135" ht="24.15" customHeight="1"/>
    <row r="136" ht="24.15" customHeight="1"/>
    <row r="137" ht="24.15" customHeight="1"/>
    <row r="138" ht="24.15" customHeight="1"/>
    <row r="139" ht="24.15" customHeight="1"/>
    <row r="140" ht="24.15" customHeight="1"/>
    <row r="141" ht="24.15" customHeight="1"/>
    <row r="142" ht="24.15" customHeight="1"/>
    <row r="143" ht="24.15" customHeight="1"/>
    <row r="144" ht="24.15" customHeight="1"/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</sheetData>
  <sheetProtection sheet="1" objects="1" scenarios="1"/>
  <mergeCells count="42">
    <mergeCell ref="F2:J2"/>
    <mergeCell ref="F3:J3"/>
    <mergeCell ref="F4:J4"/>
    <mergeCell ref="K4:L4"/>
    <mergeCell ref="F5:J5"/>
    <mergeCell ref="K5:L5"/>
    <mergeCell ref="K2:L2"/>
    <mergeCell ref="K3:L3"/>
    <mergeCell ref="K7:K8"/>
    <mergeCell ref="L7:L8"/>
    <mergeCell ref="F6:J6"/>
    <mergeCell ref="K6:L6"/>
    <mergeCell ref="A7:A8"/>
    <mergeCell ref="B7:B8"/>
    <mergeCell ref="C7:C8"/>
    <mergeCell ref="D7:D8"/>
    <mergeCell ref="E7:E8"/>
    <mergeCell ref="F7:F8"/>
    <mergeCell ref="H7:I7"/>
    <mergeCell ref="J7:J8"/>
    <mergeCell ref="A1:A6"/>
    <mergeCell ref="B1:E6"/>
    <mergeCell ref="F1:J1"/>
    <mergeCell ref="K1:L1"/>
    <mergeCell ref="A10:A12"/>
    <mergeCell ref="B10:B12"/>
    <mergeCell ref="A13:A15"/>
    <mergeCell ref="A16:A18"/>
    <mergeCell ref="B16:B18"/>
    <mergeCell ref="B33:B39"/>
    <mergeCell ref="A48:A52"/>
    <mergeCell ref="B48:B52"/>
    <mergeCell ref="A19:A23"/>
    <mergeCell ref="B19:B23"/>
    <mergeCell ref="A24:A28"/>
    <mergeCell ref="B24:B28"/>
    <mergeCell ref="A29:A31"/>
    <mergeCell ref="B29:B31"/>
    <mergeCell ref="A40:A47"/>
    <mergeCell ref="B40:B47"/>
    <mergeCell ref="A36:A37"/>
    <mergeCell ref="A38:A39"/>
  </mergeCells>
  <phoneticPr fontId="119" type="noConversion"/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8">
    <tabColor rgb="FF92D050"/>
  </sheetPr>
  <dimension ref="A1:S504"/>
  <sheetViews>
    <sheetView zoomScale="85" zoomScaleNormal="85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219" customWidth="1"/>
    <col min="2" max="2" width="30.88671875" style="28" customWidth="1"/>
    <col min="3" max="3" width="13.5546875" style="223" customWidth="1"/>
    <col min="4" max="4" width="15.44140625" style="28" customWidth="1"/>
    <col min="5" max="5" width="10.5546875" style="224" customWidth="1"/>
    <col min="6" max="6" width="10.33203125" style="224" customWidth="1"/>
    <col min="7" max="7" width="14.44140625" style="221" hidden="1" customWidth="1"/>
    <col min="8" max="8" width="6.44140625" style="120" customWidth="1"/>
    <col min="9" max="9" width="6.44140625" style="220" customWidth="1"/>
    <col min="10" max="10" width="14.109375" style="225" customWidth="1"/>
    <col min="11" max="11" width="17.88671875" style="31" customWidth="1"/>
    <col min="12" max="12" width="15.33203125" style="226" customWidth="1"/>
    <col min="13" max="13" width="3.44140625" style="219" customWidth="1"/>
    <col min="14" max="14" width="3.5546875" style="219" customWidth="1"/>
    <col min="15" max="16384" width="9.109375" style="219"/>
  </cols>
  <sheetData>
    <row r="1" spans="1:15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5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5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5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5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5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5" ht="15.75" customHeight="1" thickBot="1">
      <c r="A7" s="2169" t="s">
        <v>0</v>
      </c>
      <c r="B7" s="2169" t="s">
        <v>59</v>
      </c>
      <c r="C7" s="2169" t="s">
        <v>60</v>
      </c>
      <c r="D7" s="2169" t="s">
        <v>1</v>
      </c>
      <c r="E7" s="2366" t="s">
        <v>1735</v>
      </c>
      <c r="F7" s="2171" t="s">
        <v>169</v>
      </c>
      <c r="G7" s="1642"/>
      <c r="H7" s="2306" t="s">
        <v>625</v>
      </c>
      <c r="I7" s="2307"/>
      <c r="J7" s="2181" t="str">
        <f>"Базовая цена 
("&amp;Рубрикатор!$F$11&amp;")"</f>
        <v>Базовая цена 
(с НДС)</v>
      </c>
      <c r="K7" s="2308" t="s">
        <v>170</v>
      </c>
      <c r="L7" s="2238" t="s">
        <v>50</v>
      </c>
    </row>
    <row r="8" spans="1:15" ht="15.75" customHeight="1" thickBot="1">
      <c r="A8" s="2170"/>
      <c r="B8" s="2170"/>
      <c r="C8" s="2170"/>
      <c r="D8" s="2170"/>
      <c r="E8" s="2367"/>
      <c r="F8" s="2172"/>
      <c r="G8" s="1212"/>
      <c r="H8" s="1213" t="s">
        <v>626</v>
      </c>
      <c r="I8" s="1214" t="s">
        <v>627</v>
      </c>
      <c r="J8" s="2182"/>
      <c r="K8" s="2198"/>
      <c r="L8" s="2239"/>
      <c r="N8" s="229" t="s">
        <v>1322</v>
      </c>
    </row>
    <row r="9" spans="1:15" ht="27.9" customHeight="1" thickBot="1">
      <c r="A9" s="1215" t="s">
        <v>1278</v>
      </c>
      <c r="B9" s="770"/>
      <c r="C9" s="770"/>
      <c r="D9" s="770"/>
      <c r="E9" s="770"/>
      <c r="F9" s="770"/>
      <c r="G9" s="770"/>
      <c r="H9" s="770"/>
      <c r="I9" s="770"/>
      <c r="J9" s="770"/>
      <c r="K9" s="770"/>
      <c r="L9" s="215"/>
      <c r="O9" s="228"/>
    </row>
    <row r="10" spans="1:15" ht="29.1" customHeight="1" thickBot="1">
      <c r="A10" s="1643" t="s">
        <v>1279</v>
      </c>
      <c r="B10" s="831"/>
      <c r="C10" s="831"/>
      <c r="D10" s="831"/>
      <c r="E10" s="831"/>
      <c r="F10" s="831"/>
      <c r="G10" s="831"/>
      <c r="H10" s="831"/>
      <c r="I10" s="831"/>
      <c r="J10" s="831"/>
      <c r="K10" s="771"/>
      <c r="L10" s="495"/>
      <c r="N10"/>
      <c r="O10"/>
    </row>
    <row r="11" spans="1:15" ht="43.2" customHeight="1">
      <c r="A11" s="2335"/>
      <c r="B11" s="2347" t="s">
        <v>1280</v>
      </c>
      <c r="C11" s="1644" t="s">
        <v>1281</v>
      </c>
      <c r="D11" s="1220" t="s">
        <v>1282</v>
      </c>
      <c r="E11" s="1645" t="s">
        <v>1736</v>
      </c>
      <c r="F11" s="1646">
        <v>219</v>
      </c>
      <c r="G11" s="1647">
        <v>2.27906E-4</v>
      </c>
      <c r="H11" s="1223">
        <v>12</v>
      </c>
      <c r="I11" s="1648" t="s">
        <v>640</v>
      </c>
      <c r="J11" s="738">
        <f>IFERROR(VLOOKUP(C11,TDSheet!$G$1:$AK$2998,30,FALSE)/'Параметры заказа'!$B$10,"")</f>
        <v>13.73</v>
      </c>
      <c r="K11" s="1081">
        <f>IFERROR(J11*$K$3*((100-$K$1)/100),"")</f>
        <v>1098.9199551000002</v>
      </c>
      <c r="L11" s="528"/>
      <c r="N11" s="231"/>
      <c r="O11" s="471" t="s">
        <v>2194</v>
      </c>
    </row>
    <row r="12" spans="1:15" ht="43.35" customHeight="1" thickBot="1">
      <c r="A12" s="2336"/>
      <c r="B12" s="2348"/>
      <c r="C12" s="1649" t="s">
        <v>1283</v>
      </c>
      <c r="D12" s="1254" t="s">
        <v>1284</v>
      </c>
      <c r="E12" s="1650" t="s">
        <v>1737</v>
      </c>
      <c r="F12" s="1651">
        <v>285</v>
      </c>
      <c r="G12" s="1652">
        <v>3.4185900000000002E-4</v>
      </c>
      <c r="H12" s="1229">
        <v>12</v>
      </c>
      <c r="I12" s="1653" t="s">
        <v>640</v>
      </c>
      <c r="J12" s="736">
        <f>IFERROR(VLOOKUP(C12,TDSheet!$G$1:$AK$2998,30,FALSE)/'Параметры заказа'!$B$10,"")</f>
        <v>16.47</v>
      </c>
      <c r="K12" s="1079">
        <f t="shared" ref="K12:K85" si="0">IFERROR(J12*$K$3*((100-$K$1)/100),"")</f>
        <v>1318.2237189000002</v>
      </c>
      <c r="L12" s="529"/>
      <c r="N12"/>
      <c r="O12" s="471" t="s">
        <v>2194</v>
      </c>
    </row>
    <row r="13" spans="1:15" ht="27.9" customHeight="1" thickBot="1">
      <c r="A13" s="1217" t="s">
        <v>1285</v>
      </c>
      <c r="B13" s="771"/>
      <c r="C13" s="771"/>
      <c r="D13" s="771"/>
      <c r="E13" s="771"/>
      <c r="F13" s="771"/>
      <c r="G13" s="771"/>
      <c r="H13" s="771"/>
      <c r="I13" s="771"/>
      <c r="J13" s="771" t="str">
        <f>IFERROR(VLOOKUP(C13,TDSheet!$G$1:$AK$2998,30,FALSE)/'Параметры заказа'!$B$10,"")</f>
        <v/>
      </c>
      <c r="K13" s="771" t="str">
        <f t="shared" si="0"/>
        <v/>
      </c>
      <c r="L13" s="530"/>
      <c r="N13"/>
      <c r="O13"/>
    </row>
    <row r="14" spans="1:15" ht="27.9" customHeight="1">
      <c r="A14" s="2341"/>
      <c r="B14" s="2344" t="s">
        <v>2766</v>
      </c>
      <c r="C14" s="1654" t="s">
        <v>2764</v>
      </c>
      <c r="D14" s="1220" t="s">
        <v>1282</v>
      </c>
      <c r="E14" s="1655" t="s">
        <v>2765</v>
      </c>
      <c r="F14" s="1656">
        <v>230</v>
      </c>
      <c r="G14" s="1647">
        <v>6.9999999999999999E-4</v>
      </c>
      <c r="H14" s="1223">
        <v>1</v>
      </c>
      <c r="I14" s="1657" t="s">
        <v>636</v>
      </c>
      <c r="J14" s="809">
        <f>IFERROR(VLOOKUP(C14,TDSheet!$G$1:$AK$2998,30,FALSE)/'Параметры заказа'!$B$10,"")</f>
        <v>38.61</v>
      </c>
      <c r="K14" s="1081">
        <f t="shared" si="0"/>
        <v>3090.2621607000005</v>
      </c>
      <c r="L14" s="531"/>
      <c r="N14"/>
      <c r="O14"/>
    </row>
    <row r="15" spans="1:15" ht="27.9" customHeight="1">
      <c r="A15" s="2342"/>
      <c r="B15" s="2345"/>
      <c r="C15" s="1649"/>
      <c r="D15" s="1254"/>
      <c r="E15" s="1650"/>
      <c r="F15" s="1658"/>
      <c r="G15" s="1652"/>
      <c r="H15" s="1257"/>
      <c r="I15" s="1659"/>
      <c r="J15" s="810" t="str">
        <f>IFERROR(VLOOKUP(C15,TDSheet!$G$1:$AK$2998,30,FALSE)/'Параметры заказа'!$B$10,"")</f>
        <v/>
      </c>
      <c r="K15" s="1079" t="str">
        <f t="shared" si="0"/>
        <v/>
      </c>
      <c r="L15" s="532"/>
      <c r="N15"/>
      <c r="O15"/>
    </row>
    <row r="16" spans="1:15" ht="26.25" customHeight="1" thickBot="1">
      <c r="A16" s="2343"/>
      <c r="B16" s="2346"/>
      <c r="C16" s="1660"/>
      <c r="D16" s="1232"/>
      <c r="E16" s="1661"/>
      <c r="F16" s="1662"/>
      <c r="G16" s="1663"/>
      <c r="H16" s="1664"/>
      <c r="I16" s="1665"/>
      <c r="J16" s="811" t="str">
        <f>IFERROR(VLOOKUP(C16,TDSheet!$G$1:$AK$2998,30,FALSE)/'Параметры заказа'!$B$10,"")</f>
        <v/>
      </c>
      <c r="K16" s="1080" t="str">
        <f t="shared" si="0"/>
        <v/>
      </c>
      <c r="L16" s="533"/>
      <c r="N16"/>
      <c r="O16"/>
    </row>
    <row r="17" spans="1:15" ht="27.9" customHeight="1">
      <c r="A17" s="2337"/>
      <c r="B17" s="2130" t="s">
        <v>1125</v>
      </c>
      <c r="C17" s="1654" t="s">
        <v>1118</v>
      </c>
      <c r="D17" s="1220" t="s">
        <v>1282</v>
      </c>
      <c r="E17" s="1645" t="s">
        <v>1738</v>
      </c>
      <c r="F17" s="1656">
        <v>380</v>
      </c>
      <c r="G17" s="1647">
        <v>6.9999999999999999E-4</v>
      </c>
      <c r="H17" s="1223">
        <v>1</v>
      </c>
      <c r="I17" s="1666">
        <v>15</v>
      </c>
      <c r="J17" s="809">
        <f>IFERROR(VLOOKUP(C17,TDSheet!$G$1:$AK$2998,30,FALSE)/'Параметры заказа'!$B$10,"")</f>
        <v>54.42</v>
      </c>
      <c r="K17" s="1081">
        <f t="shared" si="0"/>
        <v>4355.6608854000006</v>
      </c>
      <c r="L17" s="531"/>
      <c r="N17"/>
      <c r="O17"/>
    </row>
    <row r="18" spans="1:15" ht="27.9" customHeight="1">
      <c r="A18" s="2333"/>
      <c r="B18" s="2339"/>
      <c r="C18" s="1649" t="s">
        <v>1119</v>
      </c>
      <c r="D18" s="1254" t="s">
        <v>1284</v>
      </c>
      <c r="E18" s="1650" t="s">
        <v>1739</v>
      </c>
      <c r="F18" s="1658">
        <v>440</v>
      </c>
      <c r="G18" s="1652">
        <v>6.9999999999999999E-4</v>
      </c>
      <c r="H18" s="1257">
        <v>1</v>
      </c>
      <c r="I18" s="1659">
        <v>15</v>
      </c>
      <c r="J18" s="810">
        <f>IFERROR(VLOOKUP(C18,TDSheet!$G$1:$AK$2998,30,FALSE)/'Параметры заказа'!$B$10,"")</f>
        <v>57.89</v>
      </c>
      <c r="K18" s="1079">
        <f t="shared" si="0"/>
        <v>4633.3922943000007</v>
      </c>
      <c r="L18" s="532"/>
      <c r="N18"/>
      <c r="O18"/>
    </row>
    <row r="19" spans="1:15" ht="27.9" customHeight="1">
      <c r="A19" s="2334"/>
      <c r="B19" s="2340"/>
      <c r="C19" s="1649" t="s">
        <v>1224</v>
      </c>
      <c r="D19" s="1254" t="s">
        <v>1286</v>
      </c>
      <c r="E19" s="1650" t="s">
        <v>1740</v>
      </c>
      <c r="F19" s="1658">
        <v>535</v>
      </c>
      <c r="G19" s="1652">
        <v>6.9999999999999999E-4</v>
      </c>
      <c r="H19" s="1257">
        <v>1</v>
      </c>
      <c r="I19" s="1659" t="s">
        <v>760</v>
      </c>
      <c r="J19" s="810">
        <f>IFERROR(VLOOKUP(C19,TDSheet!$G$1:$AK$2998,30,FALSE)/'Параметры заказа'!$B$10,"")</f>
        <v>65.81</v>
      </c>
      <c r="K19" s="1079">
        <f t="shared" si="0"/>
        <v>5267.2922247000006</v>
      </c>
      <c r="L19" s="532"/>
      <c r="N19"/>
      <c r="O19"/>
    </row>
    <row r="20" spans="1:15" ht="27.9" customHeight="1">
      <c r="A20" s="2334"/>
      <c r="B20" s="2340"/>
      <c r="C20" s="1649" t="s">
        <v>1287</v>
      </c>
      <c r="D20" s="1254" t="s">
        <v>1288</v>
      </c>
      <c r="E20" s="1650" t="s">
        <v>1741</v>
      </c>
      <c r="F20" s="1667">
        <v>960</v>
      </c>
      <c r="G20" s="1652">
        <v>6.9999999999999999E-4</v>
      </c>
      <c r="H20" s="1257">
        <v>1</v>
      </c>
      <c r="I20" s="1668" t="s">
        <v>1216</v>
      </c>
      <c r="J20" s="810">
        <f>IFERROR(VLOOKUP(C20,TDSheet!$G$1:$AK$2998,30,FALSE)/'Параметры заказа'!$B$10,"")</f>
        <v>107.31</v>
      </c>
      <c r="K20" s="1079">
        <f t="shared" si="0"/>
        <v>8588.8638297000016</v>
      </c>
      <c r="L20" s="532"/>
      <c r="N20" s="231"/>
      <c r="O20" s="230"/>
    </row>
    <row r="21" spans="1:15" ht="27.9" customHeight="1">
      <c r="A21" s="2334"/>
      <c r="B21" s="2340"/>
      <c r="C21" s="1580" t="s">
        <v>1289</v>
      </c>
      <c r="D21" s="1669" t="s">
        <v>1290</v>
      </c>
      <c r="E21" s="1650" t="s">
        <v>1742</v>
      </c>
      <c r="F21" s="1667">
        <v>1120</v>
      </c>
      <c r="G21" s="1652">
        <v>6.9999999999999999E-4</v>
      </c>
      <c r="H21" s="1257">
        <v>1</v>
      </c>
      <c r="I21" s="1668" t="s">
        <v>1216</v>
      </c>
      <c r="J21" s="810">
        <f>IFERROR(VLOOKUP(C21,TDSheet!$G$1:$AK$2998,30,FALSE)/'Параметры заказа'!$B$10,"")</f>
        <v>140.30000000000001</v>
      </c>
      <c r="K21" s="1079">
        <f t="shared" si="0"/>
        <v>11229.313161000002</v>
      </c>
      <c r="L21" s="532"/>
      <c r="N21" s="231"/>
      <c r="O21" s="230"/>
    </row>
    <row r="22" spans="1:15" ht="27.9" customHeight="1" thickBot="1">
      <c r="A22" s="2338"/>
      <c r="B22" s="2240"/>
      <c r="C22" s="1660" t="s">
        <v>1291</v>
      </c>
      <c r="D22" s="1232" t="s">
        <v>1292</v>
      </c>
      <c r="E22" s="1661" t="s">
        <v>1743</v>
      </c>
      <c r="F22" s="1662">
        <v>1350</v>
      </c>
      <c r="G22" s="1663">
        <v>6.9999999999999999E-4</v>
      </c>
      <c r="H22" s="1664">
        <v>1</v>
      </c>
      <c r="I22" s="1665" t="s">
        <v>1216</v>
      </c>
      <c r="J22" s="811">
        <f>IFERROR(VLOOKUP(C22,TDSheet!$G$1:$AK$2998,30,FALSE)/'Параметры заказа'!$B$10,"")</f>
        <v>186.62</v>
      </c>
      <c r="K22" s="1080">
        <f t="shared" si="0"/>
        <v>14936.667299400002</v>
      </c>
      <c r="L22" s="533"/>
      <c r="N22" s="231"/>
      <c r="O22" s="230"/>
    </row>
    <row r="23" spans="1:15" ht="27.9" customHeight="1">
      <c r="A23" s="2332"/>
      <c r="B23" s="2206" t="s">
        <v>1260</v>
      </c>
      <c r="C23" s="1649" t="s">
        <v>1211</v>
      </c>
      <c r="D23" s="1254" t="s">
        <v>1282</v>
      </c>
      <c r="E23" s="1670" t="s">
        <v>1744</v>
      </c>
      <c r="F23" s="1658">
        <v>380</v>
      </c>
      <c r="G23" s="1652">
        <v>6.9999999999999999E-4</v>
      </c>
      <c r="H23" s="1257">
        <v>1</v>
      </c>
      <c r="I23" s="1659">
        <v>15</v>
      </c>
      <c r="J23" s="810">
        <f>IFERROR(VLOOKUP(C23,TDSheet!$G$1:$AK$2998,30,FALSE)/'Параметры заказа'!$B$10,"")</f>
        <v>55.66</v>
      </c>
      <c r="K23" s="1078">
        <f t="shared" si="0"/>
        <v>4454.9078442</v>
      </c>
      <c r="L23" s="532"/>
      <c r="N23"/>
      <c r="O23"/>
    </row>
    <row r="24" spans="1:15" ht="27.9" customHeight="1">
      <c r="A24" s="2332"/>
      <c r="B24" s="2206"/>
      <c r="C24" s="1649" t="s">
        <v>1212</v>
      </c>
      <c r="D24" s="1254" t="s">
        <v>1284</v>
      </c>
      <c r="E24" s="1650" t="s">
        <v>1745</v>
      </c>
      <c r="F24" s="1658">
        <v>430</v>
      </c>
      <c r="G24" s="1652"/>
      <c r="H24" s="1257">
        <v>1</v>
      </c>
      <c r="I24" s="1659">
        <v>15</v>
      </c>
      <c r="J24" s="810">
        <f>IFERROR(VLOOKUP(C24,TDSheet!$G$1:$AK$2998,30,FALSE)/'Параметры заказа'!$B$10,"")</f>
        <v>68.739999999999995</v>
      </c>
      <c r="K24" s="1079">
        <f t="shared" si="0"/>
        <v>5501.8031838000006</v>
      </c>
      <c r="L24" s="534"/>
      <c r="N24"/>
      <c r="O24"/>
    </row>
    <row r="25" spans="1:15" ht="27.9" customHeight="1">
      <c r="A25" s="2332"/>
      <c r="B25" s="2206"/>
      <c r="C25" s="1649" t="s">
        <v>1223</v>
      </c>
      <c r="D25" s="1254" t="s">
        <v>1286</v>
      </c>
      <c r="E25" s="1650" t="s">
        <v>1746</v>
      </c>
      <c r="F25" s="1658">
        <v>535</v>
      </c>
      <c r="G25" s="1652">
        <v>1.1199999999999999E-3</v>
      </c>
      <c r="H25" s="1257">
        <v>1</v>
      </c>
      <c r="I25" s="1659">
        <v>10</v>
      </c>
      <c r="J25" s="810">
        <f>IFERROR(VLOOKUP(C25,TDSheet!$G$1:$AK$2998,30,FALSE)/'Параметры заказа'!$B$10,"")</f>
        <v>82.3</v>
      </c>
      <c r="K25" s="1079">
        <f t="shared" si="0"/>
        <v>6587.1167010000008</v>
      </c>
      <c r="L25" s="534"/>
      <c r="N25"/>
      <c r="O25"/>
    </row>
    <row r="26" spans="1:15" ht="27.9" customHeight="1">
      <c r="A26" s="2332"/>
      <c r="B26" s="2206"/>
      <c r="C26" s="1649" t="s">
        <v>1227</v>
      </c>
      <c r="D26" s="1254" t="s">
        <v>1288</v>
      </c>
      <c r="E26" s="1650" t="s">
        <v>1747</v>
      </c>
      <c r="F26" s="1658">
        <v>840</v>
      </c>
      <c r="G26" s="1652">
        <v>1.5E-3</v>
      </c>
      <c r="H26" s="1257">
        <v>1</v>
      </c>
      <c r="I26" s="1659">
        <v>10</v>
      </c>
      <c r="J26" s="810">
        <f>IFERROR(VLOOKUP(C26,TDSheet!$G$1:$AK$2998,30,FALSE)/'Параметры заказа'!$B$10,"")</f>
        <v>120.33</v>
      </c>
      <c r="K26" s="1079">
        <f t="shared" si="0"/>
        <v>9630.9568971000008</v>
      </c>
      <c r="L26" s="534"/>
      <c r="N26"/>
      <c r="O26"/>
    </row>
    <row r="27" spans="1:15" ht="27.9" customHeight="1">
      <c r="A27" s="2333"/>
      <c r="B27" s="2231"/>
      <c r="C27" s="1580" t="s">
        <v>1228</v>
      </c>
      <c r="D27" s="1226" t="s">
        <v>1290</v>
      </c>
      <c r="E27" s="1650" t="s">
        <v>1748</v>
      </c>
      <c r="F27" s="1671">
        <v>1400</v>
      </c>
      <c r="G27" s="1652">
        <v>2E-3</v>
      </c>
      <c r="H27" s="1229">
        <v>1</v>
      </c>
      <c r="I27" s="1672">
        <v>8</v>
      </c>
      <c r="J27" s="812">
        <f>IFERROR(VLOOKUP(C27,TDSheet!$G$1:$AK$2998,30,FALSE)/'Параметры заказа'!$B$10,"")</f>
        <v>161.05000000000001</v>
      </c>
      <c r="K27" s="1079">
        <f t="shared" si="0"/>
        <v>12890.098963500002</v>
      </c>
      <c r="L27" s="529"/>
      <c r="N27"/>
      <c r="O27"/>
    </row>
    <row r="28" spans="1:15" ht="27.9" customHeight="1" thickBot="1">
      <c r="A28" s="2334"/>
      <c r="B28" s="2266"/>
      <c r="C28" s="1673" t="s">
        <v>1229</v>
      </c>
      <c r="D28" s="1331" t="s">
        <v>1292</v>
      </c>
      <c r="E28" s="1674" t="s">
        <v>1749</v>
      </c>
      <c r="F28" s="1675">
        <v>1645</v>
      </c>
      <c r="G28" s="1652">
        <v>3.5000000000000001E-3</v>
      </c>
      <c r="H28" s="1272">
        <v>1</v>
      </c>
      <c r="I28" s="1676">
        <v>5</v>
      </c>
      <c r="J28" s="813">
        <f>IFERROR(VLOOKUP(C28,TDSheet!$G$1:$AK$2998,30,FALSE)/'Параметры заказа'!$B$10,"")</f>
        <v>244.19</v>
      </c>
      <c r="K28" s="1086">
        <f t="shared" si="0"/>
        <v>19544.447475300003</v>
      </c>
      <c r="L28" s="535"/>
      <c r="N28"/>
      <c r="O28"/>
    </row>
    <row r="29" spans="1:15" ht="27.9" customHeight="1">
      <c r="A29" s="2382"/>
      <c r="B29" s="2111" t="s">
        <v>1293</v>
      </c>
      <c r="C29" s="1677" t="s">
        <v>1361</v>
      </c>
      <c r="D29" s="1220" t="s">
        <v>1362</v>
      </c>
      <c r="E29" s="1645" t="s">
        <v>1750</v>
      </c>
      <c r="F29" s="1656">
        <v>8200</v>
      </c>
      <c r="G29" s="1678"/>
      <c r="H29" s="1223">
        <v>1</v>
      </c>
      <c r="I29" s="1679" t="s">
        <v>1216</v>
      </c>
      <c r="J29" s="795">
        <f>IFERROR(VLOOKUP(C29,TDSheet!$G$1:$AK$2998,30,FALSE)/'Параметры заказа'!$B$10,"")</f>
        <v>532.94000000000005</v>
      </c>
      <c r="K29" s="1111">
        <f t="shared" si="0"/>
        <v>42655.382437800014</v>
      </c>
      <c r="L29" s="531"/>
      <c r="N29"/>
      <c r="O29" s="230"/>
    </row>
    <row r="30" spans="1:15" ht="27.9" customHeight="1">
      <c r="A30" s="2383"/>
      <c r="B30" s="2112"/>
      <c r="C30" s="1680" t="s">
        <v>1294</v>
      </c>
      <c r="D30" s="1669" t="s">
        <v>1295</v>
      </c>
      <c r="E30" s="1650" t="s">
        <v>1751</v>
      </c>
      <c r="F30" s="1681">
        <v>11600</v>
      </c>
      <c r="G30" s="1682"/>
      <c r="H30" s="1310">
        <v>1</v>
      </c>
      <c r="I30" s="1683" t="s">
        <v>1216</v>
      </c>
      <c r="J30" s="814">
        <f>IFERROR(VLOOKUP(C30,TDSheet!$G$1:$AK$2998,30,FALSE)/'Параметры заказа'!$B$10,"")</f>
        <v>532.94000000000005</v>
      </c>
      <c r="K30" s="1132">
        <f t="shared" si="0"/>
        <v>42655.382437800014</v>
      </c>
      <c r="L30" s="536"/>
      <c r="N30" s="231"/>
      <c r="O30" s="230"/>
    </row>
    <row r="31" spans="1:15" ht="27.9" customHeight="1">
      <c r="A31" s="2383"/>
      <c r="B31" s="2112"/>
      <c r="C31" s="1680" t="s">
        <v>1296</v>
      </c>
      <c r="D31" s="1669" t="s">
        <v>1297</v>
      </c>
      <c r="E31" s="1650" t="s">
        <v>1752</v>
      </c>
      <c r="F31" s="1681">
        <v>15600</v>
      </c>
      <c r="G31" s="1682"/>
      <c r="H31" s="1310">
        <v>1</v>
      </c>
      <c r="I31" s="1683" t="s">
        <v>1216</v>
      </c>
      <c r="J31" s="814">
        <f>IFERROR(VLOOKUP(C31,TDSheet!$G$1:$AK$2998,30,FALSE)/'Параметры заказа'!$B$10,"")</f>
        <v>602.89</v>
      </c>
      <c r="K31" s="1132">
        <f t="shared" si="0"/>
        <v>48254.03144430001</v>
      </c>
      <c r="L31" s="536"/>
      <c r="N31"/>
      <c r="O31" s="230"/>
    </row>
    <row r="32" spans="1:15" ht="27.9" customHeight="1">
      <c r="A32" s="2383"/>
      <c r="B32" s="2112"/>
      <c r="C32" s="1680" t="s">
        <v>1298</v>
      </c>
      <c r="D32" s="1669" t="s">
        <v>1299</v>
      </c>
      <c r="E32" s="1650" t="s">
        <v>1753</v>
      </c>
      <c r="F32" s="1681">
        <v>19800</v>
      </c>
      <c r="G32" s="1682"/>
      <c r="H32" s="1310">
        <v>1</v>
      </c>
      <c r="I32" s="1683" t="s">
        <v>1216</v>
      </c>
      <c r="J32" s="814">
        <f>IFERROR(VLOOKUP(C32,TDSheet!$G$1:$AK$2998,30,FALSE)/'Параметры заказа'!$B$10,"")</f>
        <v>781.09</v>
      </c>
      <c r="K32" s="1132">
        <f t="shared" si="0"/>
        <v>62516.779878300011</v>
      </c>
      <c r="L32" s="536"/>
      <c r="N32"/>
      <c r="O32" s="230"/>
    </row>
    <row r="33" spans="1:19" ht="27.9" customHeight="1">
      <c r="A33" s="2383"/>
      <c r="B33" s="2112"/>
      <c r="C33" s="1680" t="s">
        <v>1300</v>
      </c>
      <c r="D33" s="1669" t="s">
        <v>1301</v>
      </c>
      <c r="E33" s="1650" t="s">
        <v>1754</v>
      </c>
      <c r="F33" s="1681">
        <v>34800</v>
      </c>
      <c r="G33" s="1682"/>
      <c r="H33" s="1310">
        <v>1</v>
      </c>
      <c r="I33" s="1683" t="s">
        <v>1216</v>
      </c>
      <c r="J33" s="814">
        <f>IFERROR(VLOOKUP(C33,TDSheet!$G$1:$AK$2998,30,FALSE)/'Параметры заказа'!$B$10,"")</f>
        <v>1082.5899999999999</v>
      </c>
      <c r="K33" s="1132">
        <f t="shared" si="0"/>
        <v>86648.197683300008</v>
      </c>
      <c r="L33" s="536"/>
      <c r="N33" s="231"/>
      <c r="O33" s="230"/>
    </row>
    <row r="34" spans="1:19" ht="27.9" customHeight="1">
      <c r="A34" s="2383"/>
      <c r="B34" s="2112"/>
      <c r="C34" s="1680" t="s">
        <v>1302</v>
      </c>
      <c r="D34" s="1669" t="s">
        <v>1303</v>
      </c>
      <c r="E34" s="1650" t="s">
        <v>1755</v>
      </c>
      <c r="F34" s="1681">
        <v>52400</v>
      </c>
      <c r="G34" s="1682"/>
      <c r="H34" s="1310">
        <v>1</v>
      </c>
      <c r="I34" s="1683" t="s">
        <v>1216</v>
      </c>
      <c r="J34" s="814">
        <f>IFERROR(VLOOKUP(C34,TDSheet!$G$1:$AK$2998,30,FALSE)/'Параметры заказа'!$B$10,"")</f>
        <v>1527.27</v>
      </c>
      <c r="K34" s="1132">
        <f t="shared" si="0"/>
        <v>122239.43771490002</v>
      </c>
      <c r="L34" s="536"/>
      <c r="N34" s="231" t="s">
        <v>1323</v>
      </c>
      <c r="O34" s="230"/>
    </row>
    <row r="35" spans="1:19" ht="27.9" customHeight="1">
      <c r="A35" s="2383"/>
      <c r="B35" s="2112"/>
      <c r="C35" s="1684" t="s">
        <v>1304</v>
      </c>
      <c r="D35" s="1669" t="s">
        <v>1305</v>
      </c>
      <c r="E35" s="1650" t="s">
        <v>1756</v>
      </c>
      <c r="F35" s="1681">
        <v>78600</v>
      </c>
      <c r="G35" s="1682"/>
      <c r="H35" s="1310">
        <v>1</v>
      </c>
      <c r="I35" s="1685" t="s">
        <v>1216</v>
      </c>
      <c r="J35" s="814">
        <f>IFERROR(VLOOKUP(C35,TDSheet!$G$1:$AK$2998,30,FALSE)/'Параметры заказа'!$B$10,"")</f>
        <v>1879.02</v>
      </c>
      <c r="K35" s="1132">
        <f t="shared" si="0"/>
        <v>150392.75848740002</v>
      </c>
      <c r="L35" s="536"/>
      <c r="N35" s="231" t="s">
        <v>1323</v>
      </c>
      <c r="O35" s="230"/>
    </row>
    <row r="36" spans="1:19" ht="27.9" customHeight="1">
      <c r="A36" s="2383"/>
      <c r="B36" s="2112"/>
      <c r="C36" s="1680" t="s">
        <v>1306</v>
      </c>
      <c r="D36" s="1669" t="s">
        <v>1307</v>
      </c>
      <c r="E36" s="1650" t="s">
        <v>1757</v>
      </c>
      <c r="F36" s="1681">
        <v>173000</v>
      </c>
      <c r="G36" s="1682"/>
      <c r="H36" s="1310">
        <v>1</v>
      </c>
      <c r="I36" s="1683" t="s">
        <v>1216</v>
      </c>
      <c r="J36" s="814">
        <f>IFERROR(VLOOKUP(C36,TDSheet!$G$1:$AK$2998,30,FALSE)/'Параметры заказа'!$B$10,"")</f>
        <v>3636.06</v>
      </c>
      <c r="K36" s="1132">
        <f t="shared" si="0"/>
        <v>291022.49759220006</v>
      </c>
      <c r="L36" s="536"/>
      <c r="N36" s="231" t="s">
        <v>1323</v>
      </c>
      <c r="O36" s="230"/>
    </row>
    <row r="37" spans="1:19" s="373" customFormat="1" ht="27.9" customHeight="1" thickBot="1">
      <c r="A37" s="2383"/>
      <c r="B37" s="2112"/>
      <c r="C37" s="1686" t="s">
        <v>1732</v>
      </c>
      <c r="D37" s="1378" t="s">
        <v>1733</v>
      </c>
      <c r="E37" s="1687" t="s">
        <v>1734</v>
      </c>
      <c r="F37" s="1688">
        <v>254000</v>
      </c>
      <c r="G37" s="1689"/>
      <c r="H37" s="1313">
        <v>1</v>
      </c>
      <c r="I37" s="1690" t="s">
        <v>1216</v>
      </c>
      <c r="J37" s="815">
        <f>IFERROR(VLOOKUP(C37,TDSheet!$G$1:$AK$2998,30,FALSE)/'Параметры заказа'!$B$10,"")</f>
        <v>10946.36</v>
      </c>
      <c r="K37" s="1200">
        <f t="shared" si="0"/>
        <v>876123.33865320019</v>
      </c>
      <c r="L37" s="2006"/>
      <c r="N37" s="231" t="s">
        <v>1323</v>
      </c>
      <c r="O37" s="230"/>
      <c r="R37" s="219"/>
    </row>
    <row r="38" spans="1:19" s="373" customFormat="1" ht="27.9" customHeight="1">
      <c r="A38" s="2379"/>
      <c r="B38" s="2111" t="s">
        <v>6376</v>
      </c>
      <c r="C38" s="1570" t="s">
        <v>6377</v>
      </c>
      <c r="D38" s="1220" t="s">
        <v>1295</v>
      </c>
      <c r="E38" s="2026" t="s">
        <v>6369</v>
      </c>
      <c r="F38" s="1656">
        <v>9700</v>
      </c>
      <c r="G38" s="2009"/>
      <c r="H38" s="1223">
        <v>1</v>
      </c>
      <c r="I38" s="1666" t="s">
        <v>1216</v>
      </c>
      <c r="J38" s="795">
        <f>IFERROR(VLOOKUP(C38,TDSheet!$G$1:$AK$2998,30,FALSE)/'Параметры заказа'!$B$10,"")</f>
        <v>532.94000000000005</v>
      </c>
      <c r="K38" s="1111">
        <f t="shared" ref="K38:K44" si="1">IFERROR(J38*$K$3*((100-$K$1)/100),"")</f>
        <v>42655.382437800014</v>
      </c>
      <c r="L38" s="531"/>
      <c r="N38" s="231"/>
      <c r="O38" s="258" t="s">
        <v>1468</v>
      </c>
      <c r="R38" s="219"/>
    </row>
    <row r="39" spans="1:19" s="373" customFormat="1" ht="27.9" customHeight="1">
      <c r="A39" s="2380"/>
      <c r="B39" s="2112"/>
      <c r="C39" s="2010" t="s">
        <v>6378</v>
      </c>
      <c r="D39" s="2011" t="s">
        <v>1297</v>
      </c>
      <c r="E39" s="2025" t="s">
        <v>6370</v>
      </c>
      <c r="F39" s="1681">
        <v>12600</v>
      </c>
      <c r="G39" s="2005"/>
      <c r="H39" s="2012">
        <v>1</v>
      </c>
      <c r="I39" s="2013" t="s">
        <v>1216</v>
      </c>
      <c r="J39" s="2014">
        <f>IFERROR(VLOOKUP(C39,TDSheet!$G$1:$AK$2998,30,FALSE)/'Параметры заказа'!$B$10,"")</f>
        <v>602.89</v>
      </c>
      <c r="K39" s="2015">
        <f t="shared" si="1"/>
        <v>48254.03144430001</v>
      </c>
      <c r="L39" s="2007"/>
      <c r="N39" s="231"/>
      <c r="O39" s="258" t="s">
        <v>1468</v>
      </c>
      <c r="R39" s="219"/>
    </row>
    <row r="40" spans="1:19" s="373" customFormat="1" ht="27.9" customHeight="1">
      <c r="A40" s="2380"/>
      <c r="B40" s="2112"/>
      <c r="C40" s="2010" t="s">
        <v>6379</v>
      </c>
      <c r="D40" s="2011" t="s">
        <v>1299</v>
      </c>
      <c r="E40" s="2025" t="s">
        <v>6372</v>
      </c>
      <c r="F40" s="1681">
        <v>15600</v>
      </c>
      <c r="G40" s="2005"/>
      <c r="H40" s="2012">
        <v>1</v>
      </c>
      <c r="I40" s="2013" t="s">
        <v>1216</v>
      </c>
      <c r="J40" s="2014">
        <f>IFERROR(VLOOKUP(C40,TDSheet!$G$1:$AK$2998,30,FALSE)/'Параметры заказа'!$B$10,"")</f>
        <v>781.09</v>
      </c>
      <c r="K40" s="2015">
        <f t="shared" si="1"/>
        <v>62516.779878300011</v>
      </c>
      <c r="L40" s="2007"/>
      <c r="N40" s="231"/>
      <c r="O40" s="258" t="s">
        <v>1468</v>
      </c>
      <c r="R40" s="219"/>
    </row>
    <row r="41" spans="1:19" s="373" customFormat="1" ht="27.9" customHeight="1">
      <c r="A41" s="2380"/>
      <c r="B41" s="2112"/>
      <c r="C41" s="2010" t="s">
        <v>6380</v>
      </c>
      <c r="D41" s="2011" t="s">
        <v>1301</v>
      </c>
      <c r="E41" s="2025" t="s">
        <v>6371</v>
      </c>
      <c r="F41" s="1681">
        <v>21300</v>
      </c>
      <c r="G41" s="2005"/>
      <c r="H41" s="2012">
        <v>1</v>
      </c>
      <c r="I41" s="2013" t="s">
        <v>1216</v>
      </c>
      <c r="J41" s="2014">
        <f>IFERROR(VLOOKUP(C41,TDSheet!$G$1:$AK$2998,30,FALSE)/'Параметры заказа'!$B$10,"")</f>
        <v>1082.5899999999999</v>
      </c>
      <c r="K41" s="2015">
        <f t="shared" si="1"/>
        <v>86648.197683300008</v>
      </c>
      <c r="L41" s="2007"/>
      <c r="N41" s="231"/>
      <c r="O41" s="258" t="s">
        <v>1468</v>
      </c>
      <c r="R41" s="219"/>
    </row>
    <row r="42" spans="1:19" s="373" customFormat="1" ht="27.9" customHeight="1">
      <c r="A42" s="2380"/>
      <c r="B42" s="2112"/>
      <c r="C42" s="2010" t="s">
        <v>6381</v>
      </c>
      <c r="D42" s="2011" t="s">
        <v>1303</v>
      </c>
      <c r="E42" s="2025" t="s">
        <v>6373</v>
      </c>
      <c r="F42" s="1681">
        <v>30000</v>
      </c>
      <c r="G42" s="2005"/>
      <c r="H42" s="2012">
        <v>1</v>
      </c>
      <c r="I42" s="2013" t="s">
        <v>1216</v>
      </c>
      <c r="J42" s="2014">
        <f>IFERROR(VLOOKUP(C42,TDSheet!$G$1:$AK$2998,30,FALSE)/'Параметры заказа'!$B$10,"")</f>
        <v>1527.27</v>
      </c>
      <c r="K42" s="2015">
        <f t="shared" si="1"/>
        <v>122239.43771490002</v>
      </c>
      <c r="L42" s="2007"/>
      <c r="N42" s="231"/>
      <c r="O42" s="258" t="s">
        <v>1468</v>
      </c>
      <c r="R42" s="219"/>
    </row>
    <row r="43" spans="1:19" s="373" customFormat="1" ht="27.9" customHeight="1">
      <c r="A43" s="2380"/>
      <c r="B43" s="2112"/>
      <c r="C43" s="2016" t="s">
        <v>6382</v>
      </c>
      <c r="D43" s="2011" t="s">
        <v>1305</v>
      </c>
      <c r="E43" s="2025" t="s">
        <v>6374</v>
      </c>
      <c r="F43" s="1681">
        <v>43500</v>
      </c>
      <c r="G43" s="2005"/>
      <c r="H43" s="2012">
        <v>1</v>
      </c>
      <c r="I43" s="2017" t="s">
        <v>1216</v>
      </c>
      <c r="J43" s="2014">
        <f>IFERROR(VLOOKUP(C43,TDSheet!$G$1:$AK$2998,30,FALSE)/'Параметры заказа'!$B$10,"")</f>
        <v>1879.02</v>
      </c>
      <c r="K43" s="2015">
        <f t="shared" si="1"/>
        <v>150392.75848740002</v>
      </c>
      <c r="L43" s="2007"/>
      <c r="N43" s="231"/>
      <c r="O43" s="258" t="s">
        <v>1468</v>
      </c>
      <c r="P43"/>
      <c r="R43" s="219"/>
    </row>
    <row r="44" spans="1:19" s="373" customFormat="1" ht="27.9" customHeight="1" thickBot="1">
      <c r="A44" s="2381"/>
      <c r="B44" s="2113"/>
      <c r="C44" s="2018" t="s">
        <v>6383</v>
      </c>
      <c r="D44" s="2019" t="s">
        <v>1307</v>
      </c>
      <c r="E44" s="2025" t="s">
        <v>6375</v>
      </c>
      <c r="F44" s="1681">
        <v>84000</v>
      </c>
      <c r="G44" s="2020"/>
      <c r="H44" s="2021">
        <v>1</v>
      </c>
      <c r="I44" s="2022" t="s">
        <v>1216</v>
      </c>
      <c r="J44" s="2023">
        <f>IFERROR(VLOOKUP(C44,TDSheet!$G$1:$AK$2998,30,FALSE)/'Параметры заказа'!$B$10,"")</f>
        <v>3636.06</v>
      </c>
      <c r="K44" s="2024">
        <f t="shared" si="1"/>
        <v>291022.49759220006</v>
      </c>
      <c r="L44" s="2008"/>
      <c r="N44" s="231"/>
      <c r="O44" s="258" t="s">
        <v>1468</v>
      </c>
      <c r="R44" s="219"/>
    </row>
    <row r="45" spans="1:19" ht="27.9" customHeight="1" thickBot="1">
      <c r="A45" s="1217" t="s">
        <v>1308</v>
      </c>
      <c r="B45" s="771"/>
      <c r="C45" s="771"/>
      <c r="D45" s="771"/>
      <c r="E45" s="771"/>
      <c r="F45" s="771"/>
      <c r="G45" s="771"/>
      <c r="H45" s="771"/>
      <c r="I45" s="771"/>
      <c r="J45" s="771" t="str">
        <f>IFERROR(VLOOKUP(C45,TDSheet!$G$1:$AK$2998,30,FALSE)/'Параметры заказа'!$B$10,"")</f>
        <v/>
      </c>
      <c r="K45" s="771" t="str">
        <f t="shared" si="0"/>
        <v/>
      </c>
      <c r="L45" s="530"/>
      <c r="N45"/>
      <c r="O45"/>
      <c r="S45"/>
    </row>
    <row r="46" spans="1:19" ht="42" customHeight="1">
      <c r="A46" s="2354"/>
      <c r="B46" s="2354" t="s">
        <v>6364</v>
      </c>
      <c r="C46" s="1576" t="s">
        <v>5420</v>
      </c>
      <c r="D46" s="1254" t="s">
        <v>1282</v>
      </c>
      <c r="E46" s="2002" t="s">
        <v>6363</v>
      </c>
      <c r="F46" s="1692">
        <v>690</v>
      </c>
      <c r="G46" s="1693">
        <v>1.1999999999999999E-3</v>
      </c>
      <c r="H46" s="1257">
        <v>1</v>
      </c>
      <c r="I46" s="1694" t="s">
        <v>760</v>
      </c>
      <c r="J46" s="810">
        <f>IFERROR(VLOOKUP(C46,TDSheet!$G$1:$AK$2998,30,FALSE)/'Параметры заказа'!$B$10,"")</f>
        <v>127.24</v>
      </c>
      <c r="K46" s="1078">
        <f t="shared" ref="K46:K47" si="2">IFERROR(J46*$K$3*((100-$K$1)/100),"")</f>
        <v>10184.018578800002</v>
      </c>
      <c r="L46" s="806"/>
      <c r="N46"/>
      <c r="O46" s="258" t="s">
        <v>1468</v>
      </c>
    </row>
    <row r="47" spans="1:19" ht="38.25" customHeight="1">
      <c r="A47" s="2354"/>
      <c r="B47" s="2354"/>
      <c r="C47" s="1617" t="s">
        <v>5418</v>
      </c>
      <c r="D47" s="1254" t="s">
        <v>1284</v>
      </c>
      <c r="E47" s="2003" t="s">
        <v>1758</v>
      </c>
      <c r="F47" s="1696">
        <v>720</v>
      </c>
      <c r="G47" s="1697">
        <v>1.1999999999999999E-3</v>
      </c>
      <c r="H47" s="1698">
        <v>1</v>
      </c>
      <c r="I47" s="1699" t="s">
        <v>760</v>
      </c>
      <c r="J47" s="816">
        <f>IFERROR(VLOOKUP(C47,TDSheet!$G$1:$AK$2998,30,FALSE)/'Параметры заказа'!$B$10,"")</f>
        <v>142.07</v>
      </c>
      <c r="K47" s="1079">
        <f t="shared" si="2"/>
        <v>11370.980190900002</v>
      </c>
      <c r="L47" s="539"/>
      <c r="N47"/>
      <c r="O47" s="258" t="s">
        <v>1468</v>
      </c>
    </row>
    <row r="48" spans="1:19" ht="42.75" customHeight="1" thickBot="1">
      <c r="A48" s="2355"/>
      <c r="B48" s="2355"/>
      <c r="C48" s="2001" t="s">
        <v>6362</v>
      </c>
      <c r="D48" s="1701" t="s">
        <v>1286</v>
      </c>
      <c r="E48" s="2004"/>
      <c r="F48" s="1703"/>
      <c r="G48" s="1704">
        <v>1.1999999999999999E-3</v>
      </c>
      <c r="H48" s="1235"/>
      <c r="I48" s="1705"/>
      <c r="J48" s="817">
        <f>IFERROR(VLOOKUP(C48,TDSheet!$G$1:$AK$2998,30,FALSE)/'Параметры заказа'!$B$10,"")</f>
        <v>0</v>
      </c>
      <c r="K48" s="1080"/>
      <c r="L48" s="540"/>
      <c r="N48"/>
      <c r="O48" s="258" t="s">
        <v>6361</v>
      </c>
    </row>
    <row r="49" spans="1:15" ht="27.9" customHeight="1">
      <c r="A49" s="2352"/>
      <c r="B49" s="2354" t="s">
        <v>6365</v>
      </c>
      <c r="C49" s="1576" t="s">
        <v>2055</v>
      </c>
      <c r="D49" s="1254" t="s">
        <v>1282</v>
      </c>
      <c r="E49" s="1691" t="s">
        <v>1758</v>
      </c>
      <c r="F49" s="1692">
        <v>780</v>
      </c>
      <c r="G49" s="1693">
        <v>1.1999999999999999E-3</v>
      </c>
      <c r="H49" s="1257">
        <v>1</v>
      </c>
      <c r="I49" s="1694" t="s">
        <v>760</v>
      </c>
      <c r="J49" s="810">
        <f>IFERROR(VLOOKUP(C49,TDSheet!$G$1:$AK$2998,30,FALSE)/'Параметры заказа'!$B$10,"")</f>
        <v>145.37</v>
      </c>
      <c r="K49" s="1078">
        <f t="shared" si="0"/>
        <v>11635.105161900003</v>
      </c>
      <c r="L49" s="806"/>
      <c r="M49" s="445"/>
      <c r="N49"/>
    </row>
    <row r="50" spans="1:15" ht="27.9" customHeight="1">
      <c r="A50" s="2352"/>
      <c r="B50" s="2354"/>
      <c r="C50" s="1617" t="s">
        <v>2056</v>
      </c>
      <c r="D50" s="1254" t="s">
        <v>1284</v>
      </c>
      <c r="E50" s="1695" t="s">
        <v>1759</v>
      </c>
      <c r="F50" s="1696">
        <v>810</v>
      </c>
      <c r="G50" s="1697">
        <v>1.1999999999999999E-3</v>
      </c>
      <c r="H50" s="1698">
        <v>1</v>
      </c>
      <c r="I50" s="1699" t="s">
        <v>760</v>
      </c>
      <c r="J50" s="816">
        <f>IFERROR(VLOOKUP(C50,TDSheet!$G$1:$AK$2998,30,FALSE)/'Параметры заказа'!$B$10,"")</f>
        <v>155.83000000000001</v>
      </c>
      <c r="K50" s="1079">
        <f t="shared" si="0"/>
        <v>12472.301282100003</v>
      </c>
      <c r="L50" s="539"/>
      <c r="M50" s="445"/>
      <c r="N50"/>
    </row>
    <row r="51" spans="1:15" ht="27.9" customHeight="1" thickBot="1">
      <c r="A51" s="2352"/>
      <c r="B51" s="2355"/>
      <c r="C51" s="1700" t="s">
        <v>2057</v>
      </c>
      <c r="D51" s="1701" t="s">
        <v>1286</v>
      </c>
      <c r="E51" s="1702" t="s">
        <v>1760</v>
      </c>
      <c r="F51" s="1703">
        <v>940</v>
      </c>
      <c r="G51" s="1704">
        <v>1.1999999999999999E-3</v>
      </c>
      <c r="H51" s="1235">
        <v>1</v>
      </c>
      <c r="I51" s="1705" t="s">
        <v>760</v>
      </c>
      <c r="J51" s="817">
        <f>IFERROR(VLOOKUP(C51,TDSheet!$G$1:$AK$2998,30,FALSE)/'Параметры заказа'!$B$10,"")</f>
        <v>216.64</v>
      </c>
      <c r="K51" s="1080">
        <f t="shared" si="0"/>
        <v>17339.404156800003</v>
      </c>
      <c r="L51" s="540"/>
      <c r="M51" s="445"/>
      <c r="N51"/>
    </row>
    <row r="52" spans="1:15" ht="27.9" customHeight="1">
      <c r="A52" s="2352"/>
      <c r="B52" s="2359" t="s">
        <v>6366</v>
      </c>
      <c r="C52" s="1570" t="s">
        <v>2058</v>
      </c>
      <c r="D52" s="1220" t="s">
        <v>1282</v>
      </c>
      <c r="E52" s="1706" t="s">
        <v>1758</v>
      </c>
      <c r="F52" s="1707">
        <v>780</v>
      </c>
      <c r="G52" s="1708"/>
      <c r="H52" s="1223">
        <v>1</v>
      </c>
      <c r="I52" s="1709" t="s">
        <v>760</v>
      </c>
      <c r="J52" s="777">
        <f>IFERROR(VLOOKUP(C52,TDSheet!$G$1:$AK$2998,30,FALSE)/'Параметры заказа'!$B$10,"")</f>
        <v>145.37</v>
      </c>
      <c r="K52" s="1130">
        <f t="shared" si="0"/>
        <v>11635.105161900003</v>
      </c>
      <c r="L52" s="538"/>
      <c r="M52" s="445"/>
      <c r="N52"/>
      <c r="O52" s="258"/>
    </row>
    <row r="53" spans="1:15" ht="27.9" customHeight="1">
      <c r="A53" s="2352"/>
      <c r="B53" s="2354"/>
      <c r="C53" s="1617" t="s">
        <v>2059</v>
      </c>
      <c r="D53" s="1254" t="s">
        <v>1284</v>
      </c>
      <c r="E53" s="1695" t="s">
        <v>1759</v>
      </c>
      <c r="F53" s="1696">
        <v>810</v>
      </c>
      <c r="G53" s="1710"/>
      <c r="H53" s="1698">
        <v>1</v>
      </c>
      <c r="I53" s="1699" t="s">
        <v>760</v>
      </c>
      <c r="J53" s="818">
        <f>IFERROR(VLOOKUP(C53,TDSheet!$G$1:$AK$2998,30,FALSE)/'Параметры заказа'!$B$10,"")</f>
        <v>155.83000000000001</v>
      </c>
      <c r="K53" s="1135">
        <f t="shared" si="0"/>
        <v>12472.301282100003</v>
      </c>
      <c r="L53" s="539"/>
      <c r="M53" s="445"/>
      <c r="N53"/>
      <c r="O53" s="258"/>
    </row>
    <row r="54" spans="1:15" ht="27.9" customHeight="1" thickBot="1">
      <c r="A54" s="2353"/>
      <c r="B54" s="2355"/>
      <c r="C54" s="1700" t="s">
        <v>2060</v>
      </c>
      <c r="D54" s="1701" t="s">
        <v>1286</v>
      </c>
      <c r="E54" s="1702" t="s">
        <v>1760</v>
      </c>
      <c r="F54" s="1703">
        <v>940</v>
      </c>
      <c r="G54" s="1711"/>
      <c r="H54" s="1235">
        <v>1</v>
      </c>
      <c r="I54" s="1705" t="s">
        <v>760</v>
      </c>
      <c r="J54" s="737">
        <f>IFERROR(VLOOKUP(C54,TDSheet!$G$1:$AK$2998,30,FALSE)/'Параметры заказа'!$B$10,"")</f>
        <v>216.64</v>
      </c>
      <c r="K54" s="1080">
        <f t="shared" si="0"/>
        <v>17339.404156800003</v>
      </c>
      <c r="L54" s="540"/>
      <c r="M54" s="445"/>
      <c r="N54"/>
      <c r="O54" s="258"/>
    </row>
    <row r="55" spans="1:15" ht="27.9" customHeight="1">
      <c r="A55" s="2384"/>
      <c r="B55" s="2359" t="s">
        <v>6367</v>
      </c>
      <c r="C55" s="1570" t="s">
        <v>1120</v>
      </c>
      <c r="D55" s="1220" t="s">
        <v>1282</v>
      </c>
      <c r="E55" s="1645" t="s">
        <v>1758</v>
      </c>
      <c r="F55" s="1656">
        <v>870</v>
      </c>
      <c r="G55" s="1678">
        <v>1.1999999999999999E-3</v>
      </c>
      <c r="H55" s="1223">
        <v>1</v>
      </c>
      <c r="I55" s="1712" t="s">
        <v>760</v>
      </c>
      <c r="J55" s="809">
        <f>IFERROR(VLOOKUP(C55,TDSheet!$G$1:$AK$2998,30,FALSE)/'Параметры заказа'!$B$10,"")</f>
        <v>179.99</v>
      </c>
      <c r="K55" s="1081">
        <f t="shared" si="0"/>
        <v>14406.016221300002</v>
      </c>
      <c r="L55" s="528"/>
      <c r="N55"/>
      <c r="O55"/>
    </row>
    <row r="56" spans="1:15" ht="27.9" customHeight="1">
      <c r="A56" s="2385"/>
      <c r="B56" s="2354"/>
      <c r="C56" s="1713" t="s">
        <v>1121</v>
      </c>
      <c r="D56" s="1254" t="s">
        <v>1284</v>
      </c>
      <c r="E56" s="1650" t="s">
        <v>1759</v>
      </c>
      <c r="F56" s="1671">
        <v>900</v>
      </c>
      <c r="G56" s="1714">
        <v>1.1999999999999999E-3</v>
      </c>
      <c r="H56" s="1229">
        <v>1</v>
      </c>
      <c r="I56" s="1715" t="s">
        <v>760</v>
      </c>
      <c r="J56" s="819">
        <f>IFERROR(VLOOKUP(C56,TDSheet!$G$1:$AK$2998,30,FALSE)/'Параметры заказа'!$B$10,"")</f>
        <v>201.71</v>
      </c>
      <c r="K56" s="1079">
        <f t="shared" si="0"/>
        <v>16144.438757700003</v>
      </c>
      <c r="L56" s="529"/>
      <c r="N56"/>
      <c r="O56"/>
    </row>
    <row r="57" spans="1:15" ht="31.95" customHeight="1" thickBot="1">
      <c r="A57" s="2385"/>
      <c r="B57" s="2355"/>
      <c r="C57" s="1660" t="s">
        <v>1225</v>
      </c>
      <c r="D57" s="1716" t="s">
        <v>1286</v>
      </c>
      <c r="E57" s="1717" t="s">
        <v>1760</v>
      </c>
      <c r="F57" s="1718">
        <v>1034</v>
      </c>
      <c r="G57" s="1719">
        <v>1.1999999999999999E-3</v>
      </c>
      <c r="H57" s="1235">
        <v>1</v>
      </c>
      <c r="I57" s="1720" t="s">
        <v>760</v>
      </c>
      <c r="J57" s="817">
        <f>IFERROR(VLOOKUP(C57,TDSheet!$G$1:$AK$2998,30,FALSE)/'Параметры заказа'!$B$10,"")</f>
        <v>297.79000000000002</v>
      </c>
      <c r="K57" s="1080">
        <f t="shared" si="0"/>
        <v>23834.477307300007</v>
      </c>
      <c r="L57" s="541"/>
      <c r="N57"/>
      <c r="O57"/>
    </row>
    <row r="58" spans="1:15" ht="31.95" customHeight="1">
      <c r="A58" s="2385"/>
      <c r="B58" s="2359" t="s">
        <v>6368</v>
      </c>
      <c r="C58" s="1570" t="s">
        <v>1364</v>
      </c>
      <c r="D58" s="1220" t="s">
        <v>1282</v>
      </c>
      <c r="E58" s="1645" t="s">
        <v>1758</v>
      </c>
      <c r="F58" s="1721">
        <v>870</v>
      </c>
      <c r="G58" s="1722"/>
      <c r="H58" s="1223">
        <v>1</v>
      </c>
      <c r="I58" s="1723" t="s">
        <v>760</v>
      </c>
      <c r="J58" s="738">
        <f>IFERROR(VLOOKUP(C58,TDSheet!$G$1:$AK$2998,30,FALSE)/'Параметры заказа'!$B$10,"")</f>
        <v>179.99</v>
      </c>
      <c r="K58" s="1130">
        <f t="shared" si="0"/>
        <v>14406.016221300002</v>
      </c>
      <c r="L58" s="528"/>
      <c r="N58"/>
      <c r="O58"/>
    </row>
    <row r="59" spans="1:15" ht="31.95" customHeight="1">
      <c r="A59" s="2385"/>
      <c r="B59" s="2354"/>
      <c r="C59" s="1713" t="s">
        <v>1365</v>
      </c>
      <c r="D59" s="1254" t="s">
        <v>1284</v>
      </c>
      <c r="E59" s="1650" t="s">
        <v>1759</v>
      </c>
      <c r="F59" s="1724">
        <v>900</v>
      </c>
      <c r="G59" s="1725"/>
      <c r="H59" s="1229">
        <v>1</v>
      </c>
      <c r="I59" s="1726" t="s">
        <v>760</v>
      </c>
      <c r="J59" s="736">
        <f>IFERROR(VLOOKUP(C59,TDSheet!$G$1:$AK$2998,30,FALSE)/'Параметры заказа'!$B$10,"")</f>
        <v>201.71</v>
      </c>
      <c r="K59" s="1086">
        <f t="shared" si="0"/>
        <v>16144.438757700003</v>
      </c>
      <c r="L59" s="529"/>
      <c r="N59"/>
      <c r="O59"/>
    </row>
    <row r="60" spans="1:15" ht="31.95" customHeight="1" thickBot="1">
      <c r="A60" s="2385"/>
      <c r="B60" s="2355"/>
      <c r="C60" s="1727" t="s">
        <v>1366</v>
      </c>
      <c r="D60" s="1716" t="s">
        <v>1286</v>
      </c>
      <c r="E60" s="1717" t="s">
        <v>1760</v>
      </c>
      <c r="F60" s="1728">
        <v>1034</v>
      </c>
      <c r="G60" s="1729"/>
      <c r="H60" s="1235">
        <v>1</v>
      </c>
      <c r="I60" s="1730" t="s">
        <v>760</v>
      </c>
      <c r="J60" s="737">
        <f>IFERROR(VLOOKUP(C60,TDSheet!$G$1:$AK$2998,30,FALSE)/'Параметры заказа'!$B$10,"")</f>
        <v>297.79000000000002</v>
      </c>
      <c r="K60" s="1080">
        <f t="shared" si="0"/>
        <v>23834.477307300007</v>
      </c>
      <c r="L60" s="541"/>
      <c r="N60"/>
      <c r="O60"/>
    </row>
    <row r="61" spans="1:15" ht="31.95" customHeight="1">
      <c r="A61" s="2385"/>
      <c r="B61" s="2359" t="s">
        <v>1363</v>
      </c>
      <c r="C61" s="1570" t="s">
        <v>1257</v>
      </c>
      <c r="D61" s="1220" t="s">
        <v>1288</v>
      </c>
      <c r="E61" s="1670" t="s">
        <v>1761</v>
      </c>
      <c r="F61" s="1656">
        <v>1625</v>
      </c>
      <c r="G61" s="1678"/>
      <c r="H61" s="1223">
        <v>1</v>
      </c>
      <c r="I61" s="1666" t="s">
        <v>1216</v>
      </c>
      <c r="J61" s="809">
        <f>IFERROR(VLOOKUP(C61,TDSheet!$G$1:$AK$2998,30,FALSE)/'Параметры заказа'!$B$10,"")</f>
        <v>512.13</v>
      </c>
      <c r="K61" s="1081">
        <f t="shared" si="0"/>
        <v>40989.794363100009</v>
      </c>
      <c r="L61" s="528"/>
      <c r="N61" s="231" t="s">
        <v>1323</v>
      </c>
      <c r="O61" s="230" t="s">
        <v>1327</v>
      </c>
    </row>
    <row r="62" spans="1:15" ht="31.95" customHeight="1">
      <c r="A62" s="2385"/>
      <c r="B62" s="2354"/>
      <c r="C62" s="1713" t="s">
        <v>1258</v>
      </c>
      <c r="D62" s="1226" t="s">
        <v>1290</v>
      </c>
      <c r="E62" s="1650" t="s">
        <v>1762</v>
      </c>
      <c r="F62" s="1671">
        <v>2475</v>
      </c>
      <c r="G62" s="1714"/>
      <c r="H62" s="1229">
        <v>1</v>
      </c>
      <c r="I62" s="1672" t="s">
        <v>1216</v>
      </c>
      <c r="J62" s="819">
        <f>IFERROR(VLOOKUP(C62,TDSheet!$G$1:$AK$2998,30,FALSE)/'Параметры заказа'!$B$10,"")</f>
        <v>591.59</v>
      </c>
      <c r="K62" s="1079">
        <f t="shared" si="0"/>
        <v>47349.603513300011</v>
      </c>
      <c r="L62" s="529"/>
      <c r="N62" s="231" t="s">
        <v>1323</v>
      </c>
      <c r="O62" s="230" t="s">
        <v>1327</v>
      </c>
    </row>
    <row r="63" spans="1:15" ht="31.95" customHeight="1" thickBot="1">
      <c r="A63" s="2386"/>
      <c r="B63" s="2354"/>
      <c r="C63" s="1731" t="s">
        <v>1259</v>
      </c>
      <c r="D63" s="1378" t="s">
        <v>1292</v>
      </c>
      <c r="E63" s="1687" t="s">
        <v>1763</v>
      </c>
      <c r="F63" s="1732">
        <v>2970</v>
      </c>
      <c r="G63" s="1733"/>
      <c r="H63" s="1313">
        <v>1</v>
      </c>
      <c r="I63" s="1734" t="s">
        <v>1216</v>
      </c>
      <c r="J63" s="820">
        <f>IFERROR(VLOOKUP(C63,TDSheet!$G$1:$AK$2998,30,FALSE)/'Параметры заказа'!$B$10,"")</f>
        <v>650.5</v>
      </c>
      <c r="K63" s="1196">
        <f t="shared" si="0"/>
        <v>52064.634435000007</v>
      </c>
      <c r="L63" s="807"/>
      <c r="N63" s="231" t="s">
        <v>1323</v>
      </c>
      <c r="O63" s="230" t="s">
        <v>1327</v>
      </c>
    </row>
    <row r="64" spans="1:15" ht="27.9" customHeight="1" thickBot="1">
      <c r="A64" s="1217" t="s">
        <v>1309</v>
      </c>
      <c r="B64" s="771"/>
      <c r="C64" s="771"/>
      <c r="D64" s="771"/>
      <c r="E64" s="771"/>
      <c r="F64" s="771"/>
      <c r="G64" s="771"/>
      <c r="H64" s="771"/>
      <c r="I64" s="771"/>
      <c r="J64" s="771" t="str">
        <f>IFERROR(VLOOKUP(C64,TDSheet!$G$1:$AK$2998,30,FALSE)/'Параметры заказа'!$B$10,"")</f>
        <v/>
      </c>
      <c r="K64" s="771" t="str">
        <f t="shared" si="0"/>
        <v/>
      </c>
      <c r="L64" s="808"/>
      <c r="N64"/>
      <c r="O64"/>
    </row>
    <row r="65" spans="1:15" ht="27.9" customHeight="1">
      <c r="A65" s="2332"/>
      <c r="B65" s="2357" t="s">
        <v>1669</v>
      </c>
      <c r="C65" s="1649" t="s">
        <v>1213</v>
      </c>
      <c r="D65" s="1254" t="s">
        <v>1282</v>
      </c>
      <c r="E65" s="1658">
        <v>25</v>
      </c>
      <c r="F65" s="1658">
        <v>1250</v>
      </c>
      <c r="G65" s="1652"/>
      <c r="H65" s="1257">
        <v>1</v>
      </c>
      <c r="I65" s="1659" t="s">
        <v>1216</v>
      </c>
      <c r="J65" s="821">
        <f>IFERROR(VLOOKUP(C65,TDSheet!$G$1:$AK$2998,30,FALSE)/'Параметры заказа'!$B$10,"")</f>
        <v>234.41</v>
      </c>
      <c r="K65" s="1078">
        <f t="shared" si="0"/>
        <v>18761.677106700001</v>
      </c>
      <c r="L65" s="532"/>
      <c r="N65"/>
      <c r="O65"/>
    </row>
    <row r="66" spans="1:15" ht="27.9" customHeight="1">
      <c r="A66" s="2333"/>
      <c r="B66" s="2357"/>
      <c r="C66" s="1580" t="s">
        <v>1214</v>
      </c>
      <c r="D66" s="1254" t="s">
        <v>1284</v>
      </c>
      <c r="E66" s="1671">
        <v>25</v>
      </c>
      <c r="F66" s="1671">
        <v>1340</v>
      </c>
      <c r="G66" s="1652"/>
      <c r="H66" s="1229">
        <v>1</v>
      </c>
      <c r="I66" s="1672" t="s">
        <v>1216</v>
      </c>
      <c r="J66" s="821">
        <f>IFERROR(VLOOKUP(C66,TDSheet!$G$1:$AK$2998,30,FALSE)/'Параметры заказа'!$B$10,"")</f>
        <v>259.60000000000002</v>
      </c>
      <c r="K66" s="1079">
        <f t="shared" si="0"/>
        <v>20777.831052000005</v>
      </c>
      <c r="L66" s="529"/>
      <c r="N66"/>
      <c r="O66"/>
    </row>
    <row r="67" spans="1:15" ht="24.15" customHeight="1" thickBot="1">
      <c r="A67" s="2334"/>
      <c r="B67" s="2357"/>
      <c r="C67" s="1673" t="s">
        <v>1215</v>
      </c>
      <c r="D67" s="1735" t="s">
        <v>1286</v>
      </c>
      <c r="E67" s="1675">
        <v>25</v>
      </c>
      <c r="F67" s="1675">
        <v>1569</v>
      </c>
      <c r="G67" s="1652"/>
      <c r="H67" s="1272">
        <v>1</v>
      </c>
      <c r="I67" s="1676" t="s">
        <v>1216</v>
      </c>
      <c r="J67" s="821">
        <f>IFERROR(VLOOKUP(C67,TDSheet!$G$1:$AK$2998,30,FALSE)/'Параметры заказа'!$B$10,"")</f>
        <v>363.6</v>
      </c>
      <c r="K67" s="1086">
        <f t="shared" si="0"/>
        <v>29101.769532000006</v>
      </c>
      <c r="L67" s="535"/>
      <c r="N67"/>
      <c r="O67"/>
    </row>
    <row r="68" spans="1:15" ht="24.15" customHeight="1">
      <c r="A68" s="2337"/>
      <c r="B68" s="2356" t="s">
        <v>1670</v>
      </c>
      <c r="C68" s="1654" t="s">
        <v>1217</v>
      </c>
      <c r="D68" s="1220" t="s">
        <v>1282</v>
      </c>
      <c r="E68" s="1656">
        <v>25</v>
      </c>
      <c r="F68" s="1656">
        <v>1250</v>
      </c>
      <c r="G68" s="1647"/>
      <c r="H68" s="1223">
        <v>1</v>
      </c>
      <c r="I68" s="1666" t="s">
        <v>1216</v>
      </c>
      <c r="J68" s="822">
        <f>IFERROR(VLOOKUP(C68,TDSheet!$G$1:$AK$2998,30,FALSE)/'Параметры заказа'!$B$10,"")</f>
        <v>235.65</v>
      </c>
      <c r="K68" s="1081">
        <f t="shared" si="0"/>
        <v>18860.924065500003</v>
      </c>
      <c r="L68" s="528"/>
      <c r="N68"/>
      <c r="O68"/>
    </row>
    <row r="69" spans="1:15" ht="24.15" customHeight="1">
      <c r="A69" s="2333"/>
      <c r="B69" s="2357"/>
      <c r="C69" s="1580" t="s">
        <v>1218</v>
      </c>
      <c r="D69" s="1254" t="s">
        <v>1284</v>
      </c>
      <c r="E69" s="1671">
        <v>25</v>
      </c>
      <c r="F69" s="1671">
        <v>1330</v>
      </c>
      <c r="G69" s="1652"/>
      <c r="H69" s="1229">
        <v>1</v>
      </c>
      <c r="I69" s="1672" t="s">
        <v>1216</v>
      </c>
      <c r="J69" s="823">
        <f>IFERROR(VLOOKUP(C69,TDSheet!$G$1:$AK$2998,30,FALSE)/'Параметры заказа'!$B$10,"")</f>
        <v>270.45</v>
      </c>
      <c r="K69" s="1079">
        <f t="shared" si="0"/>
        <v>21646.241941500004</v>
      </c>
      <c r="L69" s="529"/>
      <c r="N69"/>
      <c r="O69"/>
    </row>
    <row r="70" spans="1:15" ht="24.15" customHeight="1" thickBot="1">
      <c r="A70" s="2338"/>
      <c r="B70" s="2358"/>
      <c r="C70" s="1660" t="s">
        <v>1219</v>
      </c>
      <c r="D70" s="1716" t="s">
        <v>1286</v>
      </c>
      <c r="E70" s="1718">
        <v>25</v>
      </c>
      <c r="F70" s="1718">
        <v>1569</v>
      </c>
      <c r="G70" s="1663"/>
      <c r="H70" s="1235">
        <v>1</v>
      </c>
      <c r="I70" s="1736" t="s">
        <v>1216</v>
      </c>
      <c r="J70" s="824">
        <f>IFERROR(VLOOKUP(C70,TDSheet!$G$1:$AK$2998,30,FALSE)/'Параметры заказа'!$B$10,"")</f>
        <v>380.09</v>
      </c>
      <c r="K70" s="1080">
        <f t="shared" si="0"/>
        <v>30421.594008300002</v>
      </c>
      <c r="L70" s="541"/>
      <c r="N70"/>
      <c r="O70"/>
    </row>
    <row r="71" spans="1:15" ht="24.15" customHeight="1">
      <c r="A71" s="2332"/>
      <c r="B71" s="2357" t="s">
        <v>1671</v>
      </c>
      <c r="C71" s="1649" t="s">
        <v>1220</v>
      </c>
      <c r="D71" s="1254" t="s">
        <v>1282</v>
      </c>
      <c r="E71" s="1658">
        <v>25</v>
      </c>
      <c r="F71" s="1658">
        <v>1115</v>
      </c>
      <c r="G71" s="1652"/>
      <c r="H71" s="1257">
        <v>1</v>
      </c>
      <c r="I71" s="1659" t="s">
        <v>1216</v>
      </c>
      <c r="J71" s="822">
        <f>IFERROR(VLOOKUP(C71,TDSheet!$G$1:$AK$2998,30,FALSE)/'Параметры заказа'!$B$10,"")</f>
        <v>190.5</v>
      </c>
      <c r="K71" s="1078">
        <f t="shared" si="0"/>
        <v>15247.214235000003</v>
      </c>
      <c r="L71" s="534"/>
      <c r="N71"/>
      <c r="O71"/>
    </row>
    <row r="72" spans="1:15" ht="24.15" customHeight="1">
      <c r="A72" s="2333"/>
      <c r="B72" s="2357"/>
      <c r="C72" s="1580" t="s">
        <v>1221</v>
      </c>
      <c r="D72" s="1254" t="s">
        <v>1284</v>
      </c>
      <c r="E72" s="1671">
        <v>25</v>
      </c>
      <c r="F72" s="1671">
        <v>1225</v>
      </c>
      <c r="G72" s="1652"/>
      <c r="H72" s="1229">
        <v>1</v>
      </c>
      <c r="I72" s="1672" t="s">
        <v>1216</v>
      </c>
      <c r="J72" s="821">
        <f>IFERROR(VLOOKUP(C72,TDSheet!$G$1:$AK$2998,30,FALSE)/'Параметры заказа'!$B$10,"")</f>
        <v>216.16</v>
      </c>
      <c r="K72" s="1079">
        <f t="shared" si="0"/>
        <v>17300.985979200002</v>
      </c>
      <c r="L72" s="529"/>
      <c r="N72"/>
      <c r="O72"/>
    </row>
    <row r="73" spans="1:15" ht="23.7" customHeight="1" thickBot="1">
      <c r="A73" s="2338"/>
      <c r="B73" s="2358"/>
      <c r="C73" s="1660" t="s">
        <v>1222</v>
      </c>
      <c r="D73" s="1254" t="s">
        <v>1286</v>
      </c>
      <c r="E73" s="1718">
        <v>25</v>
      </c>
      <c r="F73" s="1718">
        <v>1484</v>
      </c>
      <c r="G73" s="1663"/>
      <c r="H73" s="1235">
        <v>1</v>
      </c>
      <c r="I73" s="1736" t="s">
        <v>1216</v>
      </c>
      <c r="J73" s="821">
        <f>IFERROR(VLOOKUP(C73,TDSheet!$G$1:$AK$2998,30,FALSE)/'Параметры заказа'!$B$10,"")</f>
        <v>319.37</v>
      </c>
      <c r="K73" s="1079">
        <f t="shared" si="0"/>
        <v>25561.694541900004</v>
      </c>
      <c r="L73" s="541"/>
      <c r="N73"/>
      <c r="O73"/>
    </row>
    <row r="74" spans="1:15" ht="21.75" customHeight="1" thickBot="1">
      <c r="A74" s="1217" t="s">
        <v>1310</v>
      </c>
      <c r="B74" s="771"/>
      <c r="C74" s="771"/>
      <c r="D74" s="771"/>
      <c r="E74" s="771"/>
      <c r="F74" s="771"/>
      <c r="G74" s="771"/>
      <c r="H74" s="771"/>
      <c r="I74" s="771"/>
      <c r="J74" s="771" t="str">
        <f>IFERROR(VLOOKUP(C74,TDSheet!$G$1:$AK$2998,30,FALSE)/'Параметры заказа'!$B$10,"")</f>
        <v/>
      </c>
      <c r="K74" s="771" t="str">
        <f t="shared" si="0"/>
        <v/>
      </c>
      <c r="L74" s="530"/>
      <c r="N74"/>
      <c r="O74"/>
    </row>
    <row r="75" spans="1:15" ht="27.9" customHeight="1">
      <c r="A75" s="2337"/>
      <c r="B75" s="2130" t="s">
        <v>1261</v>
      </c>
      <c r="C75" s="1570" t="s">
        <v>1262</v>
      </c>
      <c r="D75" s="1220" t="s">
        <v>3</v>
      </c>
      <c r="E75" s="1645" t="s">
        <v>1674</v>
      </c>
      <c r="F75" s="1737">
        <v>388</v>
      </c>
      <c r="G75" s="1678"/>
      <c r="H75" s="1223">
        <v>1</v>
      </c>
      <c r="I75" s="1666" t="s">
        <v>1216</v>
      </c>
      <c r="J75" s="809">
        <f>IFERROR(VLOOKUP(C75,TDSheet!$G$1:$AK$2998,30,FALSE)/'Параметры заказа'!$B$10,"")</f>
        <v>246</v>
      </c>
      <c r="K75" s="1081">
        <f t="shared" si="0"/>
        <v>19689.316020000002</v>
      </c>
      <c r="L75" s="531"/>
      <c r="N75" s="231" t="s">
        <v>1323</v>
      </c>
      <c r="O75" s="230"/>
    </row>
    <row r="76" spans="1:15" ht="27.9" customHeight="1">
      <c r="A76" s="2333"/>
      <c r="B76" s="2339"/>
      <c r="C76" s="1680" t="s">
        <v>1263</v>
      </c>
      <c r="D76" s="1669" t="s">
        <v>5</v>
      </c>
      <c r="E76" s="1650" t="s">
        <v>1676</v>
      </c>
      <c r="F76" s="1738">
        <v>428</v>
      </c>
      <c r="G76" s="1682"/>
      <c r="H76" s="1310">
        <v>1</v>
      </c>
      <c r="I76" s="1683" t="s">
        <v>1216</v>
      </c>
      <c r="J76" s="819">
        <f>IFERROR(VLOOKUP(C76,TDSheet!$G$1:$AK$2998,30,FALSE)/'Параметры заказа'!$B$10,"")</f>
        <v>252.35</v>
      </c>
      <c r="K76" s="1079">
        <f t="shared" si="0"/>
        <v>20197.556494500004</v>
      </c>
      <c r="L76" s="536"/>
      <c r="N76" s="231" t="s">
        <v>1323</v>
      </c>
      <c r="O76" s="230"/>
    </row>
    <row r="77" spans="1:15" ht="27.9" customHeight="1">
      <c r="A77" s="2334"/>
      <c r="B77" s="2340"/>
      <c r="C77" s="1680" t="s">
        <v>1673</v>
      </c>
      <c r="D77" s="1669" t="s">
        <v>3</v>
      </c>
      <c r="E77" s="1650" t="s">
        <v>1674</v>
      </c>
      <c r="F77" s="1739">
        <v>388</v>
      </c>
      <c r="G77" s="1740"/>
      <c r="H77" s="1310">
        <v>1</v>
      </c>
      <c r="I77" s="1741" t="s">
        <v>1216</v>
      </c>
      <c r="J77" s="825">
        <f>IFERROR(VLOOKUP(C77,TDSheet!$G$1:$AK$2998,30,FALSE)/'Параметры заказа'!$B$10,"")</f>
        <v>266.08</v>
      </c>
      <c r="K77" s="1132">
        <f t="shared" si="0"/>
        <v>21296.476449600003</v>
      </c>
      <c r="L77" s="543"/>
      <c r="N77" s="231" t="s">
        <v>1323</v>
      </c>
      <c r="O77" s="230"/>
    </row>
    <row r="78" spans="1:15" ht="27.9" customHeight="1" thickBot="1">
      <c r="A78" s="2338"/>
      <c r="B78" s="2240"/>
      <c r="C78" s="1622" t="s">
        <v>1675</v>
      </c>
      <c r="D78" s="1232" t="s">
        <v>5</v>
      </c>
      <c r="E78" s="1661" t="s">
        <v>1676</v>
      </c>
      <c r="F78" s="1742">
        <v>428</v>
      </c>
      <c r="G78" s="1743"/>
      <c r="H78" s="1235">
        <v>1</v>
      </c>
      <c r="I78" s="1744" t="s">
        <v>1216</v>
      </c>
      <c r="J78" s="817">
        <f>IFERROR(VLOOKUP(C78,TDSheet!$G$1:$AK$2998,30,FALSE)/'Параметры заказа'!$B$10,"")</f>
        <v>273.75</v>
      </c>
      <c r="K78" s="1136">
        <f t="shared" si="0"/>
        <v>21910.366912500005</v>
      </c>
      <c r="L78" s="541"/>
      <c r="N78" s="231" t="s">
        <v>1323</v>
      </c>
      <c r="O78"/>
    </row>
    <row r="79" spans="1:15" ht="27.9" customHeight="1">
      <c r="A79" s="2337"/>
      <c r="B79" s="2130" t="s">
        <v>1264</v>
      </c>
      <c r="C79" s="1570" t="s">
        <v>1265</v>
      </c>
      <c r="D79" s="1220" t="s">
        <v>3</v>
      </c>
      <c r="E79" s="1645" t="s">
        <v>1676</v>
      </c>
      <c r="F79" s="1737">
        <v>388</v>
      </c>
      <c r="G79" s="1678"/>
      <c r="H79" s="1223">
        <v>1</v>
      </c>
      <c r="I79" s="1648" t="s">
        <v>1216</v>
      </c>
      <c r="J79" s="795">
        <f>IFERROR(VLOOKUP(C79,TDSheet!$G$1:$AK$2998,30,FALSE)/'Параметры заказа'!$B$10,"")</f>
        <v>246</v>
      </c>
      <c r="K79" s="1111">
        <f t="shared" si="0"/>
        <v>19689.316020000002</v>
      </c>
      <c r="L79" s="531"/>
      <c r="N79" s="231" t="s">
        <v>1323</v>
      </c>
      <c r="O79" s="230"/>
    </row>
    <row r="80" spans="1:15" ht="27.9" customHeight="1">
      <c r="A80" s="2333"/>
      <c r="B80" s="2339"/>
      <c r="C80" s="1680" t="s">
        <v>1266</v>
      </c>
      <c r="D80" s="1669" t="s">
        <v>5</v>
      </c>
      <c r="E80" s="1650" t="s">
        <v>1679</v>
      </c>
      <c r="F80" s="1738">
        <v>428</v>
      </c>
      <c r="G80" s="1682"/>
      <c r="H80" s="1310">
        <v>1</v>
      </c>
      <c r="I80" s="1685" t="s">
        <v>1216</v>
      </c>
      <c r="J80" s="814">
        <f>IFERROR(VLOOKUP(C80,TDSheet!$G$1:$AK$2998,30,FALSE)/'Параметры заказа'!$B$10,"")</f>
        <v>252.35</v>
      </c>
      <c r="K80" s="1132">
        <f t="shared" si="0"/>
        <v>20197.556494500004</v>
      </c>
      <c r="L80" s="536"/>
      <c r="N80" s="231" t="s">
        <v>1323</v>
      </c>
      <c r="O80" s="230"/>
    </row>
    <row r="81" spans="1:18" ht="27.9" customHeight="1">
      <c r="A81" s="2333"/>
      <c r="B81" s="2339"/>
      <c r="C81" s="1680" t="s">
        <v>1267</v>
      </c>
      <c r="D81" s="1669" t="s">
        <v>7</v>
      </c>
      <c r="E81" s="1650" t="s">
        <v>1681</v>
      </c>
      <c r="F81" s="1738">
        <v>728</v>
      </c>
      <c r="G81" s="1682"/>
      <c r="H81" s="1310">
        <v>1</v>
      </c>
      <c r="I81" s="1685" t="s">
        <v>1216</v>
      </c>
      <c r="J81" s="814">
        <f>IFERROR(VLOOKUP(C81,TDSheet!$G$1:$AK$2998,30,FALSE)/'Параметры заказа'!$B$10,"")</f>
        <v>268.45999999999998</v>
      </c>
      <c r="K81" s="1132">
        <f t="shared" si="0"/>
        <v>21486.966580200002</v>
      </c>
      <c r="L81" s="536"/>
      <c r="N81" s="231" t="s">
        <v>1323</v>
      </c>
      <c r="O81" s="230"/>
    </row>
    <row r="82" spans="1:18" ht="27.9" customHeight="1">
      <c r="A82" s="2333"/>
      <c r="B82" s="2339"/>
      <c r="C82" s="1680" t="s">
        <v>1268</v>
      </c>
      <c r="D82" s="1669" t="s">
        <v>9</v>
      </c>
      <c r="E82" s="1650" t="s">
        <v>1683</v>
      </c>
      <c r="F82" s="1738">
        <v>898</v>
      </c>
      <c r="G82" s="1682"/>
      <c r="H82" s="1310">
        <v>1</v>
      </c>
      <c r="I82" s="1685" t="s">
        <v>1216</v>
      </c>
      <c r="J82" s="814">
        <f>IFERROR(VLOOKUP(C82,TDSheet!$G$1:$AK$2998,30,FALSE)/'Параметры заказа'!$B$10,"")</f>
        <v>333.64</v>
      </c>
      <c r="K82" s="1132">
        <f t="shared" si="0"/>
        <v>26703.834946800001</v>
      </c>
      <c r="L82" s="536"/>
      <c r="N82" s="231" t="s">
        <v>1323</v>
      </c>
      <c r="O82" s="230"/>
    </row>
    <row r="83" spans="1:18" ht="27.9" customHeight="1">
      <c r="A83" s="2333"/>
      <c r="B83" s="2339"/>
      <c r="C83" s="1680" t="s">
        <v>1677</v>
      </c>
      <c r="D83" s="1669" t="s">
        <v>3</v>
      </c>
      <c r="E83" s="1650" t="s">
        <v>1676</v>
      </c>
      <c r="F83" s="1739">
        <v>388</v>
      </c>
      <c r="G83" s="1740"/>
      <c r="H83" s="1310">
        <v>1</v>
      </c>
      <c r="I83" s="1745" t="s">
        <v>1216</v>
      </c>
      <c r="J83" s="814">
        <f>IFERROR(VLOOKUP(C83,TDSheet!$G$1:$AK$2998,30,FALSE)/'Параметры заказа'!$B$10,"")</f>
        <v>268.16000000000003</v>
      </c>
      <c r="K83" s="1132">
        <f t="shared" si="0"/>
        <v>21462.955219200005</v>
      </c>
      <c r="L83" s="536"/>
      <c r="N83" s="231" t="s">
        <v>1323</v>
      </c>
      <c r="O83" s="230"/>
    </row>
    <row r="84" spans="1:18" ht="27.9" customHeight="1">
      <c r="A84" s="2333"/>
      <c r="B84" s="2339"/>
      <c r="C84" s="1680" t="s">
        <v>1678</v>
      </c>
      <c r="D84" s="1669" t="s">
        <v>5</v>
      </c>
      <c r="E84" s="1650" t="s">
        <v>1679</v>
      </c>
      <c r="F84" s="1739">
        <v>428</v>
      </c>
      <c r="G84" s="1740"/>
      <c r="H84" s="1310">
        <v>1</v>
      </c>
      <c r="I84" s="1745" t="s">
        <v>1216</v>
      </c>
      <c r="J84" s="814">
        <f>IFERROR(VLOOKUP(C84,TDSheet!$G$1:$AK$2998,30,FALSE)/'Параметры заказа'!$B$10,"")</f>
        <v>273.75</v>
      </c>
      <c r="K84" s="1132">
        <f t="shared" si="0"/>
        <v>21910.366912500005</v>
      </c>
      <c r="L84" s="536"/>
      <c r="N84" s="231" t="s">
        <v>1323</v>
      </c>
      <c r="O84" s="230"/>
    </row>
    <row r="85" spans="1:18" ht="27.9" customHeight="1">
      <c r="A85" s="2333"/>
      <c r="B85" s="2339"/>
      <c r="C85" s="1680" t="s">
        <v>1680</v>
      </c>
      <c r="D85" s="1669" t="s">
        <v>7</v>
      </c>
      <c r="E85" s="1650" t="s">
        <v>1681</v>
      </c>
      <c r="F85" s="1739">
        <v>728</v>
      </c>
      <c r="G85" s="1740"/>
      <c r="H85" s="1310">
        <v>1</v>
      </c>
      <c r="I85" s="1745" t="s">
        <v>1216</v>
      </c>
      <c r="J85" s="814">
        <f>IFERROR(VLOOKUP(C85,TDSheet!$G$1:$AK$2998,30,FALSE)/'Параметры заказа'!$B$10,"")</f>
        <v>296.38</v>
      </c>
      <c r="K85" s="1132">
        <f t="shared" si="0"/>
        <v>23721.623910600003</v>
      </c>
      <c r="L85" s="536"/>
      <c r="N85" s="231" t="s">
        <v>1323</v>
      </c>
      <c r="O85" s="230"/>
    </row>
    <row r="86" spans="1:18" ht="27.9" customHeight="1" thickBot="1">
      <c r="A86" s="2338"/>
      <c r="B86" s="2240"/>
      <c r="C86" s="1622" t="s">
        <v>1682</v>
      </c>
      <c r="D86" s="1232" t="s">
        <v>9</v>
      </c>
      <c r="E86" s="1650" t="s">
        <v>1683</v>
      </c>
      <c r="F86" s="1742">
        <v>898</v>
      </c>
      <c r="G86" s="1743"/>
      <c r="H86" s="1235">
        <v>1</v>
      </c>
      <c r="I86" s="1746" t="s">
        <v>1216</v>
      </c>
      <c r="J86" s="826">
        <f>IFERROR(VLOOKUP(C86,TDSheet!$G$1:$AK$2998,30,FALSE)/'Параметры заказа'!$B$10,"")</f>
        <v>356.99</v>
      </c>
      <c r="K86" s="1136">
        <f t="shared" ref="K86:K127" si="3">IFERROR(J86*$K$3*((100-$K$1)/100),"")</f>
        <v>28572.719211300006</v>
      </c>
      <c r="L86" s="541"/>
      <c r="N86" s="231" t="s">
        <v>1323</v>
      </c>
      <c r="O86" s="230"/>
    </row>
    <row r="87" spans="1:18" s="373" customFormat="1" ht="27.9" customHeight="1" thickBot="1">
      <c r="A87" s="1217" t="s">
        <v>1684</v>
      </c>
      <c r="B87" s="771"/>
      <c r="C87" s="771"/>
      <c r="D87" s="771"/>
      <c r="E87" s="771"/>
      <c r="F87" s="771"/>
      <c r="G87" s="771"/>
      <c r="H87" s="771"/>
      <c r="I87" s="771"/>
      <c r="J87" s="771" t="str">
        <f>IFERROR(VLOOKUP(C87,TDSheet!$G$1:$AK$2998,30,FALSE)/'Параметры заказа'!$B$10,"")</f>
        <v/>
      </c>
      <c r="K87" s="771" t="str">
        <f t="shared" si="3"/>
        <v/>
      </c>
      <c r="L87" s="544"/>
      <c r="N87"/>
      <c r="O87" s="230"/>
      <c r="R87" s="219"/>
    </row>
    <row r="88" spans="1:18" s="373" customFormat="1" ht="27.9" customHeight="1">
      <c r="A88" s="1747"/>
      <c r="B88" s="2363" t="s">
        <v>1685</v>
      </c>
      <c r="C88" s="1570" t="s">
        <v>1686</v>
      </c>
      <c r="D88" s="1220" t="s">
        <v>1282</v>
      </c>
      <c r="E88" s="1645" t="s">
        <v>1687</v>
      </c>
      <c r="F88" s="1645">
        <v>875</v>
      </c>
      <c r="G88" s="1748"/>
      <c r="H88" s="1223">
        <v>1</v>
      </c>
      <c r="I88" s="1749" t="s">
        <v>1216</v>
      </c>
      <c r="J88" s="827">
        <f>IFERROR(VLOOKUP(C88,TDSheet!$G$1:$AK$2998,30,FALSE)/'Параметры заказа'!$B$10,"")</f>
        <v>330.83</v>
      </c>
      <c r="K88" s="1081">
        <f t="shared" si="3"/>
        <v>26478.928532100002</v>
      </c>
      <c r="L88" s="545"/>
      <c r="N88" s="231" t="s">
        <v>1323</v>
      </c>
      <c r="O88" s="230"/>
      <c r="R88" s="219"/>
    </row>
    <row r="89" spans="1:18" s="373" customFormat="1" ht="27.9" customHeight="1">
      <c r="A89" s="1750"/>
      <c r="B89" s="2364"/>
      <c r="C89" s="1680" t="s">
        <v>1688</v>
      </c>
      <c r="D89" s="1669" t="s">
        <v>1284</v>
      </c>
      <c r="E89" s="1650" t="s">
        <v>1689</v>
      </c>
      <c r="F89" s="1650">
        <v>860</v>
      </c>
      <c r="G89" s="1751"/>
      <c r="H89" s="1310">
        <v>1</v>
      </c>
      <c r="I89" s="1745" t="s">
        <v>1216</v>
      </c>
      <c r="J89" s="828">
        <f>IFERROR(VLOOKUP(C89,TDSheet!$G$1:$AK$2998,30,FALSE)/'Параметры заказа'!$B$10,"")</f>
        <v>363.07</v>
      </c>
      <c r="K89" s="1079">
        <f t="shared" si="3"/>
        <v>29059.349460900004</v>
      </c>
      <c r="L89" s="546"/>
      <c r="N89" s="231" t="s">
        <v>1323</v>
      </c>
      <c r="O89" s="230"/>
      <c r="R89" s="219"/>
    </row>
    <row r="90" spans="1:18" s="373" customFormat="1" ht="27.9" customHeight="1" thickBot="1">
      <c r="A90" s="1750"/>
      <c r="B90" s="2365"/>
      <c r="C90" s="1622" t="s">
        <v>1690</v>
      </c>
      <c r="D90" s="1232" t="s">
        <v>1286</v>
      </c>
      <c r="E90" s="1661" t="s">
        <v>1691</v>
      </c>
      <c r="F90" s="1661">
        <v>1015</v>
      </c>
      <c r="G90" s="1752"/>
      <c r="H90" s="1235">
        <v>1</v>
      </c>
      <c r="I90" s="1746" t="s">
        <v>1216</v>
      </c>
      <c r="J90" s="829">
        <f>IFERROR(VLOOKUP(C90,TDSheet!$G$1:$AK$2998,30,FALSE)/'Параметры заказа'!$B$10,"")</f>
        <v>488.97</v>
      </c>
      <c r="K90" s="1080">
        <f t="shared" si="3"/>
        <v>39136.11729390001</v>
      </c>
      <c r="L90" s="547"/>
      <c r="N90" s="231" t="s">
        <v>1323</v>
      </c>
      <c r="O90" s="230"/>
      <c r="R90" s="219"/>
    </row>
    <row r="91" spans="1:18" s="373" customFormat="1" ht="27.9" customHeight="1">
      <c r="A91" s="1747"/>
      <c r="B91" s="2363" t="s">
        <v>1692</v>
      </c>
      <c r="C91" s="1570" t="s">
        <v>1693</v>
      </c>
      <c r="D91" s="1220" t="s">
        <v>1282</v>
      </c>
      <c r="E91" s="1645" t="s">
        <v>1694</v>
      </c>
      <c r="F91" s="1645">
        <v>875</v>
      </c>
      <c r="G91" s="1748"/>
      <c r="H91" s="1223">
        <v>1</v>
      </c>
      <c r="I91" s="1749" t="s">
        <v>1216</v>
      </c>
      <c r="J91" s="827">
        <f>IFERROR(VLOOKUP(C91,TDSheet!$G$1:$AK$2998,30,FALSE)/'Параметры заказа'!$B$10,"")</f>
        <v>330.83</v>
      </c>
      <c r="K91" s="1081">
        <f t="shared" si="3"/>
        <v>26478.928532100002</v>
      </c>
      <c r="L91" s="545"/>
      <c r="N91" s="231" t="s">
        <v>1323</v>
      </c>
      <c r="O91" s="230"/>
      <c r="R91" s="219"/>
    </row>
    <row r="92" spans="1:18" s="373" customFormat="1" ht="27.9" customHeight="1">
      <c r="A92" s="1750"/>
      <c r="B92" s="2364"/>
      <c r="C92" s="1680" t="s">
        <v>1695</v>
      </c>
      <c r="D92" s="1669" t="s">
        <v>1284</v>
      </c>
      <c r="E92" s="1650" t="s">
        <v>1696</v>
      </c>
      <c r="F92" s="1650">
        <v>860</v>
      </c>
      <c r="G92" s="1751"/>
      <c r="H92" s="1310">
        <v>1</v>
      </c>
      <c r="I92" s="1745" t="s">
        <v>1216</v>
      </c>
      <c r="J92" s="828">
        <f>IFERROR(VLOOKUP(C92,TDSheet!$G$1:$AK$2998,30,FALSE)/'Параметры заказа'!$B$10,"")</f>
        <v>363.07</v>
      </c>
      <c r="K92" s="1079">
        <f t="shared" si="3"/>
        <v>29059.349460900004</v>
      </c>
      <c r="L92" s="546"/>
      <c r="N92" s="231" t="s">
        <v>1323</v>
      </c>
      <c r="O92" s="230"/>
      <c r="R92" s="219"/>
    </row>
    <row r="93" spans="1:18" s="373" customFormat="1" ht="27.9" customHeight="1">
      <c r="A93" s="1750"/>
      <c r="B93" s="2364"/>
      <c r="C93" s="1680" t="s">
        <v>1697</v>
      </c>
      <c r="D93" s="1669" t="s">
        <v>1286</v>
      </c>
      <c r="E93" s="1650" t="s">
        <v>1696</v>
      </c>
      <c r="F93" s="1650">
        <v>1015</v>
      </c>
      <c r="G93" s="1751"/>
      <c r="H93" s="1310">
        <v>1</v>
      </c>
      <c r="I93" s="1745" t="s">
        <v>1216</v>
      </c>
      <c r="J93" s="828">
        <f>IFERROR(VLOOKUP(C93,TDSheet!$G$1:$AK$2998,30,FALSE)/'Параметры заказа'!$B$10,"")</f>
        <v>488.97</v>
      </c>
      <c r="K93" s="1079">
        <f t="shared" si="3"/>
        <v>39136.11729390001</v>
      </c>
      <c r="L93" s="546"/>
      <c r="N93" s="231" t="s">
        <v>1323</v>
      </c>
      <c r="O93" s="230"/>
      <c r="R93" s="219"/>
    </row>
    <row r="94" spans="1:18" s="373" customFormat="1" ht="27.9" customHeight="1">
      <c r="A94" s="1750"/>
      <c r="B94" s="2364"/>
      <c r="C94" s="1680" t="s">
        <v>1698</v>
      </c>
      <c r="D94" s="1669" t="s">
        <v>1288</v>
      </c>
      <c r="E94" s="1650" t="s">
        <v>1699</v>
      </c>
      <c r="F94" s="1650">
        <v>1460</v>
      </c>
      <c r="G94" s="1751"/>
      <c r="H94" s="1310">
        <v>1</v>
      </c>
      <c r="I94" s="1745" t="s">
        <v>1216</v>
      </c>
      <c r="J94" s="828">
        <f>IFERROR(VLOOKUP(C94,TDSheet!$G$1:$AK$2998,30,FALSE)/'Параметры заказа'!$B$10,"")</f>
        <v>580.4</v>
      </c>
      <c r="K94" s="1079">
        <f t="shared" si="3"/>
        <v>46453.979748000005</v>
      </c>
      <c r="L94" s="546"/>
      <c r="N94" s="231" t="s">
        <v>1323</v>
      </c>
      <c r="O94" s="230"/>
      <c r="R94" s="219"/>
    </row>
    <row r="95" spans="1:18" s="373" customFormat="1" ht="27.9" customHeight="1">
      <c r="A95" s="1750"/>
      <c r="B95" s="2364"/>
      <c r="C95" s="1680" t="s">
        <v>1700</v>
      </c>
      <c r="D95" s="1669" t="s">
        <v>1290</v>
      </c>
      <c r="E95" s="1650" t="s">
        <v>1701</v>
      </c>
      <c r="F95" s="1650">
        <v>2550</v>
      </c>
      <c r="G95" s="1751"/>
      <c r="H95" s="1310">
        <v>1</v>
      </c>
      <c r="I95" s="1745" t="s">
        <v>1216</v>
      </c>
      <c r="J95" s="828">
        <f>IFERROR(VLOOKUP(C95,TDSheet!$G$1:$AK$2998,30,FALSE)/'Параметры заказа'!$B$10,"")</f>
        <v>1201.43</v>
      </c>
      <c r="K95" s="1079">
        <f t="shared" si="3"/>
        <v>96159.898154100025</v>
      </c>
      <c r="L95" s="546"/>
      <c r="N95" s="231" t="s">
        <v>1323</v>
      </c>
      <c r="O95" s="230"/>
      <c r="R95" s="219"/>
    </row>
    <row r="96" spans="1:18" s="373" customFormat="1" ht="27.9" customHeight="1" thickBot="1">
      <c r="A96" s="1753"/>
      <c r="B96" s="2365"/>
      <c r="C96" s="1754" t="s">
        <v>1702</v>
      </c>
      <c r="D96" s="1755" t="s">
        <v>1292</v>
      </c>
      <c r="E96" s="1661" t="s">
        <v>1703</v>
      </c>
      <c r="F96" s="1661">
        <v>3200</v>
      </c>
      <c r="G96" s="1756"/>
      <c r="H96" s="1309">
        <v>1</v>
      </c>
      <c r="I96" s="1757" t="s">
        <v>1216</v>
      </c>
      <c r="J96" s="830">
        <f>IFERROR(VLOOKUP(C96,TDSheet!$G$1:$AK$2998,30,FALSE)/'Параметры заказа'!$B$10,"")</f>
        <v>1233.94</v>
      </c>
      <c r="K96" s="1086">
        <f t="shared" si="3"/>
        <v>98761.929307800019</v>
      </c>
      <c r="L96" s="548"/>
      <c r="N96" s="231" t="s">
        <v>1323</v>
      </c>
      <c r="O96" s="230"/>
      <c r="R96" s="219"/>
    </row>
    <row r="97" spans="1:18" s="373" customFormat="1" ht="27.9" customHeight="1">
      <c r="A97" s="2361"/>
      <c r="B97" s="2363" t="s">
        <v>1704</v>
      </c>
      <c r="C97" s="1570" t="s">
        <v>1705</v>
      </c>
      <c r="D97" s="1220" t="s">
        <v>1297</v>
      </c>
      <c r="E97" s="1670" t="s">
        <v>1706</v>
      </c>
      <c r="F97" s="1758">
        <v>21600</v>
      </c>
      <c r="G97" s="1748"/>
      <c r="H97" s="1223">
        <v>1</v>
      </c>
      <c r="I97" s="1749" t="s">
        <v>1216</v>
      </c>
      <c r="J97" s="827">
        <f>IFERROR(VLOOKUP(C97,TDSheet!$G$1:$AK$2998,30,FALSE)/'Параметры заказа'!$B$10,"")</f>
        <v>6091.79</v>
      </c>
      <c r="K97" s="1081">
        <f t="shared" si="3"/>
        <v>487573.89608730009</v>
      </c>
      <c r="L97" s="545"/>
      <c r="N97" s="231" t="s">
        <v>1323</v>
      </c>
      <c r="O97" s="230"/>
      <c r="R97" s="219"/>
    </row>
    <row r="98" spans="1:18" s="373" customFormat="1" ht="27.9" customHeight="1">
      <c r="A98" s="2362"/>
      <c r="B98" s="2364"/>
      <c r="C98" s="1680" t="s">
        <v>1707</v>
      </c>
      <c r="D98" s="1669" t="s">
        <v>1299</v>
      </c>
      <c r="E98" s="1650" t="s">
        <v>1708</v>
      </c>
      <c r="F98" s="1759">
        <v>28100</v>
      </c>
      <c r="G98" s="1751"/>
      <c r="H98" s="1310">
        <v>1</v>
      </c>
      <c r="I98" s="1745" t="s">
        <v>1216</v>
      </c>
      <c r="J98" s="828">
        <f>IFERROR(VLOOKUP(C98,TDSheet!$G$1:$AK$2998,30,FALSE)/'Параметры заказа'!$B$10,"")</f>
        <v>6439.87</v>
      </c>
      <c r="K98" s="1079">
        <f t="shared" si="3"/>
        <v>515433.47787690005</v>
      </c>
      <c r="L98" s="546"/>
      <c r="N98" s="231" t="s">
        <v>1323</v>
      </c>
      <c r="O98" s="230"/>
      <c r="R98" s="219"/>
    </row>
    <row r="99" spans="1:18" s="373" customFormat="1" ht="27.9" customHeight="1">
      <c r="A99" s="2362"/>
      <c r="B99" s="2364"/>
      <c r="C99" s="1680" t="s">
        <v>1709</v>
      </c>
      <c r="D99" s="1669" t="s">
        <v>1301</v>
      </c>
      <c r="E99" s="1650" t="s">
        <v>1710</v>
      </c>
      <c r="F99" s="1759">
        <v>33600</v>
      </c>
      <c r="G99" s="1751"/>
      <c r="H99" s="1310">
        <v>1</v>
      </c>
      <c r="I99" s="1745" t="s">
        <v>1216</v>
      </c>
      <c r="J99" s="828">
        <f>IFERROR(VLOOKUP(C99,TDSheet!$G$1:$AK$2998,30,FALSE)/'Параметры заказа'!$B$10,"")</f>
        <v>7832.22</v>
      </c>
      <c r="K99" s="1079">
        <f t="shared" si="3"/>
        <v>626874.20617140015</v>
      </c>
      <c r="L99" s="546"/>
      <c r="N99" s="231" t="s">
        <v>1323</v>
      </c>
      <c r="O99" s="230"/>
      <c r="R99" s="219"/>
    </row>
    <row r="100" spans="1:18" s="373" customFormat="1" ht="27.9" customHeight="1">
      <c r="A100" s="2362"/>
      <c r="B100" s="2364"/>
      <c r="C100" s="1680" t="s">
        <v>1711</v>
      </c>
      <c r="D100" s="1669" t="s">
        <v>1303</v>
      </c>
      <c r="E100" s="1650" t="s">
        <v>1712</v>
      </c>
      <c r="F100" s="1759">
        <v>46400</v>
      </c>
      <c r="G100" s="1751"/>
      <c r="H100" s="1310">
        <v>1</v>
      </c>
      <c r="I100" s="1745" t="s">
        <v>1216</v>
      </c>
      <c r="J100" s="828">
        <f>IFERROR(VLOOKUP(C100,TDSheet!$G$1:$AK$2998,30,FALSE)/'Параметры заказа'!$B$10,"")</f>
        <v>12223.87</v>
      </c>
      <c r="K100" s="1079">
        <f t="shared" si="3"/>
        <v>978372.51795690018</v>
      </c>
      <c r="L100" s="546"/>
      <c r="N100" s="231" t="s">
        <v>1323</v>
      </c>
      <c r="O100" s="230"/>
      <c r="R100" s="219"/>
    </row>
    <row r="101" spans="1:18" s="373" customFormat="1" ht="27.9" customHeight="1" thickBot="1">
      <c r="A101" s="2362"/>
      <c r="B101" s="2364"/>
      <c r="C101" s="1622" t="s">
        <v>1713</v>
      </c>
      <c r="D101" s="1232" t="s">
        <v>1305</v>
      </c>
      <c r="E101" s="1650" t="s">
        <v>1714</v>
      </c>
      <c r="F101" s="1759">
        <v>75400</v>
      </c>
      <c r="G101" s="1752"/>
      <c r="H101" s="1235">
        <v>1</v>
      </c>
      <c r="I101" s="1746" t="s">
        <v>1216</v>
      </c>
      <c r="J101" s="829">
        <f>IFERROR(VLOOKUP(C101,TDSheet!$G$1:$AK$2998,30,FALSE)/'Параметры заказа'!$B$10,"")</f>
        <v>15279.87</v>
      </c>
      <c r="K101" s="1080">
        <f t="shared" si="3"/>
        <v>1222968.2486769003</v>
      </c>
      <c r="L101" s="547"/>
      <c r="N101" s="231" t="s">
        <v>1323</v>
      </c>
      <c r="O101" s="230"/>
      <c r="R101" s="219"/>
    </row>
    <row r="102" spans="1:18" s="373" customFormat="1" ht="27.9" customHeight="1" thickBot="1">
      <c r="A102" s="1643" t="s">
        <v>1715</v>
      </c>
      <c r="B102" s="831"/>
      <c r="C102" s="831"/>
      <c r="D102" s="831"/>
      <c r="E102" s="831"/>
      <c r="F102" s="831"/>
      <c r="G102" s="831"/>
      <c r="H102" s="831"/>
      <c r="I102" s="831"/>
      <c r="J102" s="831" t="str">
        <f>IFERROR(VLOOKUP(C102,TDSheet!$G$1:$AK$2998,30,FALSE)/'Параметры заказа'!$B$10,"")</f>
        <v/>
      </c>
      <c r="K102" s="831" t="str">
        <f t="shared" si="3"/>
        <v/>
      </c>
      <c r="L102" s="549"/>
      <c r="N102"/>
      <c r="O102" s="230"/>
      <c r="R102" s="219"/>
    </row>
    <row r="103" spans="1:18" s="373" customFormat="1" ht="27.9" customHeight="1">
      <c r="A103" s="2377"/>
      <c r="B103" s="2130" t="s">
        <v>1719</v>
      </c>
      <c r="C103" s="1570" t="s">
        <v>1720</v>
      </c>
      <c r="D103" s="2378" t="s">
        <v>1852</v>
      </c>
      <c r="E103" s="2378"/>
      <c r="F103" s="1760">
        <v>325</v>
      </c>
      <c r="G103" s="1761"/>
      <c r="H103" s="1223">
        <v>1</v>
      </c>
      <c r="I103" s="1762" t="s">
        <v>1216</v>
      </c>
      <c r="J103" s="795">
        <f>IFERROR(VLOOKUP(C103,TDSheet!$G$1:$AK$2998,30,FALSE)/'Параметры заказа'!$B$10,"")</f>
        <v>625.05999999999995</v>
      </c>
      <c r="K103" s="1111">
        <f t="shared" si="3"/>
        <v>50028.471022200007</v>
      </c>
      <c r="L103" s="550"/>
      <c r="N103" s="231" t="s">
        <v>1323</v>
      </c>
      <c r="O103" s="230"/>
      <c r="R103" s="219"/>
    </row>
    <row r="104" spans="1:18" s="373" customFormat="1" ht="27.9" customHeight="1">
      <c r="A104" s="2373"/>
      <c r="B104" s="2339"/>
      <c r="C104" s="1680" t="s">
        <v>1721</v>
      </c>
      <c r="D104" s="2360" t="s">
        <v>1853</v>
      </c>
      <c r="E104" s="2360"/>
      <c r="F104" s="1763">
        <v>325</v>
      </c>
      <c r="G104" s="1764"/>
      <c r="H104" s="1310">
        <v>1</v>
      </c>
      <c r="I104" s="1765" t="s">
        <v>1216</v>
      </c>
      <c r="J104" s="814">
        <f>IFERROR(VLOOKUP(C104,TDSheet!$G$1:$AK$2998,30,FALSE)/'Параметры заказа'!$B$10,"")</f>
        <v>520.85</v>
      </c>
      <c r="K104" s="1132">
        <f t="shared" si="3"/>
        <v>41687.724589500009</v>
      </c>
      <c r="L104" s="551"/>
      <c r="N104" s="231" t="s">
        <v>1323</v>
      </c>
      <c r="O104" s="230"/>
      <c r="R104" s="219"/>
    </row>
    <row r="105" spans="1:18" s="373" customFormat="1" ht="27.9" customHeight="1">
      <c r="A105" s="2373"/>
      <c r="B105" s="2339"/>
      <c r="C105" s="1680" t="s">
        <v>1722</v>
      </c>
      <c r="D105" s="2360" t="s">
        <v>1854</v>
      </c>
      <c r="E105" s="2360"/>
      <c r="F105" s="1763">
        <v>290</v>
      </c>
      <c r="G105" s="1764"/>
      <c r="H105" s="1310">
        <v>1</v>
      </c>
      <c r="I105" s="1765" t="s">
        <v>1216</v>
      </c>
      <c r="J105" s="814">
        <f>IFERROR(VLOOKUP(C105,TDSheet!$G$1:$AK$2998,30,FALSE)/'Параметры заказа'!$B$10,"")</f>
        <v>520.85</v>
      </c>
      <c r="K105" s="1132">
        <f t="shared" si="3"/>
        <v>41687.724589500009</v>
      </c>
      <c r="L105" s="551"/>
      <c r="N105" s="231" t="s">
        <v>1323</v>
      </c>
      <c r="O105" s="230"/>
      <c r="R105" s="219"/>
    </row>
    <row r="106" spans="1:18" s="373" customFormat="1" ht="32.4" customHeight="1">
      <c r="A106" s="2373"/>
      <c r="B106" s="2339" t="s">
        <v>1723</v>
      </c>
      <c r="C106" s="1680" t="s">
        <v>1724</v>
      </c>
      <c r="D106" s="2371" t="s">
        <v>1852</v>
      </c>
      <c r="E106" s="2371"/>
      <c r="F106" s="1763">
        <v>730</v>
      </c>
      <c r="G106" s="1764"/>
      <c r="H106" s="1310">
        <v>1</v>
      </c>
      <c r="I106" s="1765" t="s">
        <v>1216</v>
      </c>
      <c r="J106" s="814">
        <f>IFERROR(VLOOKUP(C106,TDSheet!$G$1:$AK$2998,30,FALSE)/'Параметры заказа'!$B$10,"")</f>
        <v>1527.97</v>
      </c>
      <c r="K106" s="1132">
        <f t="shared" si="3"/>
        <v>122295.46422390002</v>
      </c>
      <c r="L106" s="551"/>
      <c r="N106" s="231" t="s">
        <v>1323</v>
      </c>
      <c r="O106" s="230"/>
      <c r="R106" s="219"/>
    </row>
    <row r="107" spans="1:18" s="373" customFormat="1" ht="32.4" customHeight="1" thickBot="1">
      <c r="A107" s="2374"/>
      <c r="B107" s="2240"/>
      <c r="C107" s="1622" t="s">
        <v>1725</v>
      </c>
      <c r="D107" s="2368" t="s">
        <v>1855</v>
      </c>
      <c r="E107" s="2368"/>
      <c r="F107" s="1766">
        <v>730</v>
      </c>
      <c r="G107" s="1767"/>
      <c r="H107" s="1235">
        <v>1</v>
      </c>
      <c r="I107" s="1768" t="s">
        <v>1216</v>
      </c>
      <c r="J107" s="826">
        <f>IFERROR(VLOOKUP(C107,TDSheet!$G$1:$AK$2998,30,FALSE)/'Параметры заказа'!$B$10,"")</f>
        <v>1284.9100000000001</v>
      </c>
      <c r="K107" s="1136">
        <f t="shared" si="3"/>
        <v>102841.45954170002</v>
      </c>
      <c r="L107" s="537"/>
      <c r="N107" s="231" t="s">
        <v>1323</v>
      </c>
      <c r="O107" s="230"/>
      <c r="R107" s="219"/>
    </row>
    <row r="108" spans="1:18" s="373" customFormat="1" ht="31.65" customHeight="1">
      <c r="A108" s="2349"/>
      <c r="B108" s="2130" t="s">
        <v>1856</v>
      </c>
      <c r="C108" s="1570" t="s">
        <v>1716</v>
      </c>
      <c r="D108" s="1769" t="s">
        <v>1717</v>
      </c>
      <c r="E108" s="1770"/>
      <c r="F108" s="1760">
        <v>1400</v>
      </c>
      <c r="G108" s="1771"/>
      <c r="H108" s="1223">
        <v>1</v>
      </c>
      <c r="I108" s="1762" t="s">
        <v>1216</v>
      </c>
      <c r="J108" s="795">
        <f>IFERROR(VLOOKUP(C108,TDSheet!$G$1:$AK$2998,30,FALSE)/'Параметры заказа'!$B$10,"")</f>
        <v>449.06</v>
      </c>
      <c r="K108" s="1111">
        <f t="shared" si="3"/>
        <v>35941.805902200009</v>
      </c>
      <c r="L108" s="550"/>
      <c r="N108" s="231" t="s">
        <v>1323</v>
      </c>
      <c r="O108" s="230"/>
      <c r="R108" s="219"/>
    </row>
    <row r="109" spans="1:18" s="373" customFormat="1" ht="30" customHeight="1">
      <c r="A109" s="2350"/>
      <c r="B109" s="2372"/>
      <c r="C109" s="1772" t="s">
        <v>1716</v>
      </c>
      <c r="D109" s="1773" t="s">
        <v>1718</v>
      </c>
      <c r="E109" s="1774"/>
      <c r="F109" s="1775">
        <v>1400</v>
      </c>
      <c r="G109" s="1776"/>
      <c r="H109" s="1345">
        <v>1</v>
      </c>
      <c r="I109" s="1777" t="s">
        <v>1216</v>
      </c>
      <c r="J109" s="759">
        <f>IFERROR(VLOOKUP(C109,TDSheet!$G$1:$AK$2998,30,FALSE)/'Параметры заказа'!$B$10,"")</f>
        <v>449.06</v>
      </c>
      <c r="K109" s="1188">
        <f t="shared" si="3"/>
        <v>35941.805902200009</v>
      </c>
      <c r="L109" s="552"/>
      <c r="N109" s="231" t="s">
        <v>1323</v>
      </c>
      <c r="O109" s="230"/>
      <c r="R109" s="219"/>
    </row>
    <row r="110" spans="1:18" s="373" customFormat="1" ht="30" customHeight="1">
      <c r="A110" s="2369"/>
      <c r="B110" s="2372" t="s">
        <v>1726</v>
      </c>
      <c r="C110" s="1772" t="s">
        <v>1727</v>
      </c>
      <c r="D110" s="2375" t="s">
        <v>1852</v>
      </c>
      <c r="E110" s="2375"/>
      <c r="F110" s="1775">
        <v>700</v>
      </c>
      <c r="G110" s="1778"/>
      <c r="H110" s="1345">
        <v>1</v>
      </c>
      <c r="I110" s="1777" t="s">
        <v>1216</v>
      </c>
      <c r="J110" s="759">
        <f>IFERROR(VLOOKUP(C110,TDSheet!$G$1:$AK$2998,30,FALSE)/'Параметры заказа'!$B$10,"")</f>
        <v>748.45</v>
      </c>
      <c r="K110" s="1188">
        <f t="shared" si="3"/>
        <v>59904.343801500014</v>
      </c>
      <c r="L110" s="552"/>
      <c r="N110" s="231" t="s">
        <v>1323</v>
      </c>
      <c r="O110" s="230"/>
      <c r="R110" s="219"/>
    </row>
    <row r="111" spans="1:18" s="373" customFormat="1" ht="30" customHeight="1">
      <c r="A111" s="2370"/>
      <c r="B111" s="2372"/>
      <c r="C111" s="1772" t="s">
        <v>1728</v>
      </c>
      <c r="D111" s="2376" t="s">
        <v>1853</v>
      </c>
      <c r="E111" s="2376"/>
      <c r="F111" s="1775">
        <v>700</v>
      </c>
      <c r="G111" s="1778"/>
      <c r="H111" s="1345">
        <v>1</v>
      </c>
      <c r="I111" s="1777" t="s">
        <v>1216</v>
      </c>
      <c r="J111" s="759">
        <f>IFERROR(VLOOKUP(C111,TDSheet!$G$1:$AK$2998,30,FALSE)/'Параметры заказа'!$B$10,"")</f>
        <v>575.73</v>
      </c>
      <c r="K111" s="1188">
        <f t="shared" si="3"/>
        <v>46080.20289510001</v>
      </c>
      <c r="L111" s="552"/>
      <c r="N111" s="231" t="s">
        <v>1323</v>
      </c>
      <c r="O111" s="230"/>
      <c r="R111" s="219"/>
    </row>
    <row r="112" spans="1:18" s="373" customFormat="1" ht="30" customHeight="1">
      <c r="A112" s="2373"/>
      <c r="B112" s="2372" t="s">
        <v>1729</v>
      </c>
      <c r="C112" s="1772" t="s">
        <v>1730</v>
      </c>
      <c r="D112" s="2375" t="s">
        <v>1852</v>
      </c>
      <c r="E112" s="2375"/>
      <c r="F112" s="1775">
        <v>1400</v>
      </c>
      <c r="G112" s="1778"/>
      <c r="H112" s="1345">
        <v>1</v>
      </c>
      <c r="I112" s="1777" t="s">
        <v>1216</v>
      </c>
      <c r="J112" s="759">
        <f>IFERROR(VLOOKUP(C112,TDSheet!$G$1:$AK$2998,30,FALSE)/'Параметры заказа'!$B$10,"")</f>
        <v>1209.03</v>
      </c>
      <c r="K112" s="1188">
        <f t="shared" si="3"/>
        <v>96768.18596610002</v>
      </c>
      <c r="L112" s="552"/>
      <c r="N112" s="231" t="s">
        <v>1323</v>
      </c>
      <c r="O112" s="230"/>
      <c r="R112" s="219"/>
    </row>
    <row r="113" spans="1:18" s="373" customFormat="1" ht="30" customHeight="1" thickBot="1">
      <c r="A113" s="2374"/>
      <c r="B113" s="2240"/>
      <c r="C113" s="1622" t="s">
        <v>1731</v>
      </c>
      <c r="D113" s="2368" t="s">
        <v>1855</v>
      </c>
      <c r="E113" s="2368"/>
      <c r="F113" s="1766">
        <v>1400</v>
      </c>
      <c r="G113" s="1767"/>
      <c r="H113" s="1235">
        <v>1</v>
      </c>
      <c r="I113" s="1768" t="s">
        <v>1216</v>
      </c>
      <c r="J113" s="826">
        <f>IFERROR(VLOOKUP(C113,TDSheet!$G$1:$AK$2998,30,FALSE)/'Параметры заказа'!$B$10,"")</f>
        <v>1036.31</v>
      </c>
      <c r="K113" s="1136">
        <f t="shared" si="3"/>
        <v>82944.045059700002</v>
      </c>
      <c r="L113" s="537"/>
      <c r="N113" s="231" t="s">
        <v>1323</v>
      </c>
      <c r="O113" s="230"/>
      <c r="R113" s="219"/>
    </row>
    <row r="114" spans="1:18" ht="27.9" customHeight="1" thickBot="1">
      <c r="A114" s="1519" t="s">
        <v>1311</v>
      </c>
      <c r="B114" s="832"/>
      <c r="C114" s="832"/>
      <c r="D114" s="832"/>
      <c r="E114" s="832"/>
      <c r="F114" s="832"/>
      <c r="G114" s="832"/>
      <c r="H114" s="832"/>
      <c r="I114" s="832"/>
      <c r="J114" s="832" t="str">
        <f>IFERROR(VLOOKUP(C114,TDSheet!$G$1:$AK$2998,30,FALSE)/'Параметры заказа'!$B$10,"")</f>
        <v/>
      </c>
      <c r="K114" s="832" t="str">
        <f t="shared" si="3"/>
        <v/>
      </c>
      <c r="L114" s="542"/>
      <c r="N114"/>
      <c r="O114" s="230"/>
    </row>
    <row r="115" spans="1:18" ht="27.9" customHeight="1">
      <c r="A115" s="2349"/>
      <c r="B115" s="2130" t="s">
        <v>1269</v>
      </c>
      <c r="C115" s="1570" t="s">
        <v>1270</v>
      </c>
      <c r="D115" s="1220" t="s">
        <v>3</v>
      </c>
      <c r="E115" s="1656">
        <v>25</v>
      </c>
      <c r="F115" s="1737">
        <v>455</v>
      </c>
      <c r="G115" s="1771"/>
      <c r="H115" s="1223">
        <v>1</v>
      </c>
      <c r="I115" s="1648" t="s">
        <v>1216</v>
      </c>
      <c r="J115" s="809">
        <f>IFERROR(VLOOKUP(C115,TDSheet!$G$1:$AK$2998,30,FALSE)/'Параметры заказа'!$B$10,"")</f>
        <v>181.48</v>
      </c>
      <c r="K115" s="1081">
        <f t="shared" si="3"/>
        <v>14525.272647600001</v>
      </c>
      <c r="L115" s="528"/>
      <c r="N115" s="231"/>
      <c r="O115" s="230"/>
    </row>
    <row r="116" spans="1:18" ht="27.9" customHeight="1">
      <c r="A116" s="2350"/>
      <c r="B116" s="2231"/>
      <c r="C116" s="1713" t="s">
        <v>1271</v>
      </c>
      <c r="D116" s="1226" t="s">
        <v>5</v>
      </c>
      <c r="E116" s="1671">
        <v>25</v>
      </c>
      <c r="F116" s="1779">
        <v>515</v>
      </c>
      <c r="G116" s="1780"/>
      <c r="H116" s="1229">
        <v>1</v>
      </c>
      <c r="I116" s="1653" t="s">
        <v>1216</v>
      </c>
      <c r="J116" s="819">
        <f>IFERROR(VLOOKUP(C116,TDSheet!$G$1:$AK$2998,30,FALSE)/'Параметры заказа'!$B$10,"")</f>
        <v>189.07</v>
      </c>
      <c r="K116" s="1079">
        <f t="shared" si="3"/>
        <v>15132.760080900001</v>
      </c>
      <c r="L116" s="529"/>
      <c r="N116" s="231"/>
      <c r="O116" s="230"/>
    </row>
    <row r="117" spans="1:18" ht="27.9" customHeight="1" thickBot="1">
      <c r="A117" s="2351"/>
      <c r="B117" s="2240"/>
      <c r="C117" s="1622" t="s">
        <v>1272</v>
      </c>
      <c r="D117" s="1232" t="s">
        <v>7</v>
      </c>
      <c r="E117" s="1718">
        <v>25</v>
      </c>
      <c r="F117" s="1781">
        <v>620</v>
      </c>
      <c r="G117" s="1782"/>
      <c r="H117" s="1235">
        <v>1</v>
      </c>
      <c r="I117" s="1736" t="s">
        <v>1216</v>
      </c>
      <c r="J117" s="817">
        <f>IFERROR(VLOOKUP(C117,TDSheet!$G$1:$AK$2998,30,FALSE)/'Параметры заказа'!$B$10,"")</f>
        <v>205.6</v>
      </c>
      <c r="K117" s="1080">
        <f t="shared" si="3"/>
        <v>16455.786072000003</v>
      </c>
      <c r="L117" s="541"/>
      <c r="N117" s="231"/>
      <c r="O117" s="230"/>
    </row>
    <row r="118" spans="1:18" ht="31.95" customHeight="1" thickBot="1">
      <c r="A118" s="1519" t="s">
        <v>1312</v>
      </c>
      <c r="B118" s="832"/>
      <c r="C118" s="832"/>
      <c r="D118" s="832"/>
      <c r="E118" s="832"/>
      <c r="F118" s="832"/>
      <c r="G118" s="832"/>
      <c r="H118" s="832"/>
      <c r="I118" s="832"/>
      <c r="J118" s="832" t="str">
        <f>IFERROR(VLOOKUP(C118,TDSheet!$G$1:$AK$2998,30,FALSE)/'Параметры заказа'!$B$10,"")</f>
        <v/>
      </c>
      <c r="K118" s="832" t="str">
        <f t="shared" si="3"/>
        <v/>
      </c>
      <c r="L118" s="542"/>
      <c r="N118"/>
      <c r="O118" s="230"/>
    </row>
    <row r="119" spans="1:18" ht="27.9" customHeight="1">
      <c r="A119" s="2337"/>
      <c r="B119" s="2130" t="s">
        <v>1235</v>
      </c>
      <c r="C119" s="1654" t="s">
        <v>1055</v>
      </c>
      <c r="D119" s="1220" t="s">
        <v>1124</v>
      </c>
      <c r="E119" s="1656"/>
      <c r="F119" s="1656">
        <v>10</v>
      </c>
      <c r="G119" s="1647">
        <v>1.6799999999999999E-4</v>
      </c>
      <c r="H119" s="1223">
        <v>1</v>
      </c>
      <c r="I119" s="1666">
        <v>80</v>
      </c>
      <c r="J119" s="809">
        <f>IFERROR(VLOOKUP(C119,TDSheet!$G$1:$AK$2998,30,FALSE)/'Параметры заказа'!$B$10,"")</f>
        <v>9.14</v>
      </c>
      <c r="K119" s="1081">
        <f t="shared" si="3"/>
        <v>731.54613180000013</v>
      </c>
      <c r="L119" s="528"/>
      <c r="N119"/>
      <c r="O119"/>
    </row>
    <row r="120" spans="1:18" ht="27.9" customHeight="1">
      <c r="A120" s="2333"/>
      <c r="B120" s="2231"/>
      <c r="C120" s="1783"/>
      <c r="D120" s="1226"/>
      <c r="E120" s="1671"/>
      <c r="F120" s="1671"/>
      <c r="G120" s="1652"/>
      <c r="H120" s="1229"/>
      <c r="I120" s="1672"/>
      <c r="J120" s="833" t="str">
        <f>IFERROR(VLOOKUP(C120,TDSheet!$G$1:$AK$2998,30,FALSE)/'Параметры заказа'!$B$10,"")</f>
        <v/>
      </c>
      <c r="K120" s="1079" t="str">
        <f t="shared" si="3"/>
        <v/>
      </c>
      <c r="L120" s="529"/>
      <c r="N120"/>
      <c r="O120"/>
    </row>
    <row r="121" spans="1:18" ht="27.9" customHeight="1" thickBot="1">
      <c r="A121" s="2338"/>
      <c r="B121" s="2240"/>
      <c r="C121" s="1660"/>
      <c r="D121" s="1232"/>
      <c r="E121" s="1718"/>
      <c r="F121" s="1718"/>
      <c r="G121" s="1663"/>
      <c r="H121" s="1235"/>
      <c r="I121" s="1736"/>
      <c r="J121" s="834" t="str">
        <f>IFERROR(VLOOKUP(C121,TDSheet!$G$1:$AK$2998,30,FALSE)/'Параметры заказа'!$B$10,"")</f>
        <v/>
      </c>
      <c r="K121" s="1080" t="str">
        <f t="shared" si="3"/>
        <v/>
      </c>
      <c r="L121" s="541"/>
      <c r="N121"/>
    </row>
    <row r="122" spans="1:18" ht="27.9" customHeight="1">
      <c r="A122" s="1784"/>
      <c r="B122" s="1785" t="s">
        <v>1313</v>
      </c>
      <c r="C122" s="1677" t="s">
        <v>1314</v>
      </c>
      <c r="D122" s="1502" t="s">
        <v>1315</v>
      </c>
      <c r="E122" s="1737"/>
      <c r="F122" s="1737">
        <v>110</v>
      </c>
      <c r="G122" s="1786"/>
      <c r="H122" s="1223">
        <v>1</v>
      </c>
      <c r="I122" s="1648" t="s">
        <v>1216</v>
      </c>
      <c r="J122" s="809">
        <f>IFERROR(VLOOKUP(C122,TDSheet!$G$1:$AK$2998,30,FALSE)/'Параметры заказа'!$B$10,"")</f>
        <v>34.11</v>
      </c>
      <c r="K122" s="1081">
        <f t="shared" si="3"/>
        <v>2730.0917457000005</v>
      </c>
      <c r="L122" s="528"/>
      <c r="N122" s="231"/>
    </row>
    <row r="123" spans="1:18" ht="27.9" customHeight="1">
      <c r="A123" s="1784"/>
      <c r="B123" s="1785" t="s">
        <v>1316</v>
      </c>
      <c r="C123" s="1783" t="s">
        <v>1317</v>
      </c>
      <c r="D123" s="1787" t="s">
        <v>1315</v>
      </c>
      <c r="E123" s="1779"/>
      <c r="F123" s="1779">
        <v>200</v>
      </c>
      <c r="G123" s="1788"/>
      <c r="H123" s="1229">
        <v>1</v>
      </c>
      <c r="I123" s="1653" t="s">
        <v>1216</v>
      </c>
      <c r="J123" s="819">
        <f>IFERROR(VLOOKUP(C123,TDSheet!$G$1:$AK$2998,30,FALSE)/'Параметры заказа'!$B$10,"")</f>
        <v>115.57</v>
      </c>
      <c r="K123" s="1079">
        <f t="shared" si="3"/>
        <v>9249.9766359000005</v>
      </c>
      <c r="L123" s="529"/>
      <c r="N123" s="231" t="s">
        <v>1323</v>
      </c>
    </row>
    <row r="124" spans="1:18" ht="27.9" customHeight="1" thickBot="1">
      <c r="A124" s="1784"/>
      <c r="B124" s="1785"/>
      <c r="C124" s="1789"/>
      <c r="D124" s="1735"/>
      <c r="E124" s="1790"/>
      <c r="F124" s="1790"/>
      <c r="G124" s="1652"/>
      <c r="H124" s="1791"/>
      <c r="I124" s="1792"/>
      <c r="J124" s="835" t="str">
        <f>IFERROR(VLOOKUP(C124,TDSheet!$G$1:$AK$2998,30,FALSE)/'Параметры заказа'!$B$10,"")</f>
        <v/>
      </c>
      <c r="K124" s="1131" t="str">
        <f t="shared" si="3"/>
        <v/>
      </c>
      <c r="L124" s="553"/>
      <c r="N124"/>
    </row>
    <row r="125" spans="1:18" ht="27.9" customHeight="1">
      <c r="A125" s="2337"/>
      <c r="B125" s="2130" t="s">
        <v>1318</v>
      </c>
      <c r="C125" s="1654" t="s">
        <v>1319</v>
      </c>
      <c r="D125" s="1502" t="s">
        <v>1320</v>
      </c>
      <c r="E125" s="1656"/>
      <c r="F125" s="1737">
        <v>45</v>
      </c>
      <c r="G125" s="1647"/>
      <c r="H125" s="1223">
        <v>1</v>
      </c>
      <c r="I125" s="1648" t="s">
        <v>1216</v>
      </c>
      <c r="J125" s="809">
        <f>IFERROR(VLOOKUP(C125,TDSheet!$G$1:$AK$2998,30,FALSE)/'Параметры заказа'!$B$10,"")</f>
        <v>20.350000000000001</v>
      </c>
      <c r="K125" s="1081">
        <f t="shared" si="3"/>
        <v>1628.7706545000003</v>
      </c>
      <c r="L125" s="528"/>
      <c r="N125" s="231"/>
    </row>
    <row r="126" spans="1:18" ht="27.9" customHeight="1">
      <c r="A126" s="2333"/>
      <c r="B126" s="2231"/>
      <c r="C126" s="1783"/>
      <c r="D126" s="1226"/>
      <c r="E126" s="1671"/>
      <c r="F126" s="1671"/>
      <c r="G126" s="1652"/>
      <c r="H126" s="1229"/>
      <c r="I126" s="1672"/>
      <c r="J126" s="833" t="str">
        <f>IFERROR(VLOOKUP(C126,TDSheet!$G$1:$AK$2998,30,FALSE)/'Параметры заказа'!$B$10,"")</f>
        <v/>
      </c>
      <c r="K126" s="1079" t="str">
        <f t="shared" si="3"/>
        <v/>
      </c>
      <c r="L126" s="529"/>
      <c r="N126"/>
    </row>
    <row r="127" spans="1:18" ht="27.9" customHeight="1" thickBot="1">
      <c r="A127" s="2338"/>
      <c r="B127" s="2240"/>
      <c r="C127" s="1660"/>
      <c r="D127" s="1232"/>
      <c r="E127" s="1718"/>
      <c r="F127" s="1718"/>
      <c r="G127" s="1663"/>
      <c r="H127" s="1235"/>
      <c r="I127" s="1736"/>
      <c r="J127" s="834" t="str">
        <f>IFERROR(VLOOKUP(C127,TDSheet!$G$1:$AK$2998,30,FALSE)/'Параметры заказа'!$B$10,"")</f>
        <v/>
      </c>
      <c r="K127" s="1080" t="str">
        <f t="shared" si="3"/>
        <v/>
      </c>
      <c r="L127" s="541"/>
      <c r="N127"/>
    </row>
    <row r="128" spans="1:18" ht="24.15" customHeight="1"/>
    <row r="129" ht="24.15" customHeight="1"/>
    <row r="130" ht="24.15" customHeight="1"/>
    <row r="131" ht="24.15" customHeight="1"/>
    <row r="132" ht="24.15" customHeight="1"/>
    <row r="133" ht="24.15" customHeight="1"/>
    <row r="134" ht="24.15" customHeight="1"/>
    <row r="135" ht="24.15" customHeight="1"/>
    <row r="136" ht="24.15" customHeight="1"/>
    <row r="137" ht="24.15" customHeight="1"/>
    <row r="138" ht="24.15" customHeight="1"/>
    <row r="139" ht="24.15" customHeight="1"/>
    <row r="140" ht="24.15" customHeight="1"/>
    <row r="141" ht="24.15" customHeight="1"/>
    <row r="142" ht="24.15" customHeight="1"/>
    <row r="143" ht="24.15" customHeight="1"/>
    <row r="144" ht="24.15" customHeight="1"/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  <row r="408" ht="24.15" customHeight="1"/>
    <row r="409" ht="24.15" customHeight="1"/>
    <row r="410" ht="24.15" customHeight="1"/>
    <row r="411" ht="24.15" customHeight="1"/>
    <row r="412" ht="24.15" customHeight="1"/>
    <row r="413" ht="24.15" customHeight="1"/>
    <row r="414" ht="24.15" customHeight="1"/>
    <row r="415" ht="24.15" customHeight="1"/>
    <row r="416" ht="24.15" customHeight="1"/>
    <row r="417" ht="24.15" customHeight="1"/>
    <row r="418" ht="24.15" customHeight="1"/>
    <row r="419" ht="24.15" customHeight="1"/>
    <row r="420" ht="24.15" customHeight="1"/>
    <row r="421" ht="24.15" customHeight="1"/>
    <row r="422" ht="24.15" customHeight="1"/>
    <row r="423" ht="24.15" customHeight="1"/>
    <row r="424" ht="24.15" customHeight="1"/>
    <row r="425" ht="24.15" customHeight="1"/>
    <row r="426" ht="24.15" customHeight="1"/>
    <row r="427" ht="24.15" customHeight="1"/>
    <row r="428" ht="24.15" customHeight="1"/>
    <row r="429" ht="24.15" customHeight="1"/>
    <row r="430" ht="24.15" customHeight="1"/>
    <row r="431" ht="24.15" customHeight="1"/>
    <row r="432" ht="24.15" customHeight="1"/>
    <row r="433" ht="24.15" customHeight="1"/>
    <row r="434" ht="24.15" customHeight="1"/>
    <row r="435" ht="24.15" customHeight="1"/>
    <row r="436" ht="24.15" customHeight="1"/>
    <row r="437" ht="24.15" customHeight="1"/>
    <row r="438" ht="24.15" customHeight="1"/>
    <row r="439" ht="24.15" customHeight="1"/>
    <row r="440" ht="24.15" customHeight="1"/>
    <row r="441" ht="24.15" customHeight="1"/>
    <row r="442" ht="24.15" customHeight="1"/>
    <row r="443" ht="24.15" customHeight="1"/>
    <row r="444" ht="24.15" customHeight="1"/>
    <row r="445" ht="24.15" customHeight="1"/>
    <row r="446" ht="24.15" customHeight="1"/>
    <row r="447" ht="24.15" customHeight="1"/>
    <row r="448" ht="24.15" customHeight="1"/>
    <row r="449" ht="24.15" customHeight="1"/>
    <row r="450" ht="24.15" customHeight="1"/>
    <row r="451" ht="24.15" customHeight="1"/>
    <row r="452" ht="24.15" customHeight="1"/>
    <row r="453" ht="24.15" customHeight="1"/>
    <row r="454" ht="24.15" customHeight="1"/>
    <row r="455" ht="24.15" customHeight="1"/>
    <row r="456" ht="24.15" customHeight="1"/>
    <row r="457" ht="24.15" customHeight="1"/>
    <row r="458" ht="24.15" customHeight="1"/>
    <row r="459" ht="24.15" customHeight="1"/>
    <row r="460" ht="24.15" customHeight="1"/>
    <row r="461" ht="24.15" customHeight="1"/>
    <row r="462" ht="24.15" customHeight="1"/>
    <row r="463" ht="24.15" customHeight="1"/>
    <row r="464" ht="24.15" customHeight="1"/>
    <row r="465" ht="24.15" customHeight="1"/>
    <row r="466" ht="24.15" customHeight="1"/>
    <row r="467" ht="24.15" customHeight="1"/>
    <row r="468" ht="24.15" customHeight="1"/>
    <row r="469" ht="24.15" customHeight="1"/>
    <row r="470" ht="24.15" customHeight="1"/>
    <row r="471" ht="24.15" customHeight="1"/>
    <row r="472" ht="24.15" customHeight="1"/>
    <row r="473" ht="24.15" customHeight="1"/>
    <row r="474" ht="24.15" customHeight="1"/>
    <row r="475" ht="24.15" customHeight="1"/>
    <row r="476" ht="24.15" customHeight="1"/>
    <row r="477" ht="24.15" customHeight="1"/>
    <row r="478" ht="24.15" customHeight="1"/>
    <row r="479" ht="24.15" customHeight="1"/>
    <row r="480" ht="24.15" customHeight="1"/>
    <row r="481" ht="24.15" customHeight="1"/>
    <row r="482" ht="24.15" customHeight="1"/>
    <row r="483" ht="24.15" customHeight="1"/>
    <row r="484" ht="24.15" customHeight="1"/>
    <row r="485" ht="24.15" customHeight="1"/>
    <row r="486" ht="24.15" customHeight="1"/>
    <row r="487" ht="24.15" customHeight="1"/>
    <row r="488" ht="24.15" customHeight="1"/>
    <row r="489" ht="24.15" customHeight="1"/>
    <row r="490" ht="24.15" customHeight="1"/>
    <row r="491" ht="24.15" customHeight="1"/>
    <row r="492" ht="24.15" customHeight="1"/>
    <row r="493" ht="24.15" customHeight="1"/>
    <row r="494" ht="24.15" customHeight="1"/>
    <row r="495" ht="24.15" customHeight="1"/>
    <row r="496" ht="24.15" customHeight="1"/>
    <row r="497" ht="24.15" customHeight="1"/>
    <row r="498" ht="24.15" customHeight="1"/>
    <row r="499" ht="24.15" customHeight="1"/>
    <row r="500" ht="24.15" customHeight="1"/>
    <row r="501" ht="24.15" customHeight="1"/>
    <row r="502" ht="24.15" customHeight="1"/>
    <row r="503" ht="24.15" customHeight="1"/>
    <row r="504" ht="24.15" customHeight="1"/>
  </sheetData>
  <sheetProtection sheet="1" objects="1" scenarios="1"/>
  <mergeCells count="84">
    <mergeCell ref="A106:A107"/>
    <mergeCell ref="B106:B107"/>
    <mergeCell ref="B29:B37"/>
    <mergeCell ref="B46:B48"/>
    <mergeCell ref="A46:A48"/>
    <mergeCell ref="B52:B54"/>
    <mergeCell ref="B61:B63"/>
    <mergeCell ref="B38:B44"/>
    <mergeCell ref="A38:A44"/>
    <mergeCell ref="A29:A37"/>
    <mergeCell ref="A75:A78"/>
    <mergeCell ref="B75:B78"/>
    <mergeCell ref="A55:A63"/>
    <mergeCell ref="A65:A67"/>
    <mergeCell ref="B65:B67"/>
    <mergeCell ref="A68:A70"/>
    <mergeCell ref="D113:E113"/>
    <mergeCell ref="A110:A111"/>
    <mergeCell ref="D105:E105"/>
    <mergeCell ref="D106:E106"/>
    <mergeCell ref="D107:E107"/>
    <mergeCell ref="A108:A109"/>
    <mergeCell ref="B108:B109"/>
    <mergeCell ref="B110:B111"/>
    <mergeCell ref="A112:A113"/>
    <mergeCell ref="B112:B113"/>
    <mergeCell ref="D110:E110"/>
    <mergeCell ref="D111:E111"/>
    <mergeCell ref="D112:E112"/>
    <mergeCell ref="A103:A105"/>
    <mergeCell ref="B103:B105"/>
    <mergeCell ref="D103:E103"/>
    <mergeCell ref="K1:L1"/>
    <mergeCell ref="F3:J3"/>
    <mergeCell ref="F4:J4"/>
    <mergeCell ref="A7:A8"/>
    <mergeCell ref="B7:B8"/>
    <mergeCell ref="C7:C8"/>
    <mergeCell ref="D7:D8"/>
    <mergeCell ref="E7:E8"/>
    <mergeCell ref="A1:A6"/>
    <mergeCell ref="B1:E6"/>
    <mergeCell ref="F1:J1"/>
    <mergeCell ref="H7:I7"/>
    <mergeCell ref="J7:J8"/>
    <mergeCell ref="K7:K8"/>
    <mergeCell ref="L7:L8"/>
    <mergeCell ref="K4:L4"/>
    <mergeCell ref="D104:E104"/>
    <mergeCell ref="A97:A101"/>
    <mergeCell ref="B97:B101"/>
    <mergeCell ref="B79:B86"/>
    <mergeCell ref="A79:A86"/>
    <mergeCell ref="B88:B90"/>
    <mergeCell ref="B91:B96"/>
    <mergeCell ref="A49:A54"/>
    <mergeCell ref="B49:B51"/>
    <mergeCell ref="B68:B70"/>
    <mergeCell ref="A71:A73"/>
    <mergeCell ref="B71:B73"/>
    <mergeCell ref="B55:B57"/>
    <mergeCell ref="B58:B60"/>
    <mergeCell ref="A125:A127"/>
    <mergeCell ref="B125:B127"/>
    <mergeCell ref="A115:A117"/>
    <mergeCell ref="B115:B117"/>
    <mergeCell ref="A119:A121"/>
    <mergeCell ref="B119:B121"/>
    <mergeCell ref="K2:L2"/>
    <mergeCell ref="K3:L3"/>
    <mergeCell ref="F2:J2"/>
    <mergeCell ref="A23:A28"/>
    <mergeCell ref="B23:B28"/>
    <mergeCell ref="F7:F8"/>
    <mergeCell ref="A11:A12"/>
    <mergeCell ref="A17:A22"/>
    <mergeCell ref="B17:B22"/>
    <mergeCell ref="A14:A16"/>
    <mergeCell ref="B14:B16"/>
    <mergeCell ref="F5:J5"/>
    <mergeCell ref="K5:L5"/>
    <mergeCell ref="F6:J6"/>
    <mergeCell ref="K6:L6"/>
    <mergeCell ref="B11:B12"/>
  </mergeCells>
  <phoneticPr fontId="119" type="noConversion"/>
  <hyperlinks>
    <hyperlink ref="O11" location="'Доп скидки от 50 000 р.'!B1" display="*дополнительная скидка от 5 до 12%" xr:uid="{00000000-0004-0000-0A00-000000000000}"/>
    <hyperlink ref="O12" location="'Доп скидки от 50 000 р.'!B1" display="*дополнительная скидка от 5 до 12%" xr:uid="{00000000-0004-0000-0A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9">
    <tabColor rgb="FF92D050"/>
  </sheetPr>
  <dimension ref="A1:Q435"/>
  <sheetViews>
    <sheetView zoomScale="90" zoomScaleNormal="90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88671875" style="10" bestFit="1" customWidth="1"/>
    <col min="10" max="10" width="14.109375" style="30" customWidth="1"/>
    <col min="11" max="11" width="14.6640625" style="31" customWidth="1"/>
    <col min="12" max="12" width="15.33203125" style="32" customWidth="1"/>
    <col min="13" max="13" width="3.44140625" style="8" customWidth="1"/>
    <col min="14" max="14" width="4" style="8" customWidth="1"/>
    <col min="15" max="16" width="9.109375" style="8"/>
    <col min="17" max="17" width="9.5546875" style="8" customWidth="1"/>
    <col min="18" max="16384" width="9.109375" style="8"/>
  </cols>
  <sheetData>
    <row r="1" spans="1:17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7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7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7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7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7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7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84"/>
      <c r="H7" s="2247" t="s">
        <v>625</v>
      </c>
      <c r="I7" s="2410"/>
      <c r="J7" s="2411" t="str">
        <f>"Базовая цена 
("&amp;Рубрикатор!$F$11&amp;")"</f>
        <v>Базовая цена 
(с НДС)</v>
      </c>
      <c r="K7" s="2236" t="s">
        <v>1487</v>
      </c>
      <c r="L7" s="2238" t="s">
        <v>50</v>
      </c>
    </row>
    <row r="8" spans="1:17" ht="15.75" customHeight="1" thickBot="1">
      <c r="A8" s="2242"/>
      <c r="B8" s="2242"/>
      <c r="C8" s="2242"/>
      <c r="D8" s="2242"/>
      <c r="E8" s="2244"/>
      <c r="F8" s="2246"/>
      <c r="G8" s="2054"/>
      <c r="H8" s="247" t="s">
        <v>626</v>
      </c>
      <c r="I8" s="248" t="s">
        <v>627</v>
      </c>
      <c r="J8" s="2412"/>
      <c r="K8" s="2237"/>
      <c r="L8" s="2239"/>
      <c r="N8" s="229" t="s">
        <v>1322</v>
      </c>
      <c r="O8" s="219"/>
    </row>
    <row r="9" spans="1:17" ht="27.15" customHeight="1" thickBot="1">
      <c r="A9" s="836" t="s">
        <v>281</v>
      </c>
      <c r="B9" s="837"/>
      <c r="C9" s="837"/>
      <c r="D9" s="837"/>
      <c r="E9" s="837"/>
      <c r="F9" s="837"/>
      <c r="G9" s="837"/>
      <c r="H9" s="837"/>
      <c r="I9" s="837"/>
      <c r="J9" s="846"/>
      <c r="K9" s="837"/>
      <c r="L9" s="505"/>
      <c r="P9" s="10"/>
      <c r="Q9" s="10"/>
    </row>
    <row r="10" spans="1:17" ht="28.65" customHeight="1">
      <c r="A10" s="2404" t="s">
        <v>247</v>
      </c>
      <c r="B10" s="2405"/>
      <c r="C10" s="78" t="s">
        <v>253</v>
      </c>
      <c r="D10" s="1" t="s">
        <v>279</v>
      </c>
      <c r="E10" s="36" t="s">
        <v>292</v>
      </c>
      <c r="F10" s="36">
        <v>1415</v>
      </c>
      <c r="G10" s="47">
        <v>1.034825E-2</v>
      </c>
      <c r="H10" s="116"/>
      <c r="I10" s="404" t="s">
        <v>706</v>
      </c>
      <c r="J10" s="738">
        <f>IFERROR(VLOOKUP(C10,TDSheet!$G$1:$AK$2998,30,FALSE)/'Параметры заказа'!$B$10,"")</f>
        <v>45.98</v>
      </c>
      <c r="K10" s="1110">
        <f>IFERROR(J10*$K$3*((100-$K$1)/100),"")</f>
        <v>3680.1412626000001</v>
      </c>
      <c r="L10" s="501"/>
      <c r="P10" s="10"/>
      <c r="Q10" s="10"/>
    </row>
    <row r="11" spans="1:17" ht="28.65" customHeight="1">
      <c r="A11" s="2406"/>
      <c r="B11" s="2407"/>
      <c r="C11" s="80" t="s">
        <v>254</v>
      </c>
      <c r="D11" s="7" t="s">
        <v>279</v>
      </c>
      <c r="E11" s="35" t="s">
        <v>291</v>
      </c>
      <c r="F11" s="35">
        <v>1845</v>
      </c>
      <c r="G11" s="44">
        <v>1.2691249999999999E-2</v>
      </c>
      <c r="H11" s="112"/>
      <c r="I11" s="405" t="s">
        <v>706</v>
      </c>
      <c r="J11" s="739">
        <f>IFERROR(VLOOKUP(C11,TDSheet!$G$1:$AK$2998,30,FALSE)/'Параметры заказа'!$B$10,"")</f>
        <v>62.21</v>
      </c>
      <c r="K11" s="1176">
        <f t="shared" ref="K11:K74" si="0">IFERROR(J11*$K$3*((100-$K$1)/100),"")</f>
        <v>4979.1558927000005</v>
      </c>
      <c r="L11" s="497"/>
      <c r="P11" s="10"/>
      <c r="Q11" s="10"/>
    </row>
    <row r="12" spans="1:17" ht="28.65" customHeight="1">
      <c r="A12" s="2406"/>
      <c r="B12" s="2407"/>
      <c r="C12" s="80" t="s">
        <v>255</v>
      </c>
      <c r="D12" s="7" t="s">
        <v>279</v>
      </c>
      <c r="E12" s="35" t="s">
        <v>290</v>
      </c>
      <c r="F12" s="35">
        <v>2283</v>
      </c>
      <c r="G12" s="44">
        <v>1.034825E-2</v>
      </c>
      <c r="H12" s="112"/>
      <c r="I12" s="405" t="s">
        <v>706</v>
      </c>
      <c r="J12" s="739">
        <f>IFERROR(VLOOKUP(C12,TDSheet!$G$1:$AK$2998,30,FALSE)/'Параметры заказа'!$B$10,"")</f>
        <v>76.98</v>
      </c>
      <c r="K12" s="1176">
        <f t="shared" si="0"/>
        <v>6161.3152326000009</v>
      </c>
      <c r="L12" s="497"/>
      <c r="P12" s="10"/>
      <c r="Q12" s="10"/>
    </row>
    <row r="13" spans="1:17" ht="27.15" customHeight="1">
      <c r="A13" s="2406"/>
      <c r="B13" s="2407"/>
      <c r="C13" s="80" t="s">
        <v>256</v>
      </c>
      <c r="D13" s="7" t="s">
        <v>279</v>
      </c>
      <c r="E13" s="35" t="s">
        <v>289</v>
      </c>
      <c r="F13" s="35">
        <v>2709</v>
      </c>
      <c r="G13" s="44">
        <v>1.2691249999999999E-2</v>
      </c>
      <c r="H13" s="112"/>
      <c r="I13" s="405" t="s">
        <v>706</v>
      </c>
      <c r="J13" s="739">
        <f>IFERROR(VLOOKUP(C13,TDSheet!$G$1:$AK$2998,30,FALSE)/'Параметры заказа'!$B$10,"")</f>
        <v>94.51</v>
      </c>
      <c r="K13" s="1176">
        <f t="shared" si="0"/>
        <v>7564.3790937000012</v>
      </c>
      <c r="L13" s="497"/>
      <c r="P13" s="10"/>
      <c r="Q13" s="10"/>
    </row>
    <row r="14" spans="1:17" ht="27.15" customHeight="1">
      <c r="A14" s="2406"/>
      <c r="B14" s="2407"/>
      <c r="C14" s="80" t="s">
        <v>257</v>
      </c>
      <c r="D14" s="7" t="s">
        <v>279</v>
      </c>
      <c r="E14" s="35" t="s">
        <v>288</v>
      </c>
      <c r="F14" s="35">
        <v>3151</v>
      </c>
      <c r="G14" s="44">
        <v>1.6205750000000001E-2</v>
      </c>
      <c r="H14" s="112"/>
      <c r="I14" s="405" t="s">
        <v>706</v>
      </c>
      <c r="J14" s="739">
        <f>IFERROR(VLOOKUP(C14,TDSheet!$G$1:$AK$2998,30,FALSE)/'Параметры заказа'!$B$10,"")</f>
        <v>107.14</v>
      </c>
      <c r="K14" s="1176">
        <f t="shared" si="0"/>
        <v>8575.2573918000016</v>
      </c>
      <c r="L14" s="497"/>
      <c r="P14" s="10"/>
      <c r="Q14" s="10"/>
    </row>
    <row r="15" spans="1:17" ht="27.15" customHeight="1">
      <c r="A15" s="2406"/>
      <c r="B15" s="2407"/>
      <c r="C15" s="80" t="s">
        <v>258</v>
      </c>
      <c r="D15" s="7" t="s">
        <v>279</v>
      </c>
      <c r="E15" s="35" t="s">
        <v>287</v>
      </c>
      <c r="F15" s="35">
        <v>3581</v>
      </c>
      <c r="G15" s="44">
        <v>1.6205750000000001E-2</v>
      </c>
      <c r="H15" s="112"/>
      <c r="I15" s="405" t="s">
        <v>706</v>
      </c>
      <c r="J15" s="739">
        <f>IFERROR(VLOOKUP(C15,TDSheet!$G$1:$AK$2998,30,FALSE)/'Параметры заказа'!$B$10,"")</f>
        <v>121.55</v>
      </c>
      <c r="K15" s="1176">
        <f t="shared" si="0"/>
        <v>9728.6030985000016</v>
      </c>
      <c r="L15" s="497"/>
      <c r="P15" s="10"/>
      <c r="Q15" s="10"/>
    </row>
    <row r="16" spans="1:17" ht="27.15" customHeight="1">
      <c r="A16" s="2406"/>
      <c r="B16" s="2407"/>
      <c r="C16" s="80" t="s">
        <v>259</v>
      </c>
      <c r="D16" s="7" t="s">
        <v>279</v>
      </c>
      <c r="E16" s="35" t="s">
        <v>286</v>
      </c>
      <c r="F16" s="35">
        <v>4015</v>
      </c>
      <c r="G16" s="44">
        <v>1.9569375E-2</v>
      </c>
      <c r="H16" s="112"/>
      <c r="I16" s="405" t="s">
        <v>706</v>
      </c>
      <c r="J16" s="739">
        <f>IFERROR(VLOOKUP(C16,TDSheet!$G$1:$AK$2998,30,FALSE)/'Параметры заказа'!$B$10,"")</f>
        <v>139.49</v>
      </c>
      <c r="K16" s="1176">
        <f t="shared" si="0"/>
        <v>11164.482486300003</v>
      </c>
      <c r="L16" s="497"/>
      <c r="P16" s="10"/>
      <c r="Q16" s="10"/>
    </row>
    <row r="17" spans="1:17" ht="27.15" customHeight="1">
      <c r="A17" s="2406"/>
      <c r="B17" s="2407"/>
      <c r="C17" s="80" t="s">
        <v>260</v>
      </c>
      <c r="D17" s="7" t="s">
        <v>279</v>
      </c>
      <c r="E17" s="35" t="s">
        <v>285</v>
      </c>
      <c r="F17" s="35">
        <v>4443</v>
      </c>
      <c r="G17" s="44">
        <v>1.9569375E-2</v>
      </c>
      <c r="H17" s="112"/>
      <c r="I17" s="103" t="s">
        <v>649</v>
      </c>
      <c r="J17" s="739">
        <f>IFERROR(VLOOKUP(C17,TDSheet!$G$1:$AK$2998,30,FALSE)/'Параметры заказа'!$B$10,"")</f>
        <v>157.80000000000001</v>
      </c>
      <c r="K17" s="1176">
        <f t="shared" si="0"/>
        <v>12629.975886000002</v>
      </c>
      <c r="L17" s="497"/>
      <c r="P17" s="10"/>
      <c r="Q17" s="10"/>
    </row>
    <row r="18" spans="1:17" ht="27.15" customHeight="1">
      <c r="A18" s="2406"/>
      <c r="B18" s="2407"/>
      <c r="C18" s="80" t="s">
        <v>261</v>
      </c>
      <c r="D18" s="7" t="s">
        <v>279</v>
      </c>
      <c r="E18" s="35" t="s">
        <v>284</v>
      </c>
      <c r="F18" s="35">
        <v>4889</v>
      </c>
      <c r="G18" s="44">
        <v>2.3296875000000002E-2</v>
      </c>
      <c r="H18" s="112"/>
      <c r="I18" s="103" t="s">
        <v>649</v>
      </c>
      <c r="J18" s="739">
        <f>IFERROR(VLOOKUP(C18,TDSheet!$G$1:$AK$2998,30,FALSE)/'Параметры заказа'!$B$10,"")</f>
        <v>171.7</v>
      </c>
      <c r="K18" s="1176">
        <f t="shared" si="0"/>
        <v>13742.502279000002</v>
      </c>
      <c r="L18" s="497"/>
      <c r="P18" s="10"/>
      <c r="Q18" s="10"/>
    </row>
    <row r="19" spans="1:17" ht="27.15" customHeight="1">
      <c r="A19" s="2406"/>
      <c r="B19" s="2407"/>
      <c r="C19" s="80" t="s">
        <v>262</v>
      </c>
      <c r="D19" s="7" t="s">
        <v>279</v>
      </c>
      <c r="E19" s="35" t="s">
        <v>283</v>
      </c>
      <c r="F19" s="35">
        <v>5321</v>
      </c>
      <c r="G19" s="44">
        <v>2.3296875000000002E-2</v>
      </c>
      <c r="H19" s="112"/>
      <c r="I19" s="103" t="s">
        <v>649</v>
      </c>
      <c r="J19" s="739">
        <f>IFERROR(VLOOKUP(C19,TDSheet!$G$1:$AK$2998,30,FALSE)/'Параметры заказа'!$B$10,"")</f>
        <v>189.57</v>
      </c>
      <c r="K19" s="1176">
        <f t="shared" si="0"/>
        <v>15172.779015900001</v>
      </c>
      <c r="L19" s="497"/>
      <c r="P19" s="10"/>
      <c r="Q19" s="10"/>
    </row>
    <row r="20" spans="1:17" ht="27.15" customHeight="1" thickBot="1">
      <c r="A20" s="2408"/>
      <c r="B20" s="2409"/>
      <c r="C20" s="148" t="s">
        <v>263</v>
      </c>
      <c r="D20" s="6" t="s">
        <v>279</v>
      </c>
      <c r="E20" s="34" t="s">
        <v>282</v>
      </c>
      <c r="F20" s="34">
        <v>5757</v>
      </c>
      <c r="G20" s="45">
        <v>2.5906124999999999E-2</v>
      </c>
      <c r="H20" s="113"/>
      <c r="I20" s="123" t="s">
        <v>649</v>
      </c>
      <c r="J20" s="733">
        <f>IFERROR(VLOOKUP(C20,TDSheet!$G$1:$AK$2998,30,FALSE)/'Параметры заказа'!$B$10,"")</f>
        <v>209.47</v>
      </c>
      <c r="K20" s="1177">
        <f t="shared" si="0"/>
        <v>16765.532628900004</v>
      </c>
      <c r="L20" s="500"/>
      <c r="P20" s="10"/>
      <c r="Q20" s="10"/>
    </row>
    <row r="21" spans="1:17" ht="27.15" customHeight="1">
      <c r="A21" s="2404" t="s">
        <v>248</v>
      </c>
      <c r="B21" s="2405"/>
      <c r="C21" s="78" t="s">
        <v>264</v>
      </c>
      <c r="D21" s="57" t="s">
        <v>279</v>
      </c>
      <c r="E21" s="36" t="s">
        <v>292</v>
      </c>
      <c r="F21" s="36">
        <v>1419</v>
      </c>
      <c r="G21" s="47">
        <v>1.034825E-2</v>
      </c>
      <c r="H21" s="116"/>
      <c r="I21" s="406" t="s">
        <v>706</v>
      </c>
      <c r="J21" s="847">
        <f>IFERROR(VLOOKUP(C21,TDSheet!$G$1:$AK$2998,30,FALSE)/'Параметры заказа'!$B$10,"")</f>
        <v>55.03</v>
      </c>
      <c r="K21" s="1201">
        <f t="shared" si="0"/>
        <v>4404.4839861000009</v>
      </c>
      <c r="L21" s="496"/>
      <c r="P21" s="10"/>
      <c r="Q21" s="10"/>
    </row>
    <row r="22" spans="1:17" ht="27.15" customHeight="1">
      <c r="A22" s="2406"/>
      <c r="B22" s="2407"/>
      <c r="C22" s="80" t="s">
        <v>265</v>
      </c>
      <c r="D22" s="7" t="s">
        <v>279</v>
      </c>
      <c r="E22" s="35" t="s">
        <v>291</v>
      </c>
      <c r="F22" s="35">
        <v>1851</v>
      </c>
      <c r="G22" s="44">
        <v>1.2691249999999999E-2</v>
      </c>
      <c r="H22" s="112"/>
      <c r="I22" s="405" t="s">
        <v>706</v>
      </c>
      <c r="J22" s="739">
        <f>IFERROR(VLOOKUP(C22,TDSheet!$G$1:$AK$2998,30,FALSE)/'Параметры заказа'!$B$10,"")</f>
        <v>72.599999999999994</v>
      </c>
      <c r="K22" s="1176">
        <f t="shared" si="0"/>
        <v>5810.7493620000005</v>
      </c>
      <c r="L22" s="497"/>
      <c r="P22" s="10"/>
      <c r="Q22" s="10"/>
    </row>
    <row r="23" spans="1:17" ht="27.15" customHeight="1">
      <c r="A23" s="2406"/>
      <c r="B23" s="2407"/>
      <c r="C23" s="80" t="s">
        <v>266</v>
      </c>
      <c r="D23" s="7" t="s">
        <v>279</v>
      </c>
      <c r="E23" s="35" t="s">
        <v>290</v>
      </c>
      <c r="F23" s="35">
        <v>2291</v>
      </c>
      <c r="G23" s="44">
        <v>1.034825E-2</v>
      </c>
      <c r="H23" s="112"/>
      <c r="I23" s="405" t="s">
        <v>706</v>
      </c>
      <c r="J23" s="739">
        <f>IFERROR(VLOOKUP(C23,TDSheet!$G$1:$AK$2998,30,FALSE)/'Параметры заказа'!$B$10,"")</f>
        <v>91.58</v>
      </c>
      <c r="K23" s="1176">
        <f t="shared" si="0"/>
        <v>7329.8681346000012</v>
      </c>
      <c r="L23" s="497"/>
      <c r="P23" s="10"/>
      <c r="Q23" s="10"/>
    </row>
    <row r="24" spans="1:17" ht="27.15" customHeight="1">
      <c r="A24" s="2406"/>
      <c r="B24" s="2407"/>
      <c r="C24" s="80" t="s">
        <v>267</v>
      </c>
      <c r="D24" s="7" t="s">
        <v>279</v>
      </c>
      <c r="E24" s="35" t="s">
        <v>289</v>
      </c>
      <c r="F24" s="35">
        <v>2719</v>
      </c>
      <c r="G24" s="44">
        <v>1.2691249999999999E-2</v>
      </c>
      <c r="H24" s="112"/>
      <c r="I24" s="405" t="s">
        <v>706</v>
      </c>
      <c r="J24" s="739">
        <f>IFERROR(VLOOKUP(C24,TDSheet!$G$1:$AK$2998,30,FALSE)/'Параметры заказа'!$B$10,"")</f>
        <v>109.67</v>
      </c>
      <c r="K24" s="1176">
        <f t="shared" si="0"/>
        <v>8777.7532029000013</v>
      </c>
      <c r="L24" s="497"/>
      <c r="P24" s="10"/>
      <c r="Q24" s="10"/>
    </row>
    <row r="25" spans="1:17" ht="27.15" customHeight="1">
      <c r="A25" s="2406"/>
      <c r="B25" s="2407"/>
      <c r="C25" s="80" t="s">
        <v>268</v>
      </c>
      <c r="D25" s="7" t="s">
        <v>279</v>
      </c>
      <c r="E25" s="35" t="s">
        <v>288</v>
      </c>
      <c r="F25" s="35">
        <v>3163</v>
      </c>
      <c r="G25" s="44">
        <v>1.6205750000000001E-2</v>
      </c>
      <c r="H25" s="112"/>
      <c r="I25" s="405" t="s">
        <v>706</v>
      </c>
      <c r="J25" s="739">
        <f>IFERROR(VLOOKUP(C25,TDSheet!$G$1:$AK$2998,30,FALSE)/'Параметры заказа'!$B$10,"")</f>
        <v>132.9</v>
      </c>
      <c r="K25" s="1176">
        <f t="shared" si="0"/>
        <v>10637.032923000002</v>
      </c>
      <c r="L25" s="497"/>
      <c r="P25" s="10"/>
      <c r="Q25" s="10"/>
    </row>
    <row r="26" spans="1:17" ht="25.5" customHeight="1">
      <c r="A26" s="2406"/>
      <c r="B26" s="2407"/>
      <c r="C26" s="80" t="s">
        <v>269</v>
      </c>
      <c r="D26" s="7" t="s">
        <v>279</v>
      </c>
      <c r="E26" s="35" t="s">
        <v>287</v>
      </c>
      <c r="F26" s="35">
        <v>3595</v>
      </c>
      <c r="G26" s="44">
        <v>1.6205750000000001E-2</v>
      </c>
      <c r="H26" s="112"/>
      <c r="I26" s="405" t="s">
        <v>706</v>
      </c>
      <c r="J26" s="739">
        <f>IFERROR(VLOOKUP(C26,TDSheet!$G$1:$AK$2998,30,FALSE)/'Параметры заказа'!$B$10,"")</f>
        <v>152.29</v>
      </c>
      <c r="K26" s="1176">
        <f t="shared" si="0"/>
        <v>12188.967222300002</v>
      </c>
      <c r="L26" s="497"/>
      <c r="P26" s="10"/>
      <c r="Q26" s="10"/>
    </row>
    <row r="27" spans="1:17" ht="25.5" customHeight="1">
      <c r="A27" s="2406"/>
      <c r="B27" s="2407"/>
      <c r="C27" s="80" t="s">
        <v>270</v>
      </c>
      <c r="D27" s="7" t="s">
        <v>279</v>
      </c>
      <c r="E27" s="35" t="s">
        <v>286</v>
      </c>
      <c r="F27" s="35">
        <v>4031</v>
      </c>
      <c r="G27" s="44">
        <v>1.9569380000000001E-3</v>
      </c>
      <c r="H27" s="112"/>
      <c r="I27" s="405" t="s">
        <v>706</v>
      </c>
      <c r="J27" s="739">
        <f>IFERROR(VLOOKUP(C27,TDSheet!$G$1:$AK$2998,30,FALSE)/'Параметры заказа'!$B$10,"")</f>
        <v>169.59</v>
      </c>
      <c r="K27" s="1176">
        <f t="shared" si="0"/>
        <v>13573.622373300002</v>
      </c>
      <c r="L27" s="497"/>
      <c r="P27" s="10"/>
      <c r="Q27" s="10"/>
    </row>
    <row r="28" spans="1:17" ht="25.5" customHeight="1">
      <c r="A28" s="2406"/>
      <c r="B28" s="2407"/>
      <c r="C28" s="80" t="s">
        <v>271</v>
      </c>
      <c r="D28" s="7" t="s">
        <v>279</v>
      </c>
      <c r="E28" s="35" t="s">
        <v>285</v>
      </c>
      <c r="F28" s="35">
        <v>4461</v>
      </c>
      <c r="G28" s="44">
        <v>1.9569375E-2</v>
      </c>
      <c r="H28" s="112"/>
      <c r="I28" s="103" t="s">
        <v>649</v>
      </c>
      <c r="J28" s="739">
        <f>IFERROR(VLOOKUP(C28,TDSheet!$G$1:$AK$2998,30,FALSE)/'Параметры заказа'!$B$10,"")</f>
        <v>190.36</v>
      </c>
      <c r="K28" s="1176">
        <f t="shared" si="0"/>
        <v>15236.008933200004</v>
      </c>
      <c r="L28" s="497"/>
      <c r="P28" s="10"/>
      <c r="Q28" s="10"/>
    </row>
    <row r="29" spans="1:17" ht="27.15" customHeight="1">
      <c r="A29" s="2406"/>
      <c r="B29" s="2407"/>
      <c r="C29" s="80" t="s">
        <v>272</v>
      </c>
      <c r="D29" s="7" t="s">
        <v>279</v>
      </c>
      <c r="E29" s="35" t="s">
        <v>284</v>
      </c>
      <c r="F29" s="35">
        <v>4909</v>
      </c>
      <c r="G29" s="44">
        <v>2.3296875000000002E-2</v>
      </c>
      <c r="H29" s="112"/>
      <c r="I29" s="103" t="s">
        <v>649</v>
      </c>
      <c r="J29" s="739">
        <f>IFERROR(VLOOKUP(C29,TDSheet!$G$1:$AK$2998,30,FALSE)/'Параметры заказа'!$B$10,"")</f>
        <v>212.76</v>
      </c>
      <c r="K29" s="1176">
        <f t="shared" si="0"/>
        <v>17028.857221200004</v>
      </c>
      <c r="L29" s="497"/>
      <c r="P29" s="10"/>
      <c r="Q29" s="10"/>
    </row>
    <row r="30" spans="1:17" ht="27.15" customHeight="1">
      <c r="A30" s="2406"/>
      <c r="B30" s="2407"/>
      <c r="C30" s="80" t="s">
        <v>273</v>
      </c>
      <c r="D30" s="7" t="s">
        <v>279</v>
      </c>
      <c r="E30" s="35" t="s">
        <v>283</v>
      </c>
      <c r="F30" s="35">
        <v>5343</v>
      </c>
      <c r="G30" s="44">
        <v>2.3296875000000002E-2</v>
      </c>
      <c r="H30" s="112"/>
      <c r="I30" s="103" t="s">
        <v>649</v>
      </c>
      <c r="J30" s="739">
        <f>IFERROR(VLOOKUP(C30,TDSheet!$G$1:$AK$2998,30,FALSE)/'Параметры заказа'!$B$10,"")</f>
        <v>229.94</v>
      </c>
      <c r="K30" s="1176">
        <f t="shared" si="0"/>
        <v>18403.907827800002</v>
      </c>
      <c r="L30" s="497"/>
      <c r="P30" s="10"/>
      <c r="Q30" s="10"/>
    </row>
    <row r="31" spans="1:17" ht="27.15" customHeight="1" thickBot="1">
      <c r="A31" s="2406"/>
      <c r="B31" s="2407"/>
      <c r="C31" s="77" t="s">
        <v>274</v>
      </c>
      <c r="D31" s="56" t="s">
        <v>279</v>
      </c>
      <c r="E31" s="40" t="s">
        <v>282</v>
      </c>
      <c r="F31" s="40">
        <v>5781</v>
      </c>
      <c r="G31" s="68">
        <v>2.5906124999999999E-2</v>
      </c>
      <c r="H31" s="114"/>
      <c r="I31" s="106" t="s">
        <v>649</v>
      </c>
      <c r="J31" s="740">
        <f>IFERROR(VLOOKUP(C31,TDSheet!$G$1:$AK$2998,30,FALSE)/'Параметры заказа'!$B$10,"")</f>
        <v>255.48</v>
      </c>
      <c r="K31" s="1128">
        <f t="shared" si="0"/>
        <v>20448.075027600004</v>
      </c>
      <c r="L31" s="498"/>
      <c r="P31" s="10"/>
      <c r="Q31" s="10"/>
    </row>
    <row r="32" spans="1:17" ht="27.15" customHeight="1">
      <c r="A32" s="2404" t="s">
        <v>860</v>
      </c>
      <c r="B32" s="2405"/>
      <c r="C32" s="79" t="s">
        <v>838</v>
      </c>
      <c r="D32" s="3" t="s">
        <v>279</v>
      </c>
      <c r="E32" s="20" t="s">
        <v>292</v>
      </c>
      <c r="F32" s="20">
        <v>1950</v>
      </c>
      <c r="G32" s="46">
        <v>1.034825E-2</v>
      </c>
      <c r="H32" s="111"/>
      <c r="I32" s="406" t="s">
        <v>706</v>
      </c>
      <c r="J32" s="848">
        <f>IFERROR(VLOOKUP(C32,TDSheet!$G$1:$AK$2998,30,FALSE)/'Параметры заказа'!$B$10,"")</f>
        <v>66.650000000000006</v>
      </c>
      <c r="K32" s="1110">
        <f t="shared" si="0"/>
        <v>5334.5240355000014</v>
      </c>
      <c r="L32" s="501"/>
      <c r="P32" s="10"/>
      <c r="Q32" s="10"/>
    </row>
    <row r="33" spans="1:17" ht="27.15" customHeight="1">
      <c r="A33" s="2406"/>
      <c r="B33" s="2407"/>
      <c r="C33" s="80" t="s">
        <v>839</v>
      </c>
      <c r="D33" s="7" t="s">
        <v>279</v>
      </c>
      <c r="E33" s="35" t="s">
        <v>291</v>
      </c>
      <c r="F33" s="35">
        <v>2372</v>
      </c>
      <c r="G33" s="44">
        <v>1.2691249999999999E-2</v>
      </c>
      <c r="H33" s="112"/>
      <c r="I33" s="405" t="s">
        <v>706</v>
      </c>
      <c r="J33" s="849">
        <f>IFERROR(VLOOKUP(C33,TDSheet!$G$1:$AK$2998,30,FALSE)/'Параметры заказа'!$B$10,"")</f>
        <v>99.44</v>
      </c>
      <c r="K33" s="1176">
        <f t="shared" si="0"/>
        <v>7958.9657928000006</v>
      </c>
      <c r="L33" s="497"/>
      <c r="P33" s="10"/>
      <c r="Q33" s="10"/>
    </row>
    <row r="34" spans="1:17" ht="27.15" customHeight="1">
      <c r="A34" s="2406"/>
      <c r="B34" s="2407"/>
      <c r="C34" s="80" t="s">
        <v>840</v>
      </c>
      <c r="D34" s="7" t="s">
        <v>279</v>
      </c>
      <c r="E34" s="35" t="s">
        <v>290</v>
      </c>
      <c r="F34" s="35">
        <v>2805</v>
      </c>
      <c r="G34" s="44">
        <v>1.034825E-2</v>
      </c>
      <c r="H34" s="112"/>
      <c r="I34" s="405" t="s">
        <v>706</v>
      </c>
      <c r="J34" s="849">
        <f>IFERROR(VLOOKUP(C34,TDSheet!$G$1:$AK$2998,30,FALSE)/'Параметры заказа'!$B$10,"")</f>
        <v>117.85</v>
      </c>
      <c r="K34" s="1176">
        <f t="shared" si="0"/>
        <v>9432.4629795000019</v>
      </c>
      <c r="L34" s="497"/>
      <c r="P34" s="10"/>
      <c r="Q34" s="10"/>
    </row>
    <row r="35" spans="1:17" ht="27.15" customHeight="1">
      <c r="A35" s="2406"/>
      <c r="B35" s="2407"/>
      <c r="C35" s="80" t="s">
        <v>841</v>
      </c>
      <c r="D35" s="7" t="s">
        <v>279</v>
      </c>
      <c r="E35" s="35" t="s">
        <v>289</v>
      </c>
      <c r="F35" s="35">
        <v>3238</v>
      </c>
      <c r="G35" s="44">
        <v>1.2691249999999999E-2</v>
      </c>
      <c r="H35" s="112"/>
      <c r="I35" s="405" t="s">
        <v>706</v>
      </c>
      <c r="J35" s="849">
        <f>IFERROR(VLOOKUP(C35,TDSheet!$G$1:$AK$2998,30,FALSE)/'Параметры заказа'!$B$10,"")</f>
        <v>130.12</v>
      </c>
      <c r="K35" s="1176">
        <f t="shared" si="0"/>
        <v>10414.527644400003</v>
      </c>
      <c r="L35" s="497"/>
      <c r="P35" s="10"/>
      <c r="Q35" s="10"/>
    </row>
    <row r="36" spans="1:17" ht="27.15" customHeight="1">
      <c r="A36" s="2406"/>
      <c r="B36" s="2407"/>
      <c r="C36" s="80" t="s">
        <v>842</v>
      </c>
      <c r="D36" s="7" t="s">
        <v>279</v>
      </c>
      <c r="E36" s="35" t="s">
        <v>288</v>
      </c>
      <c r="F36" s="35">
        <v>3671</v>
      </c>
      <c r="G36" s="44">
        <v>1.6205750000000001E-2</v>
      </c>
      <c r="H36" s="112"/>
      <c r="I36" s="405" t="s">
        <v>706</v>
      </c>
      <c r="J36" s="849">
        <f>IFERROR(VLOOKUP(C36,TDSheet!$G$1:$AK$2998,30,FALSE)/'Параметры заказа'!$B$10,"")</f>
        <v>161.75</v>
      </c>
      <c r="K36" s="1176">
        <f t="shared" si="0"/>
        <v>12946.125472500002</v>
      </c>
      <c r="L36" s="497"/>
      <c r="P36" s="10"/>
      <c r="Q36" s="10"/>
    </row>
    <row r="37" spans="1:17" ht="27.15" customHeight="1">
      <c r="A37" s="2406"/>
      <c r="B37" s="2407"/>
      <c r="C37" s="80" t="s">
        <v>843</v>
      </c>
      <c r="D37" s="7" t="s">
        <v>279</v>
      </c>
      <c r="E37" s="35" t="s">
        <v>287</v>
      </c>
      <c r="F37" s="35">
        <v>4114</v>
      </c>
      <c r="G37" s="44">
        <v>1.6205750000000001E-2</v>
      </c>
      <c r="H37" s="112"/>
      <c r="I37" s="405" t="s">
        <v>706</v>
      </c>
      <c r="J37" s="849">
        <f>IFERROR(VLOOKUP(C37,TDSheet!$G$1:$AK$2998,30,FALSE)/'Параметры заказа'!$B$10,"")</f>
        <v>176.17</v>
      </c>
      <c r="K37" s="1176">
        <f t="shared" si="0"/>
        <v>14100.271557900001</v>
      </c>
      <c r="L37" s="497"/>
      <c r="P37" s="10"/>
      <c r="Q37" s="10"/>
    </row>
    <row r="38" spans="1:17" ht="27.15" customHeight="1">
      <c r="A38" s="2406"/>
      <c r="B38" s="2407"/>
      <c r="C38" s="80" t="s">
        <v>844</v>
      </c>
      <c r="D38" s="7" t="s">
        <v>279</v>
      </c>
      <c r="E38" s="35" t="s">
        <v>286</v>
      </c>
      <c r="F38" s="35">
        <v>4546</v>
      </c>
      <c r="G38" s="44">
        <v>1.9569375E-2</v>
      </c>
      <c r="H38" s="112"/>
      <c r="I38" s="103" t="s">
        <v>649</v>
      </c>
      <c r="J38" s="849">
        <f>IFERROR(VLOOKUP(C38,TDSheet!$G$1:$AK$2998,30,FALSE)/'Параметры заказа'!$B$10,"")</f>
        <v>199.5</v>
      </c>
      <c r="K38" s="1176">
        <f t="shared" si="0"/>
        <v>15967.555065000002</v>
      </c>
      <c r="L38" s="497"/>
      <c r="P38" s="10"/>
      <c r="Q38" s="10"/>
    </row>
    <row r="39" spans="1:17" ht="27.15" customHeight="1">
      <c r="A39" s="2406"/>
      <c r="B39" s="2407"/>
      <c r="C39" s="80" t="s">
        <v>845</v>
      </c>
      <c r="D39" s="7" t="s">
        <v>279</v>
      </c>
      <c r="E39" s="35" t="s">
        <v>285</v>
      </c>
      <c r="F39" s="35">
        <v>4970</v>
      </c>
      <c r="G39" s="44">
        <v>1.9569375E-2</v>
      </c>
      <c r="H39" s="112"/>
      <c r="I39" s="103" t="s">
        <v>649</v>
      </c>
      <c r="J39" s="849">
        <f>IFERROR(VLOOKUP(C39,TDSheet!$G$1:$AK$2998,30,FALSE)/'Параметры заказа'!$B$10,"")</f>
        <v>222.76</v>
      </c>
      <c r="K39" s="1176">
        <f t="shared" si="0"/>
        <v>17829.235921200001</v>
      </c>
      <c r="L39" s="497"/>
      <c r="P39" s="10"/>
      <c r="Q39" s="10"/>
    </row>
    <row r="40" spans="1:17" ht="27.15" customHeight="1">
      <c r="A40" s="2406"/>
      <c r="B40" s="2407"/>
      <c r="C40" s="80" t="s">
        <v>846</v>
      </c>
      <c r="D40" s="7" t="s">
        <v>279</v>
      </c>
      <c r="E40" s="35" t="s">
        <v>284</v>
      </c>
      <c r="F40" s="35">
        <v>5363</v>
      </c>
      <c r="G40" s="44">
        <v>2.3296875000000002E-2</v>
      </c>
      <c r="H40" s="112"/>
      <c r="I40" s="103" t="s">
        <v>649</v>
      </c>
      <c r="J40" s="849">
        <f>IFERROR(VLOOKUP(C40,TDSheet!$G$1:$AK$2998,30,FALSE)/'Параметры заказа'!$B$10,"")</f>
        <v>245.57</v>
      </c>
      <c r="K40" s="1176">
        <f t="shared" si="0"/>
        <v>19654.899735900002</v>
      </c>
      <c r="L40" s="497"/>
      <c r="P40" s="10"/>
      <c r="Q40" s="10"/>
    </row>
    <row r="41" spans="1:17" ht="27.15" customHeight="1">
      <c r="A41" s="2406"/>
      <c r="B41" s="2407"/>
      <c r="C41" s="80" t="s">
        <v>847</v>
      </c>
      <c r="D41" s="7" t="s">
        <v>279</v>
      </c>
      <c r="E41" s="35" t="s">
        <v>283</v>
      </c>
      <c r="F41" s="35">
        <v>5796</v>
      </c>
      <c r="G41" s="44">
        <v>2.3296875000000002E-2</v>
      </c>
      <c r="H41" s="112"/>
      <c r="I41" s="103" t="s">
        <v>649</v>
      </c>
      <c r="J41" s="849">
        <f>IFERROR(VLOOKUP(C41,TDSheet!$G$1:$AK$2998,30,FALSE)/'Параметры заказа'!$B$10,"")</f>
        <v>273.8</v>
      </c>
      <c r="K41" s="1176">
        <f t="shared" si="0"/>
        <v>21914.368806000006</v>
      </c>
      <c r="L41" s="497"/>
      <c r="P41" s="10"/>
      <c r="Q41" s="10"/>
    </row>
    <row r="42" spans="1:17" ht="27.15" customHeight="1" thickBot="1">
      <c r="A42" s="2408"/>
      <c r="B42" s="2409"/>
      <c r="C42" s="148" t="s">
        <v>848</v>
      </c>
      <c r="D42" s="6" t="s">
        <v>279</v>
      </c>
      <c r="E42" s="34" t="s">
        <v>282</v>
      </c>
      <c r="F42" s="34">
        <v>6229</v>
      </c>
      <c r="G42" s="45">
        <v>2.5906124999999999E-2</v>
      </c>
      <c r="H42" s="113"/>
      <c r="I42" s="123" t="s">
        <v>649</v>
      </c>
      <c r="J42" s="850">
        <f>IFERROR(VLOOKUP(C42,TDSheet!$G$1:$AK$2998,30,FALSE)/'Параметры заказа'!$B$10,"")</f>
        <v>302.52999999999997</v>
      </c>
      <c r="K42" s="1177">
        <f t="shared" si="0"/>
        <v>24213.856811100002</v>
      </c>
      <c r="L42" s="500"/>
      <c r="P42" s="10"/>
      <c r="Q42" s="10"/>
    </row>
    <row r="43" spans="1:17" ht="27.15" customHeight="1">
      <c r="A43" s="2404" t="s">
        <v>861</v>
      </c>
      <c r="B43" s="2405"/>
      <c r="C43" s="78" t="s">
        <v>849</v>
      </c>
      <c r="D43" s="57" t="s">
        <v>279</v>
      </c>
      <c r="E43" s="36" t="s">
        <v>292</v>
      </c>
      <c r="F43" s="36">
        <v>1968</v>
      </c>
      <c r="G43" s="47">
        <v>1.034825E-2</v>
      </c>
      <c r="H43" s="116"/>
      <c r="I43" s="406" t="s">
        <v>706</v>
      </c>
      <c r="J43" s="847">
        <f>IFERROR(VLOOKUP(C43,TDSheet!$G$1:$AK$2998,30,FALSE)/'Параметры заказа'!$B$10,"")</f>
        <v>95.12</v>
      </c>
      <c r="K43" s="1201">
        <f t="shared" si="0"/>
        <v>7613.2021944000016</v>
      </c>
      <c r="L43" s="496"/>
      <c r="P43" s="10"/>
      <c r="Q43" s="10"/>
    </row>
    <row r="44" spans="1:17" ht="27.15" customHeight="1">
      <c r="A44" s="2406"/>
      <c r="B44" s="2407"/>
      <c r="C44" s="80" t="s">
        <v>850</v>
      </c>
      <c r="D44" s="7" t="s">
        <v>279</v>
      </c>
      <c r="E44" s="35" t="s">
        <v>291</v>
      </c>
      <c r="F44" s="35">
        <v>2399</v>
      </c>
      <c r="G44" s="44">
        <v>1.2691249999999999E-2</v>
      </c>
      <c r="H44" s="112"/>
      <c r="I44" s="405" t="s">
        <v>706</v>
      </c>
      <c r="J44" s="739">
        <f>IFERROR(VLOOKUP(C44,TDSheet!$G$1:$AK$2998,30,FALSE)/'Параметры заказа'!$B$10,"")</f>
        <v>109.59</v>
      </c>
      <c r="K44" s="1176">
        <f t="shared" si="0"/>
        <v>8771.3501733000012</v>
      </c>
      <c r="L44" s="497"/>
      <c r="P44" s="10"/>
      <c r="Q44" s="10"/>
    </row>
    <row r="45" spans="1:17" ht="27.15" customHeight="1">
      <c r="A45" s="2406"/>
      <c r="B45" s="2407"/>
      <c r="C45" s="80" t="s">
        <v>851</v>
      </c>
      <c r="D45" s="7" t="s">
        <v>279</v>
      </c>
      <c r="E45" s="35" t="s">
        <v>290</v>
      </c>
      <c r="F45" s="35">
        <v>2841</v>
      </c>
      <c r="G45" s="44">
        <v>1.034825E-2</v>
      </c>
      <c r="H45" s="112"/>
      <c r="I45" s="405" t="s">
        <v>706</v>
      </c>
      <c r="J45" s="739">
        <f>IFERROR(VLOOKUP(C45,TDSheet!$G$1:$AK$2998,30,FALSE)/'Параметры заказа'!$B$10,"")</f>
        <v>131.34</v>
      </c>
      <c r="K45" s="1176">
        <f t="shared" si="0"/>
        <v>10512.173845800002</v>
      </c>
      <c r="L45" s="497"/>
      <c r="P45" s="10"/>
      <c r="Q45" s="10"/>
    </row>
    <row r="46" spans="1:17" ht="27.15" customHeight="1">
      <c r="A46" s="2406"/>
      <c r="B46" s="2407"/>
      <c r="C46" s="80" t="s">
        <v>852</v>
      </c>
      <c r="D46" s="7" t="s">
        <v>279</v>
      </c>
      <c r="E46" s="35" t="s">
        <v>289</v>
      </c>
      <c r="F46" s="35">
        <v>3283</v>
      </c>
      <c r="G46" s="44">
        <v>1.2691249999999999E-2</v>
      </c>
      <c r="H46" s="112"/>
      <c r="I46" s="405" t="s">
        <v>706</v>
      </c>
      <c r="J46" s="739">
        <f>IFERROR(VLOOKUP(C46,TDSheet!$G$1:$AK$2998,30,FALSE)/'Параметры заказа'!$B$10,"")</f>
        <v>149.4</v>
      </c>
      <c r="K46" s="1176">
        <f t="shared" si="0"/>
        <v>11957.657778000003</v>
      </c>
      <c r="L46" s="497"/>
      <c r="P46" s="10"/>
      <c r="Q46" s="10"/>
    </row>
    <row r="47" spans="1:17" ht="27.15" customHeight="1">
      <c r="A47" s="2406"/>
      <c r="B47" s="2407"/>
      <c r="C47" s="80" t="s">
        <v>853</v>
      </c>
      <c r="D47" s="7" t="s">
        <v>279</v>
      </c>
      <c r="E47" s="35" t="s">
        <v>288</v>
      </c>
      <c r="F47" s="35">
        <v>3725</v>
      </c>
      <c r="G47" s="44">
        <v>1.6205750000000001E-2</v>
      </c>
      <c r="H47" s="112"/>
      <c r="I47" s="405" t="s">
        <v>706</v>
      </c>
      <c r="J47" s="739">
        <f>IFERROR(VLOOKUP(C47,TDSheet!$G$1:$AK$2998,30,FALSE)/'Параметры заказа'!$B$10,"")</f>
        <v>175.16</v>
      </c>
      <c r="K47" s="1176">
        <f t="shared" si="0"/>
        <v>14019.433309200002</v>
      </c>
      <c r="L47" s="497"/>
      <c r="P47" s="10"/>
      <c r="Q47" s="10"/>
    </row>
    <row r="48" spans="1:17" ht="34.65" customHeight="1">
      <c r="A48" s="2406"/>
      <c r="B48" s="2407"/>
      <c r="C48" s="80" t="s">
        <v>854</v>
      </c>
      <c r="D48" s="7" t="s">
        <v>279</v>
      </c>
      <c r="E48" s="35" t="s">
        <v>287</v>
      </c>
      <c r="F48" s="35">
        <v>4177</v>
      </c>
      <c r="G48" s="44">
        <v>1.6205750000000001E-2</v>
      </c>
      <c r="H48" s="112"/>
      <c r="I48" s="405" t="s">
        <v>706</v>
      </c>
      <c r="J48" s="739">
        <f>IFERROR(VLOOKUP(C48,TDSheet!$G$1:$AK$2998,30,FALSE)/'Параметры заказа'!$B$10,"")</f>
        <v>200.7</v>
      </c>
      <c r="K48" s="1176">
        <f t="shared" si="0"/>
        <v>16063.600509000002</v>
      </c>
      <c r="L48" s="497"/>
      <c r="P48" s="10"/>
      <c r="Q48" s="10"/>
    </row>
    <row r="49" spans="1:17" ht="34.65" customHeight="1">
      <c r="A49" s="2406"/>
      <c r="B49" s="2407"/>
      <c r="C49" s="80" t="s">
        <v>855</v>
      </c>
      <c r="D49" s="7" t="s">
        <v>279</v>
      </c>
      <c r="E49" s="35" t="s">
        <v>286</v>
      </c>
      <c r="F49" s="35">
        <v>4618</v>
      </c>
      <c r="G49" s="44">
        <v>1.9569380000000001E-3</v>
      </c>
      <c r="H49" s="112"/>
      <c r="I49" s="103" t="s">
        <v>649</v>
      </c>
      <c r="J49" s="739">
        <f>IFERROR(VLOOKUP(C49,TDSheet!$G$1:$AK$2998,30,FALSE)/'Параметры заказа'!$B$10,"")</f>
        <v>230.42</v>
      </c>
      <c r="K49" s="1176">
        <f t="shared" si="0"/>
        <v>18442.326005400002</v>
      </c>
      <c r="L49" s="497"/>
      <c r="P49" s="10"/>
      <c r="Q49" s="10"/>
    </row>
    <row r="50" spans="1:17" ht="34.65" customHeight="1">
      <c r="A50" s="2406"/>
      <c r="B50" s="2407"/>
      <c r="C50" s="80" t="s">
        <v>856</v>
      </c>
      <c r="D50" s="7" t="s">
        <v>279</v>
      </c>
      <c r="E50" s="35" t="s">
        <v>285</v>
      </c>
      <c r="F50" s="35">
        <v>5051</v>
      </c>
      <c r="G50" s="44">
        <v>1.9569375E-2</v>
      </c>
      <c r="H50" s="112"/>
      <c r="I50" s="103" t="s">
        <v>649</v>
      </c>
      <c r="J50" s="739">
        <f>IFERROR(VLOOKUP(C50,TDSheet!$G$1:$AK$2998,30,FALSE)/'Параметры заказа'!$B$10,"")</f>
        <v>258.64</v>
      </c>
      <c r="K50" s="1176">
        <f t="shared" si="0"/>
        <v>20700.9946968</v>
      </c>
      <c r="L50" s="497"/>
      <c r="P50" s="10"/>
      <c r="Q50" s="10"/>
    </row>
    <row r="51" spans="1:17" ht="27.15" customHeight="1">
      <c r="A51" s="2406"/>
      <c r="B51" s="2407"/>
      <c r="C51" s="80" t="s">
        <v>857</v>
      </c>
      <c r="D51" s="7" t="s">
        <v>279</v>
      </c>
      <c r="E51" s="35" t="s">
        <v>284</v>
      </c>
      <c r="F51" s="35">
        <v>5453</v>
      </c>
      <c r="G51" s="44">
        <v>2.3296875000000002E-2</v>
      </c>
      <c r="H51" s="112"/>
      <c r="I51" s="103" t="s">
        <v>649</v>
      </c>
      <c r="J51" s="739">
        <f>IFERROR(VLOOKUP(C51,TDSheet!$G$1:$AK$2998,30,FALSE)/'Параметры заказа'!$B$10,"")</f>
        <v>277.52</v>
      </c>
      <c r="K51" s="1176">
        <f t="shared" si="0"/>
        <v>22212.109682400001</v>
      </c>
      <c r="L51" s="497"/>
      <c r="P51" s="10"/>
      <c r="Q51" s="10"/>
    </row>
    <row r="52" spans="1:17" ht="27.15" customHeight="1">
      <c r="A52" s="2406"/>
      <c r="B52" s="2407"/>
      <c r="C52" s="80" t="s">
        <v>858</v>
      </c>
      <c r="D52" s="7" t="s">
        <v>279</v>
      </c>
      <c r="E52" s="35" t="s">
        <v>283</v>
      </c>
      <c r="F52" s="35">
        <v>5895</v>
      </c>
      <c r="G52" s="44">
        <v>2.3296875000000002E-2</v>
      </c>
      <c r="H52" s="112"/>
      <c r="I52" s="103" t="s">
        <v>649</v>
      </c>
      <c r="J52" s="739">
        <f>IFERROR(VLOOKUP(C52,TDSheet!$G$1:$AK$2998,30,FALSE)/'Параметры заказа'!$B$10,"")</f>
        <v>299.91000000000003</v>
      </c>
      <c r="K52" s="1176">
        <f t="shared" si="0"/>
        <v>24004.157591700005</v>
      </c>
      <c r="L52" s="497"/>
      <c r="P52" s="10"/>
      <c r="Q52" s="10"/>
    </row>
    <row r="53" spans="1:17" ht="27.15" customHeight="1" thickBot="1">
      <c r="A53" s="2406"/>
      <c r="B53" s="2407"/>
      <c r="C53" s="77" t="s">
        <v>859</v>
      </c>
      <c r="D53" s="56" t="s">
        <v>279</v>
      </c>
      <c r="E53" s="40" t="s">
        <v>282</v>
      </c>
      <c r="F53" s="40">
        <v>6337</v>
      </c>
      <c r="G53" s="68">
        <v>2.5906124999999999E-2</v>
      </c>
      <c r="H53" s="114"/>
      <c r="I53" s="106" t="s">
        <v>649</v>
      </c>
      <c r="J53" s="740">
        <f>IFERROR(VLOOKUP(C53,TDSheet!$G$1:$AK$2998,30,FALSE)/'Параметры заказа'!$B$10,"")</f>
        <v>333.23</v>
      </c>
      <c r="K53" s="1128">
        <f t="shared" si="0"/>
        <v>26671.019420100005</v>
      </c>
      <c r="L53" s="498"/>
      <c r="P53" s="10"/>
      <c r="Q53" s="10"/>
    </row>
    <row r="54" spans="1:17" ht="35.4" customHeight="1">
      <c r="A54" s="2396"/>
      <c r="B54" s="2391" t="s">
        <v>942</v>
      </c>
      <c r="C54" s="110" t="s">
        <v>926</v>
      </c>
      <c r="D54" s="3" t="s">
        <v>7</v>
      </c>
      <c r="E54" s="9"/>
      <c r="F54" s="13">
        <v>1825</v>
      </c>
      <c r="G54" s="41">
        <v>4.1330000000000004E-3</v>
      </c>
      <c r="H54" s="111"/>
      <c r="I54" s="98">
        <v>4</v>
      </c>
      <c r="J54" s="738">
        <f>IFERROR(VLOOKUP(C54,TDSheet!$G$1:$AK$2998,30,FALSE)/'Параметры заказа'!$B$10,"")</f>
        <v>330.12</v>
      </c>
      <c r="K54" s="1095">
        <f t="shared" si="0"/>
        <v>26422.101644400005</v>
      </c>
      <c r="L54" s="512"/>
      <c r="P54" s="10"/>
      <c r="Q54" s="10"/>
    </row>
    <row r="55" spans="1:17" ht="35.4" customHeight="1">
      <c r="A55" s="2397"/>
      <c r="B55" s="2388"/>
      <c r="C55" s="80"/>
      <c r="D55" s="7"/>
      <c r="E55" s="35"/>
      <c r="F55" s="35"/>
      <c r="H55" s="112"/>
      <c r="I55" s="103"/>
      <c r="J55" s="748" t="str">
        <f>IFERROR(VLOOKUP(C55,TDSheet!$G$1:$AK$2998,30,FALSE)/'Параметры заказа'!$B$10,"")</f>
        <v/>
      </c>
      <c r="K55" s="1182" t="str">
        <f t="shared" si="0"/>
        <v/>
      </c>
      <c r="L55" s="497"/>
      <c r="P55" s="10"/>
      <c r="Q55" s="10"/>
    </row>
    <row r="56" spans="1:17" ht="35.4" customHeight="1" thickBot="1">
      <c r="A56" s="2398"/>
      <c r="B56" s="2392"/>
      <c r="C56" s="148"/>
      <c r="D56" s="6"/>
      <c r="E56" s="34"/>
      <c r="F56" s="34"/>
      <c r="G56" s="43"/>
      <c r="H56" s="113"/>
      <c r="I56" s="123"/>
      <c r="J56" s="749" t="str">
        <f>IFERROR(VLOOKUP(C56,TDSheet!$G$1:$AK$2998,30,FALSE)/'Параметры заказа'!$B$10,"")</f>
        <v/>
      </c>
      <c r="K56" s="1183" t="str">
        <f t="shared" si="0"/>
        <v/>
      </c>
      <c r="L56" s="498"/>
      <c r="P56" s="10"/>
      <c r="Q56" s="10"/>
    </row>
    <row r="57" spans="1:17" ht="33.75" customHeight="1">
      <c r="A57" s="2396"/>
      <c r="B57" s="2391" t="s">
        <v>704</v>
      </c>
      <c r="C57" s="110" t="s">
        <v>705</v>
      </c>
      <c r="D57" s="2027" t="s">
        <v>7</v>
      </c>
      <c r="E57" s="366">
        <v>12</v>
      </c>
      <c r="F57" s="369">
        <v>2300</v>
      </c>
      <c r="G57" s="41">
        <v>8.9999999999999993E-3</v>
      </c>
      <c r="H57" s="111"/>
      <c r="I57" s="98" t="s">
        <v>706</v>
      </c>
      <c r="J57" s="2030">
        <f>IFERROR(VLOOKUP(C57,TDSheet!$G$1:$AK$2998,30,FALSE)/'Параметры заказа'!$B$10,"")</f>
        <v>128.85</v>
      </c>
      <c r="K57" s="1130">
        <f t="shared" si="0"/>
        <v>10312.879549500001</v>
      </c>
      <c r="L57" s="2032"/>
      <c r="P57" s="10"/>
      <c r="Q57" s="10"/>
    </row>
    <row r="58" spans="1:17" ht="33.75" customHeight="1">
      <c r="A58" s="2397"/>
      <c r="B58" s="2388"/>
      <c r="C58" s="2028" t="s">
        <v>4025</v>
      </c>
      <c r="D58" s="2051" t="s">
        <v>7</v>
      </c>
      <c r="E58" s="2052">
        <v>12</v>
      </c>
      <c r="F58" s="2053">
        <v>2300</v>
      </c>
      <c r="H58" s="112"/>
      <c r="I58" s="2029" t="s">
        <v>706</v>
      </c>
      <c r="J58" s="971">
        <f>IFERROR(VLOOKUP(C58,TDSheet!$G$1:$AK$2998,30,FALSE)/'Параметры заказа'!$B$10,"")</f>
        <v>128.85</v>
      </c>
      <c r="K58" s="2033">
        <f t="shared" si="0"/>
        <v>10312.879549500001</v>
      </c>
      <c r="L58" s="2034"/>
      <c r="P58" s="10"/>
      <c r="Q58" s="10"/>
    </row>
    <row r="59" spans="1:17" ht="33.75" customHeight="1" thickBot="1">
      <c r="A59" s="2398"/>
      <c r="B59" s="2392"/>
      <c r="C59" s="148"/>
      <c r="D59" s="6"/>
      <c r="E59" s="34"/>
      <c r="F59" s="34"/>
      <c r="G59" s="43"/>
      <c r="H59" s="113"/>
      <c r="I59" s="123"/>
      <c r="J59" s="2031" t="str">
        <f>IFERROR(VLOOKUP(C59,TDSheet!$G$1:$AK$2998,30,FALSE)/'Параметры заказа'!$B$10,"")</f>
        <v/>
      </c>
      <c r="K59" s="2035" t="str">
        <f t="shared" si="0"/>
        <v/>
      </c>
      <c r="L59" s="2036"/>
      <c r="P59" s="10"/>
      <c r="Q59" s="10"/>
    </row>
    <row r="60" spans="1:17" ht="27.15" customHeight="1">
      <c r="A60" s="2396"/>
      <c r="B60" s="2399" t="s">
        <v>249</v>
      </c>
      <c r="C60" s="110" t="s">
        <v>275</v>
      </c>
      <c r="D60" s="3" t="s">
        <v>7</v>
      </c>
      <c r="E60" s="9">
        <v>12</v>
      </c>
      <c r="F60" s="13">
        <v>447</v>
      </c>
      <c r="G60" s="41">
        <v>8.3299999999999997E-4</v>
      </c>
      <c r="H60" s="111"/>
      <c r="I60" s="98" t="s">
        <v>650</v>
      </c>
      <c r="J60" s="728">
        <f>IFERROR(VLOOKUP(C60,TDSheet!$G$1:$AK$2998,30,FALSE)/'Параметры заказа'!$B$10,"")</f>
        <v>18.52</v>
      </c>
      <c r="K60" s="1095">
        <f t="shared" si="0"/>
        <v>1482.3013524000003</v>
      </c>
      <c r="L60" s="496"/>
      <c r="P60" s="10"/>
      <c r="Q60" s="10"/>
    </row>
    <row r="61" spans="1:17" ht="27.15" customHeight="1">
      <c r="A61" s="2397"/>
      <c r="B61" s="2400"/>
      <c r="C61" s="80"/>
      <c r="D61" s="7"/>
      <c r="E61" s="35"/>
      <c r="F61" s="35"/>
      <c r="H61" s="112"/>
      <c r="I61" s="103"/>
      <c r="J61" s="748" t="str">
        <f>IFERROR(VLOOKUP(C61,TDSheet!$G$1:$AK$2998,30,FALSE)/'Параметры заказа'!$B$10,"")</f>
        <v/>
      </c>
      <c r="K61" s="1182" t="str">
        <f t="shared" si="0"/>
        <v/>
      </c>
      <c r="L61" s="497"/>
      <c r="P61" s="10"/>
      <c r="Q61" s="10"/>
    </row>
    <row r="62" spans="1:17" ht="27.15" customHeight="1" thickBot="1">
      <c r="A62" s="2398"/>
      <c r="B62" s="2401"/>
      <c r="C62" s="148"/>
      <c r="D62" s="6"/>
      <c r="E62" s="34"/>
      <c r="F62" s="34"/>
      <c r="G62" s="43"/>
      <c r="H62" s="113"/>
      <c r="I62" s="123"/>
      <c r="J62" s="749" t="str">
        <f>IFERROR(VLOOKUP(C62,TDSheet!$G$1:$AK$2998,30,FALSE)/'Параметры заказа'!$B$10,"")</f>
        <v/>
      </c>
      <c r="K62" s="1183" t="str">
        <f t="shared" si="0"/>
        <v/>
      </c>
      <c r="L62" s="498"/>
      <c r="P62" s="10"/>
      <c r="Q62" s="10"/>
    </row>
    <row r="63" spans="1:17" ht="50.25" customHeight="1">
      <c r="A63" s="2396"/>
      <c r="B63" s="702" t="s">
        <v>250</v>
      </c>
      <c r="C63" s="93" t="s">
        <v>277</v>
      </c>
      <c r="D63" s="3" t="s">
        <v>7</v>
      </c>
      <c r="E63" s="9">
        <v>16</v>
      </c>
      <c r="F63" s="13">
        <v>896</v>
      </c>
      <c r="G63" s="41">
        <v>6.4396799999999997E-4</v>
      </c>
      <c r="H63" s="111"/>
      <c r="I63" s="844">
        <v>25</v>
      </c>
      <c r="J63" s="728">
        <f>IFERROR(VLOOKUP(C63,TDSheet!$G$1:$AK$2998,30,FALSE)/'Параметры заказа'!$B$10,"")</f>
        <v>51.96</v>
      </c>
      <c r="K63" s="1095">
        <f t="shared" si="0"/>
        <v>4158.7677252000003</v>
      </c>
      <c r="L63" s="496"/>
      <c r="P63" s="10"/>
      <c r="Q63" s="10"/>
    </row>
    <row r="64" spans="1:17" ht="72.599999999999994" thickBot="1">
      <c r="A64" s="2397"/>
      <c r="B64" s="703" t="s">
        <v>2888</v>
      </c>
      <c r="C64" s="704" t="s">
        <v>2886</v>
      </c>
      <c r="D64" s="7" t="s">
        <v>7</v>
      </c>
      <c r="E64" s="35">
        <v>16</v>
      </c>
      <c r="F64" s="35">
        <v>896</v>
      </c>
      <c r="H64" s="112"/>
      <c r="I64" s="845">
        <v>25</v>
      </c>
      <c r="J64" s="739">
        <f>IFERROR(VLOOKUP(C64,TDSheet!$G$1:$AK$2998,30,FALSE)/'Параметры заказа'!$B$10,"")</f>
        <v>53.89</v>
      </c>
      <c r="K64" s="1182">
        <f t="shared" si="0"/>
        <v>4313.2408143000011</v>
      </c>
      <c r="L64" s="497"/>
      <c r="P64" s="10"/>
      <c r="Q64" s="10"/>
    </row>
    <row r="65" spans="1:17" ht="56.25" customHeight="1">
      <c r="A65" s="2396"/>
      <c r="B65" s="702" t="s">
        <v>251</v>
      </c>
      <c r="C65" s="93" t="s">
        <v>276</v>
      </c>
      <c r="D65" s="3" t="s">
        <v>7</v>
      </c>
      <c r="E65" s="9">
        <v>16</v>
      </c>
      <c r="F65" s="13">
        <v>1044</v>
      </c>
      <c r="G65" s="41">
        <v>6.4396799999999997E-4</v>
      </c>
      <c r="H65" s="111"/>
      <c r="I65" s="844">
        <v>25</v>
      </c>
      <c r="J65" s="728">
        <f>IFERROR(VLOOKUP(C65,TDSheet!$G$1:$AK$2998,30,FALSE)/'Параметры заказа'!$B$10,"")</f>
        <v>70.900000000000006</v>
      </c>
      <c r="K65" s="1095">
        <f t="shared" si="0"/>
        <v>5674.684983000001</v>
      </c>
      <c r="L65" s="496"/>
      <c r="P65" s="10"/>
      <c r="Q65" s="10"/>
    </row>
    <row r="66" spans="1:17" ht="72.599999999999994" thickBot="1">
      <c r="A66" s="2397"/>
      <c r="B66" s="703" t="s">
        <v>2889</v>
      </c>
      <c r="C66" s="704" t="s">
        <v>2887</v>
      </c>
      <c r="D66" s="7" t="s">
        <v>7</v>
      </c>
      <c r="E66" s="35">
        <v>16</v>
      </c>
      <c r="F66" s="35">
        <v>1044</v>
      </c>
      <c r="H66" s="112"/>
      <c r="I66" s="845">
        <v>25</v>
      </c>
      <c r="J66" s="739">
        <f>IFERROR(VLOOKUP(C66,TDSheet!$G$1:$AK$2998,30,FALSE)/'Параметры заказа'!$B$10,"")</f>
        <v>78.540000000000006</v>
      </c>
      <c r="K66" s="1182">
        <f t="shared" si="0"/>
        <v>6286.1743098000015</v>
      </c>
      <c r="L66" s="497"/>
      <c r="P66" s="10"/>
      <c r="Q66" s="10"/>
    </row>
    <row r="67" spans="1:17" ht="27.15" customHeight="1">
      <c r="A67" s="2396"/>
      <c r="B67" s="2399" t="s">
        <v>931</v>
      </c>
      <c r="C67" s="110" t="s">
        <v>925</v>
      </c>
      <c r="D67" s="3" t="s">
        <v>3</v>
      </c>
      <c r="E67" s="9"/>
      <c r="F67" s="13">
        <v>11</v>
      </c>
      <c r="G67" s="41">
        <v>6.9999999999999999E-6</v>
      </c>
      <c r="H67" s="111">
        <v>50</v>
      </c>
      <c r="I67" s="98">
        <v>2000</v>
      </c>
      <c r="J67" s="728">
        <f>IFERROR(VLOOKUP(C67,TDSheet!$G$1:$AK$2998,30,FALSE)/'Параметры заказа'!$B$10,"")</f>
        <v>0.68</v>
      </c>
      <c r="K67" s="1095">
        <f t="shared" si="0"/>
        <v>54.425751600000012</v>
      </c>
      <c r="L67" s="496"/>
      <c r="P67" s="10"/>
      <c r="Q67" s="10"/>
    </row>
    <row r="68" spans="1:17" ht="27.15" customHeight="1">
      <c r="A68" s="2397"/>
      <c r="B68" s="2400"/>
      <c r="C68" s="80"/>
      <c r="D68" s="7"/>
      <c r="E68" s="35"/>
      <c r="F68" s="35"/>
      <c r="H68" s="112"/>
      <c r="I68" s="103"/>
      <c r="J68" s="748" t="str">
        <f>IFERROR(VLOOKUP(C68,TDSheet!$G$1:$AK$2998,30,FALSE)/'Параметры заказа'!$B$10,"")</f>
        <v/>
      </c>
      <c r="K68" s="1182" t="str">
        <f t="shared" si="0"/>
        <v/>
      </c>
      <c r="L68" s="497"/>
      <c r="P68" s="10"/>
      <c r="Q68" s="10"/>
    </row>
    <row r="69" spans="1:17" ht="27.15" customHeight="1" thickBot="1">
      <c r="A69" s="2398"/>
      <c r="B69" s="2401"/>
      <c r="C69" s="148"/>
      <c r="D69" s="6"/>
      <c r="E69" s="34"/>
      <c r="F69" s="34"/>
      <c r="G69" s="43"/>
      <c r="H69" s="113"/>
      <c r="I69" s="123"/>
      <c r="J69" s="749" t="str">
        <f>IFERROR(VLOOKUP(C69,TDSheet!$G$1:$AK$2998,30,FALSE)/'Параметры заказа'!$B$10,"")</f>
        <v/>
      </c>
      <c r="K69" s="1183" t="str">
        <f t="shared" si="0"/>
        <v/>
      </c>
      <c r="L69" s="498"/>
      <c r="P69" s="10"/>
      <c r="Q69" s="10"/>
    </row>
    <row r="70" spans="1:17" ht="27.15" customHeight="1">
      <c r="A70" s="2389"/>
      <c r="B70" s="2391" t="s">
        <v>293</v>
      </c>
      <c r="C70" s="79" t="s">
        <v>297</v>
      </c>
      <c r="D70" s="76" t="s">
        <v>294</v>
      </c>
      <c r="E70" s="20"/>
      <c r="F70" s="20">
        <v>51</v>
      </c>
      <c r="G70" s="107">
        <v>3.4999999999999997E-5</v>
      </c>
      <c r="H70" s="117">
        <v>60</v>
      </c>
      <c r="I70" s="122" t="s">
        <v>652</v>
      </c>
      <c r="J70" s="851">
        <f>IFERROR(VLOOKUP(C70,TDSheet!$G$1:$AK$2998,30,FALSE)/'Параметры заказа'!$B$10,"")</f>
        <v>2.41</v>
      </c>
      <c r="K70" s="1081">
        <f t="shared" si="0"/>
        <v>192.89126670000005</v>
      </c>
      <c r="L70" s="496"/>
      <c r="P70" s="10"/>
      <c r="Q70" s="10"/>
    </row>
    <row r="71" spans="1:17" ht="27.15" customHeight="1">
      <c r="A71" s="2387"/>
      <c r="B71" s="2388"/>
      <c r="C71" s="80" t="s">
        <v>298</v>
      </c>
      <c r="D71" s="7" t="s">
        <v>296</v>
      </c>
      <c r="E71" s="35"/>
      <c r="F71" s="35">
        <v>51</v>
      </c>
      <c r="G71" s="108">
        <v>3.4999999999999997E-5</v>
      </c>
      <c r="H71" s="118">
        <v>60</v>
      </c>
      <c r="I71" s="103" t="s">
        <v>652</v>
      </c>
      <c r="J71" s="739">
        <f>IFERROR(VLOOKUP(C71,TDSheet!$G$1:$AK$2998,30,FALSE)/'Параметры заказа'!$B$10,"")</f>
        <v>2.44</v>
      </c>
      <c r="K71" s="1079">
        <f t="shared" si="0"/>
        <v>195.29240280000002</v>
      </c>
      <c r="L71" s="497"/>
      <c r="P71" s="10"/>
      <c r="Q71" s="10"/>
    </row>
    <row r="72" spans="1:17" ht="22.95" customHeight="1" thickBot="1">
      <c r="A72" s="2390"/>
      <c r="B72" s="2392"/>
      <c r="C72" s="148" t="s">
        <v>299</v>
      </c>
      <c r="D72" s="6" t="s">
        <v>295</v>
      </c>
      <c r="E72" s="34"/>
      <c r="F72" s="34">
        <v>67</v>
      </c>
      <c r="G72" s="109">
        <v>5.1999999999999997E-5</v>
      </c>
      <c r="H72" s="119">
        <v>40</v>
      </c>
      <c r="I72" s="123" t="s">
        <v>653</v>
      </c>
      <c r="J72" s="733">
        <f>IFERROR(VLOOKUP(C72,TDSheet!$G$1:$AK$2998,30,FALSE)/'Параметры заказа'!$B$10,"")</f>
        <v>2.78</v>
      </c>
      <c r="K72" s="1080">
        <f t="shared" si="0"/>
        <v>222.50527860000003</v>
      </c>
      <c r="L72" s="498"/>
      <c r="P72" s="10"/>
      <c r="Q72" s="10"/>
    </row>
    <row r="73" spans="1:17" ht="22.95" customHeight="1">
      <c r="A73" s="2389"/>
      <c r="B73" s="2391" t="s">
        <v>932</v>
      </c>
      <c r="C73" s="79" t="s">
        <v>927</v>
      </c>
      <c r="D73" s="76" t="s">
        <v>934</v>
      </c>
      <c r="E73" s="20"/>
      <c r="F73" s="20">
        <v>48</v>
      </c>
      <c r="G73" s="107">
        <v>3.8999999999999999E-5</v>
      </c>
      <c r="H73" s="117">
        <v>10</v>
      </c>
      <c r="I73" s="122">
        <v>350</v>
      </c>
      <c r="J73" s="851">
        <f>IFERROR(VLOOKUP(C73,TDSheet!$G$1:$AK$2998,30,FALSE)/'Параметры заказа'!$B$10,"")</f>
        <v>2.17</v>
      </c>
      <c r="K73" s="1081">
        <f t="shared" si="0"/>
        <v>173.68217790000003</v>
      </c>
      <c r="L73" s="496"/>
      <c r="P73" s="10"/>
      <c r="Q73" s="10"/>
    </row>
    <row r="74" spans="1:17" ht="22.95" customHeight="1">
      <c r="A74" s="2387"/>
      <c r="B74" s="2388"/>
      <c r="C74" s="80" t="s">
        <v>928</v>
      </c>
      <c r="D74" s="7" t="s">
        <v>935</v>
      </c>
      <c r="E74" s="35"/>
      <c r="F74" s="35">
        <v>47</v>
      </c>
      <c r="G74" s="108">
        <v>3.8999999999999999E-5</v>
      </c>
      <c r="H74" s="118">
        <v>10</v>
      </c>
      <c r="I74" s="103">
        <v>350</v>
      </c>
      <c r="J74" s="739">
        <f>IFERROR(VLOOKUP(C74,TDSheet!$G$1:$AK$2998,30,FALSE)/'Параметры заказа'!$B$10,"")</f>
        <v>2.21</v>
      </c>
      <c r="K74" s="1079">
        <f t="shared" si="0"/>
        <v>176.88369270000001</v>
      </c>
      <c r="L74" s="497"/>
      <c r="P74" s="10"/>
      <c r="Q74" s="10"/>
    </row>
    <row r="75" spans="1:17" ht="22.95" customHeight="1" thickBot="1">
      <c r="A75" s="2390"/>
      <c r="B75" s="2392"/>
      <c r="C75" s="148" t="s">
        <v>929</v>
      </c>
      <c r="D75" s="6" t="s">
        <v>936</v>
      </c>
      <c r="E75" s="34"/>
      <c r="F75" s="34">
        <v>63</v>
      </c>
      <c r="G75" s="109">
        <v>4.5000000000000003E-5</v>
      </c>
      <c r="H75" s="119">
        <v>10</v>
      </c>
      <c r="I75" s="123">
        <v>300</v>
      </c>
      <c r="J75" s="733">
        <f>IFERROR(VLOOKUP(C75,TDSheet!$G$1:$AK$2998,30,FALSE)/'Параметры заказа'!$B$10,"")</f>
        <v>2.97</v>
      </c>
      <c r="K75" s="1088">
        <f t="shared" ref="K75:K107" si="1">IFERROR(J75*$K$3*((100-$K$1)/100),"")</f>
        <v>237.71247390000005</v>
      </c>
      <c r="L75" s="498"/>
      <c r="P75" s="10"/>
      <c r="Q75" s="10"/>
    </row>
    <row r="76" spans="1:17" ht="22.95" customHeight="1">
      <c r="A76" s="2389"/>
      <c r="B76" s="2391" t="s">
        <v>933</v>
      </c>
      <c r="C76" s="79" t="s">
        <v>930</v>
      </c>
      <c r="D76" s="76" t="s">
        <v>934</v>
      </c>
      <c r="E76" s="20"/>
      <c r="F76" s="20">
        <v>48</v>
      </c>
      <c r="G76" s="107">
        <v>3.8999999999999999E-5</v>
      </c>
      <c r="H76" s="117">
        <v>10</v>
      </c>
      <c r="I76" s="122">
        <v>350</v>
      </c>
      <c r="J76" s="851">
        <f>IFERROR(VLOOKUP(C76,TDSheet!$G$1:$AK$2998,30,FALSE)/'Параметры заказа'!$B$10,"")</f>
        <v>2.23</v>
      </c>
      <c r="K76" s="1081">
        <f t="shared" si="1"/>
        <v>178.48445010000003</v>
      </c>
      <c r="L76" s="496"/>
      <c r="P76" s="10"/>
      <c r="Q76" s="10"/>
    </row>
    <row r="77" spans="1:17" ht="22.95" customHeight="1">
      <c r="A77" s="2387"/>
      <c r="B77" s="2388"/>
      <c r="C77" s="80"/>
      <c r="D77" s="7"/>
      <c r="E77" s="35"/>
      <c r="F77" s="35"/>
      <c r="G77" s="108"/>
      <c r="H77" s="118"/>
      <c r="I77" s="103"/>
      <c r="J77" s="739" t="str">
        <f>IFERROR(VLOOKUP(C77,TDSheet!$G$1:$AK$2998,30,FALSE)/'Параметры заказа'!$B$10,"")</f>
        <v/>
      </c>
      <c r="K77" s="1079" t="str">
        <f t="shared" si="1"/>
        <v/>
      </c>
      <c r="L77" s="497"/>
      <c r="P77" s="10"/>
      <c r="Q77" s="10"/>
    </row>
    <row r="78" spans="1:17" ht="22.95" customHeight="1" thickBot="1">
      <c r="A78" s="2390"/>
      <c r="B78" s="2392"/>
      <c r="C78" s="148"/>
      <c r="D78" s="6"/>
      <c r="E78" s="34"/>
      <c r="F78" s="34"/>
      <c r="G78" s="109"/>
      <c r="H78" s="119"/>
      <c r="I78" s="123"/>
      <c r="J78" s="733" t="str">
        <f>IFERROR(VLOOKUP(C78,TDSheet!$G$1:$AK$2998,30,FALSE)/'Параметры заказа'!$B$10,"")</f>
        <v/>
      </c>
      <c r="K78" s="1080" t="str">
        <f t="shared" si="1"/>
        <v/>
      </c>
      <c r="L78" s="498"/>
      <c r="P78" s="10"/>
      <c r="Q78" s="10"/>
    </row>
    <row r="79" spans="1:17" ht="27.15" customHeight="1">
      <c r="A79" s="2396"/>
      <c r="B79" s="2391" t="s">
        <v>1273</v>
      </c>
      <c r="C79" s="93" t="s">
        <v>765</v>
      </c>
      <c r="D79" s="218" t="s">
        <v>766</v>
      </c>
      <c r="E79" s="9"/>
      <c r="F79" s="9">
        <v>447</v>
      </c>
      <c r="G79" s="41">
        <v>8.3299999999999997E-4</v>
      </c>
      <c r="H79" s="111"/>
      <c r="I79" s="125" t="s">
        <v>663</v>
      </c>
      <c r="J79" s="728">
        <f>IFERROR(VLOOKUP(C79,TDSheet!$G$1:$AK$2998,30,FALSE)/'Параметры заказа'!$B$10,"")</f>
        <v>5.84</v>
      </c>
      <c r="K79" s="1081">
        <f t="shared" si="1"/>
        <v>467.42116080000005</v>
      </c>
      <c r="L79" s="501"/>
      <c r="P79" s="10"/>
      <c r="Q79" s="10"/>
    </row>
    <row r="80" spans="1:17" ht="27.15" customHeight="1">
      <c r="A80" s="2397"/>
      <c r="B80" s="2388"/>
      <c r="C80" s="80" t="s">
        <v>703</v>
      </c>
      <c r="D80" s="216" t="s">
        <v>702</v>
      </c>
      <c r="E80" s="35"/>
      <c r="F80" s="35">
        <v>475</v>
      </c>
      <c r="G80" s="42">
        <v>8.9999999999999998E-4</v>
      </c>
      <c r="H80" s="112"/>
      <c r="I80" s="103" t="s">
        <v>663</v>
      </c>
      <c r="J80" s="739">
        <f>IFERROR(VLOOKUP(C80,TDSheet!$G$1:$AK$2998,30,FALSE)/'Параметры заказа'!$B$10,"")</f>
        <v>7.1</v>
      </c>
      <c r="K80" s="1079">
        <f t="shared" si="1"/>
        <v>568.26887700000009</v>
      </c>
      <c r="L80" s="497"/>
      <c r="P80" s="10"/>
      <c r="Q80" s="10"/>
    </row>
    <row r="81" spans="1:17" ht="27.15" customHeight="1" thickBot="1">
      <c r="A81" s="2398"/>
      <c r="B81" s="2392"/>
      <c r="C81" s="148" t="s">
        <v>701</v>
      </c>
      <c r="D81" s="217" t="s">
        <v>700</v>
      </c>
      <c r="E81" s="34"/>
      <c r="F81" s="34">
        <v>475</v>
      </c>
      <c r="G81" s="43">
        <v>8.9999999999999998E-4</v>
      </c>
      <c r="H81" s="113"/>
      <c r="I81" s="123" t="s">
        <v>663</v>
      </c>
      <c r="J81" s="733">
        <f>IFERROR(VLOOKUP(C81,TDSheet!$G$1:$AK$2998,30,FALSE)/'Параметры заказа'!$B$10,"")</f>
        <v>7.27</v>
      </c>
      <c r="K81" s="1088">
        <f t="shared" si="1"/>
        <v>581.87531490000003</v>
      </c>
      <c r="L81" s="498"/>
      <c r="P81" s="10"/>
      <c r="Q81" s="10"/>
    </row>
    <row r="82" spans="1:17" ht="27.15" customHeight="1">
      <c r="A82" s="2396"/>
      <c r="B82" s="2399" t="s">
        <v>252</v>
      </c>
      <c r="C82" s="93" t="s">
        <v>278</v>
      </c>
      <c r="D82" s="3" t="s">
        <v>7</v>
      </c>
      <c r="E82" s="9"/>
      <c r="F82" s="9">
        <v>102</v>
      </c>
      <c r="G82" s="41">
        <v>5.0000000000000002E-5</v>
      </c>
      <c r="H82" s="111"/>
      <c r="I82" s="421" t="s">
        <v>654</v>
      </c>
      <c r="J82" s="728">
        <f>IFERROR(VLOOKUP(C82,TDSheet!$G$1:$AK$2998,30,FALSE)/'Параметры заказа'!$B$10,"")</f>
        <v>5.81</v>
      </c>
      <c r="K82" s="1095">
        <f t="shared" si="1"/>
        <v>465.02002470000002</v>
      </c>
      <c r="L82" s="496"/>
      <c r="P82" s="10"/>
      <c r="Q82" s="10"/>
    </row>
    <row r="83" spans="1:17" ht="27.15" customHeight="1">
      <c r="A83" s="2397"/>
      <c r="B83" s="2400"/>
      <c r="C83" s="80"/>
      <c r="D83" s="7"/>
      <c r="E83" s="35"/>
      <c r="F83" s="35"/>
      <c r="H83" s="112"/>
      <c r="I83" s="103"/>
      <c r="J83" s="748" t="str">
        <f>IFERROR(VLOOKUP(C83,TDSheet!$G$1:$AK$2998,30,FALSE)/'Параметры заказа'!$B$10,"")</f>
        <v/>
      </c>
      <c r="K83" s="1182" t="str">
        <f t="shared" si="1"/>
        <v/>
      </c>
      <c r="L83" s="497"/>
      <c r="P83" s="10"/>
      <c r="Q83" s="10"/>
    </row>
    <row r="84" spans="1:17" ht="27.15" customHeight="1" thickBot="1">
      <c r="A84" s="2398"/>
      <c r="B84" s="2401"/>
      <c r="C84" s="148"/>
      <c r="D84" s="6"/>
      <c r="E84" s="34"/>
      <c r="F84" s="34"/>
      <c r="G84" s="43"/>
      <c r="H84" s="113"/>
      <c r="I84" s="123"/>
      <c r="J84" s="749" t="str">
        <f>IFERROR(VLOOKUP(C84,TDSheet!$G$1:$AK$2998,30,FALSE)/'Параметры заказа'!$B$10,"")</f>
        <v/>
      </c>
      <c r="K84" s="1183" t="str">
        <f t="shared" si="1"/>
        <v/>
      </c>
      <c r="L84" s="498"/>
      <c r="P84" s="10"/>
      <c r="Q84" s="10"/>
    </row>
    <row r="85" spans="1:17" ht="55.5" customHeight="1" thickBot="1">
      <c r="A85" s="270"/>
      <c r="B85" s="271" t="s">
        <v>1330</v>
      </c>
      <c r="C85" s="272" t="s">
        <v>1328</v>
      </c>
      <c r="D85" s="273" t="s">
        <v>3</v>
      </c>
      <c r="E85" s="274"/>
      <c r="F85" s="274"/>
      <c r="G85" s="275"/>
      <c r="H85" s="276">
        <v>12</v>
      </c>
      <c r="I85" s="277" t="s">
        <v>639</v>
      </c>
      <c r="J85" s="852">
        <f>IFERROR(VLOOKUP(C85,TDSheet!$G$1:$AK$2998,30,FALSE)/'Параметры заказа'!$B$10,"")</f>
        <v>8.68</v>
      </c>
      <c r="K85" s="1202">
        <f t="shared" si="1"/>
        <v>694.72871160000011</v>
      </c>
      <c r="L85" s="513"/>
      <c r="P85" s="10"/>
      <c r="Q85" s="10"/>
    </row>
    <row r="86" spans="1:17" ht="28.95" customHeight="1">
      <c r="A86" s="2402"/>
      <c r="B86" s="2403" t="s">
        <v>1331</v>
      </c>
      <c r="C86" s="266" t="s">
        <v>1332</v>
      </c>
      <c r="D86" s="57" t="s">
        <v>1333</v>
      </c>
      <c r="E86" s="267" t="s">
        <v>292</v>
      </c>
      <c r="F86" s="267">
        <v>475</v>
      </c>
      <c r="G86" s="268">
        <v>1.0965E-3</v>
      </c>
      <c r="H86" s="116">
        <v>2</v>
      </c>
      <c r="I86" s="269" t="s">
        <v>1226</v>
      </c>
      <c r="J86" s="853">
        <f>IFERROR(VLOOKUP(C86,TDSheet!$G$1:$AK$2998,30,FALSE)/'Параметры заказа'!$B$10,"")</f>
        <v>24.4</v>
      </c>
      <c r="K86" s="1078">
        <f t="shared" si="1"/>
        <v>1952.9240280000001</v>
      </c>
      <c r="L86" s="514"/>
      <c r="N86" s="230"/>
      <c r="P86" s="10"/>
      <c r="Q86" s="10"/>
    </row>
    <row r="87" spans="1:17" ht="28.95" customHeight="1">
      <c r="A87" s="2402"/>
      <c r="B87" s="2403"/>
      <c r="C87" s="235" t="s">
        <v>1334</v>
      </c>
      <c r="D87" s="7" t="s">
        <v>1333</v>
      </c>
      <c r="E87" s="236" t="s">
        <v>291</v>
      </c>
      <c r="F87" s="236">
        <v>700</v>
      </c>
      <c r="G87" s="237">
        <v>1.6065000000000001E-3</v>
      </c>
      <c r="H87" s="112">
        <v>2</v>
      </c>
      <c r="I87" s="238" t="s">
        <v>1226</v>
      </c>
      <c r="J87" s="854">
        <f>IFERROR(VLOOKUP(C87,TDSheet!$G$1:$AK$2998,30,FALSE)/'Параметры заказа'!$B$10,"")</f>
        <v>32.15</v>
      </c>
      <c r="K87" s="1079">
        <f t="shared" si="1"/>
        <v>2573.2175205000003</v>
      </c>
      <c r="L87" s="515"/>
      <c r="N87" s="230"/>
      <c r="P87" s="10"/>
      <c r="Q87" s="10"/>
    </row>
    <row r="88" spans="1:17" ht="28.95" customHeight="1">
      <c r="A88" s="2402"/>
      <c r="B88" s="2403"/>
      <c r="C88" s="235" t="s">
        <v>1335</v>
      </c>
      <c r="D88" s="7" t="s">
        <v>1333</v>
      </c>
      <c r="E88" s="236" t="s">
        <v>290</v>
      </c>
      <c r="F88" s="236">
        <v>925</v>
      </c>
      <c r="G88" s="237">
        <v>2.1164999999999999E-3</v>
      </c>
      <c r="H88" s="112">
        <v>2</v>
      </c>
      <c r="I88" s="238" t="s">
        <v>1226</v>
      </c>
      <c r="J88" s="854">
        <f>IFERROR(VLOOKUP(C88,TDSheet!$G$1:$AK$2998,30,FALSE)/'Параметры заказа'!$B$10,"")</f>
        <v>42.3</v>
      </c>
      <c r="K88" s="1079">
        <f t="shared" si="1"/>
        <v>3385.6019010000005</v>
      </c>
      <c r="L88" s="515"/>
      <c r="N88" s="230"/>
      <c r="P88" s="10"/>
      <c r="Q88" s="10"/>
    </row>
    <row r="89" spans="1:17" ht="28.95" customHeight="1">
      <c r="A89" s="2402"/>
      <c r="B89" s="2403"/>
      <c r="C89" s="235" t="s">
        <v>1336</v>
      </c>
      <c r="D89" s="7" t="s">
        <v>1333</v>
      </c>
      <c r="E89" s="236" t="s">
        <v>289</v>
      </c>
      <c r="F89" s="236">
        <v>1150</v>
      </c>
      <c r="G89" s="237">
        <v>2.6264999999999999E-3</v>
      </c>
      <c r="H89" s="112">
        <v>2</v>
      </c>
      <c r="I89" s="238" t="s">
        <v>1226</v>
      </c>
      <c r="J89" s="854">
        <f>IFERROR(VLOOKUP(C89,TDSheet!$G$1:$AK$2998,30,FALSE)/'Параметры заказа'!$B$10,"")</f>
        <v>51.56</v>
      </c>
      <c r="K89" s="1079">
        <f t="shared" si="1"/>
        <v>4126.7525772000008</v>
      </c>
      <c r="L89" s="515"/>
      <c r="N89" s="230"/>
      <c r="P89" s="10"/>
      <c r="Q89" s="10"/>
    </row>
    <row r="90" spans="1:17" ht="28.95" customHeight="1">
      <c r="A90" s="2402"/>
      <c r="B90" s="2403"/>
      <c r="C90" s="235" t="s">
        <v>1337</v>
      </c>
      <c r="D90" s="7" t="s">
        <v>1333</v>
      </c>
      <c r="E90" s="236" t="s">
        <v>288</v>
      </c>
      <c r="F90" s="236">
        <v>1360</v>
      </c>
      <c r="G90" s="237">
        <v>3.1365E-3</v>
      </c>
      <c r="H90" s="112">
        <v>2</v>
      </c>
      <c r="I90" s="238" t="s">
        <v>1226</v>
      </c>
      <c r="J90" s="854">
        <f>IFERROR(VLOOKUP(C90,TDSheet!$G$1:$AK$2998,30,FALSE)/'Параметры заказа'!$B$10,"")</f>
        <v>63.45</v>
      </c>
      <c r="K90" s="1079">
        <f t="shared" si="1"/>
        <v>5078.4028515000009</v>
      </c>
      <c r="L90" s="515"/>
      <c r="N90" s="230"/>
      <c r="P90" s="10"/>
      <c r="Q90" s="10"/>
    </row>
    <row r="91" spans="1:17" ht="28.95" customHeight="1">
      <c r="A91" s="2402"/>
      <c r="B91" s="2403"/>
      <c r="C91" s="235" t="s">
        <v>1338</v>
      </c>
      <c r="D91" s="7" t="s">
        <v>1333</v>
      </c>
      <c r="E91" s="236" t="s">
        <v>287</v>
      </c>
      <c r="F91" s="236">
        <v>1560</v>
      </c>
      <c r="G91" s="237">
        <v>3.6465E-3</v>
      </c>
      <c r="H91" s="112">
        <v>2</v>
      </c>
      <c r="I91" s="238" t="s">
        <v>1226</v>
      </c>
      <c r="J91" s="854">
        <f>IFERROR(VLOOKUP(C91,TDSheet!$G$1:$AK$2998,30,FALSE)/'Параметры заказа'!$B$10,"")</f>
        <v>74.81</v>
      </c>
      <c r="K91" s="1079">
        <f t="shared" si="1"/>
        <v>5987.6330547000007</v>
      </c>
      <c r="L91" s="515"/>
      <c r="N91" s="230"/>
      <c r="P91" s="10"/>
      <c r="Q91" s="10"/>
    </row>
    <row r="92" spans="1:17" ht="28.95" customHeight="1" thickBot="1">
      <c r="A92" s="2402"/>
      <c r="B92" s="2403"/>
      <c r="C92" s="259" t="s">
        <v>1339</v>
      </c>
      <c r="D92" s="56" t="s">
        <v>1333</v>
      </c>
      <c r="E92" s="260" t="s">
        <v>286</v>
      </c>
      <c r="F92" s="260">
        <v>1770</v>
      </c>
      <c r="G92" s="261">
        <v>4.1564999999999996E-3</v>
      </c>
      <c r="H92" s="114">
        <v>2</v>
      </c>
      <c r="I92" s="262" t="s">
        <v>1226</v>
      </c>
      <c r="J92" s="855">
        <f>IFERROR(VLOOKUP(C92,TDSheet!$G$1:$AK$2998,30,FALSE)/'Параметры заказа'!$B$10,"")</f>
        <v>76.569999999999993</v>
      </c>
      <c r="K92" s="1086">
        <f t="shared" si="1"/>
        <v>6128.4997059000007</v>
      </c>
      <c r="L92" s="516"/>
      <c r="N92" s="230"/>
      <c r="P92" s="10"/>
      <c r="Q92" s="10"/>
    </row>
    <row r="93" spans="1:17" ht="28.95" customHeight="1">
      <c r="A93" s="2389"/>
      <c r="B93" s="2391" t="s">
        <v>1479</v>
      </c>
      <c r="C93" s="232" t="s">
        <v>1480</v>
      </c>
      <c r="D93" s="76" t="s">
        <v>1481</v>
      </c>
      <c r="E93" s="233" t="s">
        <v>292</v>
      </c>
      <c r="F93" s="233">
        <v>530</v>
      </c>
      <c r="G93" s="264">
        <v>1.2899999999999999E-3</v>
      </c>
      <c r="H93" s="111">
        <v>2</v>
      </c>
      <c r="I93" s="234" t="s">
        <v>1226</v>
      </c>
      <c r="J93" s="856">
        <f>IFERROR(VLOOKUP(C93,TDSheet!$G$1:$AK$2998,30,FALSE)/'Параметры заказа'!$B$10,"")</f>
        <v>26.72</v>
      </c>
      <c r="K93" s="1111">
        <f t="shared" si="1"/>
        <v>2138.6118864000005</v>
      </c>
      <c r="L93" s="517"/>
      <c r="O93" s="258"/>
      <c r="P93" s="10"/>
      <c r="Q93" s="10"/>
    </row>
    <row r="94" spans="1:17" ht="28.95" customHeight="1">
      <c r="A94" s="2387"/>
      <c r="B94" s="2388"/>
      <c r="C94" s="235" t="s">
        <v>1482</v>
      </c>
      <c r="D94" s="7" t="s">
        <v>1481</v>
      </c>
      <c r="E94" s="236" t="s">
        <v>291</v>
      </c>
      <c r="F94" s="236">
        <v>780</v>
      </c>
      <c r="G94" s="263">
        <v>1.89E-3</v>
      </c>
      <c r="H94" s="112">
        <v>2</v>
      </c>
      <c r="I94" s="238" t="s">
        <v>1226</v>
      </c>
      <c r="J94" s="857">
        <f>IFERROR(VLOOKUP(C94,TDSheet!$G$1:$AK$2998,30,FALSE)/'Параметры заказа'!$B$10,"")</f>
        <v>38.04</v>
      </c>
      <c r="K94" s="1137">
        <f t="shared" si="1"/>
        <v>3044.6405748000002</v>
      </c>
      <c r="L94" s="515"/>
      <c r="O94" s="258"/>
      <c r="P94" s="10"/>
      <c r="Q94" s="10"/>
    </row>
    <row r="95" spans="1:17" ht="28.95" customHeight="1">
      <c r="A95" s="2387"/>
      <c r="B95" s="2388"/>
      <c r="C95" s="235" t="s">
        <v>1483</v>
      </c>
      <c r="D95" s="7" t="s">
        <v>1481</v>
      </c>
      <c r="E95" s="236" t="s">
        <v>290</v>
      </c>
      <c r="F95" s="236">
        <v>1030</v>
      </c>
      <c r="G95" s="263">
        <v>2.49E-3</v>
      </c>
      <c r="H95" s="112">
        <v>2</v>
      </c>
      <c r="I95" s="238" t="s">
        <v>1226</v>
      </c>
      <c r="J95" s="857">
        <f>IFERROR(VLOOKUP(C95,TDSheet!$G$1:$AK$2998,30,FALSE)/'Параметры заказа'!$B$10,"")</f>
        <v>49.77</v>
      </c>
      <c r="K95" s="1137">
        <f t="shared" si="1"/>
        <v>3983.484789900001</v>
      </c>
      <c r="L95" s="515"/>
      <c r="O95" s="258"/>
      <c r="P95" s="10"/>
      <c r="Q95" s="10"/>
    </row>
    <row r="96" spans="1:17" ht="28.95" customHeight="1">
      <c r="A96" s="2387"/>
      <c r="B96" s="2388"/>
      <c r="C96" s="235" t="s">
        <v>1484</v>
      </c>
      <c r="D96" s="7" t="s">
        <v>1481</v>
      </c>
      <c r="E96" s="236" t="s">
        <v>289</v>
      </c>
      <c r="F96" s="236">
        <v>1280</v>
      </c>
      <c r="G96" s="263">
        <v>3.0899999999999999E-3</v>
      </c>
      <c r="H96" s="112">
        <v>2</v>
      </c>
      <c r="I96" s="238" t="s">
        <v>1226</v>
      </c>
      <c r="J96" s="857">
        <f>IFERROR(VLOOKUP(C96,TDSheet!$G$1:$AK$2998,30,FALSE)/'Параметры заказа'!$B$10,"")</f>
        <v>62.2</v>
      </c>
      <c r="K96" s="1137">
        <f t="shared" si="1"/>
        <v>4978.3555140000008</v>
      </c>
      <c r="L96" s="515"/>
      <c r="O96" s="258"/>
      <c r="P96" s="10"/>
      <c r="Q96" s="10"/>
    </row>
    <row r="97" spans="1:17" ht="28.95" customHeight="1">
      <c r="A97" s="2387"/>
      <c r="B97" s="2388"/>
      <c r="C97" s="235" t="s">
        <v>1485</v>
      </c>
      <c r="D97" s="7" t="s">
        <v>1481</v>
      </c>
      <c r="E97" s="236" t="s">
        <v>288</v>
      </c>
      <c r="F97" s="236">
        <v>1520</v>
      </c>
      <c r="G97" s="263">
        <v>3.6900000000000001E-3</v>
      </c>
      <c r="H97" s="112">
        <v>2</v>
      </c>
      <c r="I97" s="238" t="s">
        <v>1226</v>
      </c>
      <c r="J97" s="857">
        <f>IFERROR(VLOOKUP(C97,TDSheet!$G$1:$AK$2998,30,FALSE)/'Параметры заказа'!$B$10,"")</f>
        <v>77.7</v>
      </c>
      <c r="K97" s="1137">
        <f t="shared" si="1"/>
        <v>6218.9424990000016</v>
      </c>
      <c r="L97" s="515"/>
      <c r="O97" s="258"/>
      <c r="P97" s="10"/>
      <c r="Q97" s="10"/>
    </row>
    <row r="98" spans="1:17" ht="28.95" customHeight="1" thickBot="1">
      <c r="A98" s="2390"/>
      <c r="B98" s="2392"/>
      <c r="C98" s="239" t="s">
        <v>1486</v>
      </c>
      <c r="D98" s="6" t="s">
        <v>1481</v>
      </c>
      <c r="E98" s="240" t="s">
        <v>287</v>
      </c>
      <c r="F98" s="240">
        <v>1740</v>
      </c>
      <c r="G98" s="265">
        <v>4.2900000000000004E-3</v>
      </c>
      <c r="H98" s="113">
        <v>2</v>
      </c>
      <c r="I98" s="241" t="s">
        <v>1226</v>
      </c>
      <c r="J98" s="858">
        <f>IFERROR(VLOOKUP(C98,TDSheet!$G$1:$AK$2998,30,FALSE)/'Параметры заказа'!$B$10,"")</f>
        <v>87.32</v>
      </c>
      <c r="K98" s="1136">
        <f t="shared" si="1"/>
        <v>6988.906808400001</v>
      </c>
      <c r="L98" s="518"/>
      <c r="O98" s="258"/>
      <c r="P98" s="10"/>
      <c r="Q98" s="10"/>
    </row>
    <row r="99" spans="1:17" ht="27.15" customHeight="1">
      <c r="A99" s="2387"/>
      <c r="B99" s="2388" t="s">
        <v>937</v>
      </c>
      <c r="C99" s="78" t="s">
        <v>922</v>
      </c>
      <c r="D99" s="57" t="s">
        <v>941</v>
      </c>
      <c r="E99" s="36" t="s">
        <v>292</v>
      </c>
      <c r="F99" s="36">
        <v>362</v>
      </c>
      <c r="G99" s="108">
        <v>3.3799999999999998E-4</v>
      </c>
      <c r="H99" s="168"/>
      <c r="I99" s="102">
        <v>40</v>
      </c>
      <c r="J99" s="847">
        <f>IFERROR(VLOOKUP(C99,TDSheet!$G$1:$AK$2998,30,FALSE)/'Параметры заказа'!$B$10,"")</f>
        <v>16.149999999999999</v>
      </c>
      <c r="K99" s="1078">
        <f t="shared" si="1"/>
        <v>1292.6116005000001</v>
      </c>
      <c r="L99" s="501"/>
      <c r="P99" s="10"/>
      <c r="Q99" s="10"/>
    </row>
    <row r="100" spans="1:17" ht="27.15" customHeight="1">
      <c r="A100" s="2387"/>
      <c r="B100" s="2388"/>
      <c r="C100" s="80" t="s">
        <v>923</v>
      </c>
      <c r="D100" s="7" t="s">
        <v>941</v>
      </c>
      <c r="E100" s="35" t="s">
        <v>291</v>
      </c>
      <c r="F100" s="35">
        <v>528</v>
      </c>
      <c r="G100" s="108">
        <v>4.4999999999999999E-4</v>
      </c>
      <c r="H100" s="118"/>
      <c r="I100" s="103">
        <v>30</v>
      </c>
      <c r="J100" s="739">
        <f>IFERROR(VLOOKUP(C100,TDSheet!$G$1:$AK$2998,30,FALSE)/'Параметры заказа'!$B$10,"")</f>
        <v>21.82</v>
      </c>
      <c r="K100" s="1079">
        <f t="shared" si="1"/>
        <v>1746.4263234000002</v>
      </c>
      <c r="L100" s="497"/>
      <c r="P100" s="10"/>
      <c r="Q100" s="10"/>
    </row>
    <row r="101" spans="1:17" ht="27.15" customHeight="1" thickBot="1">
      <c r="A101" s="2387"/>
      <c r="B101" s="2388"/>
      <c r="C101" s="77" t="s">
        <v>924</v>
      </c>
      <c r="D101" s="56" t="s">
        <v>941</v>
      </c>
      <c r="E101" s="40" t="s">
        <v>290</v>
      </c>
      <c r="F101" s="40">
        <v>693</v>
      </c>
      <c r="G101" s="108">
        <v>6.7500000000000004E-4</v>
      </c>
      <c r="H101" s="167"/>
      <c r="I101" s="106">
        <v>20</v>
      </c>
      <c r="J101" s="740">
        <f>IFERROR(VLOOKUP(C101,TDSheet!$G$1:$AK$2998,30,FALSE)/'Параметры заказа'!$B$10,"")</f>
        <v>28.78</v>
      </c>
      <c r="K101" s="1088">
        <f t="shared" si="1"/>
        <v>2303.4898986000003</v>
      </c>
      <c r="L101" s="500"/>
      <c r="P101" s="10"/>
      <c r="Q101" s="10"/>
    </row>
    <row r="102" spans="1:17" ht="27.15" customHeight="1">
      <c r="A102" s="2389"/>
      <c r="B102" s="2391" t="s">
        <v>938</v>
      </c>
      <c r="C102" s="79" t="s">
        <v>916</v>
      </c>
      <c r="D102" s="76" t="s">
        <v>940</v>
      </c>
      <c r="E102" s="20" t="s">
        <v>292</v>
      </c>
      <c r="F102" s="20">
        <v>407</v>
      </c>
      <c r="G102" s="107">
        <v>4.4999999999999999E-4</v>
      </c>
      <c r="H102" s="117"/>
      <c r="I102" s="122">
        <v>30</v>
      </c>
      <c r="J102" s="851">
        <f>IFERROR(VLOOKUP(C102,TDSheet!$G$1:$AK$2998,30,FALSE)/'Параметры заказа'!$B$10,"")</f>
        <v>18.899999999999999</v>
      </c>
      <c r="K102" s="1081">
        <f t="shared" si="1"/>
        <v>1512.7157430000002</v>
      </c>
      <c r="L102" s="496"/>
      <c r="P102" s="10"/>
      <c r="Q102" s="10"/>
    </row>
    <row r="103" spans="1:17" ht="27.15" customHeight="1">
      <c r="A103" s="2387"/>
      <c r="B103" s="2388"/>
      <c r="C103" s="80" t="s">
        <v>917</v>
      </c>
      <c r="D103" s="7" t="s">
        <v>940</v>
      </c>
      <c r="E103" s="35" t="s">
        <v>291</v>
      </c>
      <c r="F103" s="35">
        <v>580</v>
      </c>
      <c r="G103" s="108">
        <v>6.7500000000000004E-4</v>
      </c>
      <c r="H103" s="118"/>
      <c r="I103" s="103">
        <v>20</v>
      </c>
      <c r="J103" s="739">
        <f>IFERROR(VLOOKUP(C103,TDSheet!$G$1:$AK$2998,30,FALSE)/'Параметры заказа'!$B$10,"")</f>
        <v>27.96</v>
      </c>
      <c r="K103" s="1079">
        <f t="shared" si="1"/>
        <v>2237.8588452000004</v>
      </c>
      <c r="L103" s="497"/>
      <c r="P103" s="10"/>
      <c r="Q103" s="10"/>
    </row>
    <row r="104" spans="1:17" ht="27.15" customHeight="1" thickBot="1">
      <c r="A104" s="2390"/>
      <c r="B104" s="2392"/>
      <c r="C104" s="148" t="s">
        <v>918</v>
      </c>
      <c r="D104" s="6" t="s">
        <v>940</v>
      </c>
      <c r="E104" s="34" t="s">
        <v>290</v>
      </c>
      <c r="F104" s="34">
        <v>753</v>
      </c>
      <c r="G104" s="109">
        <v>7.5000000000000002E-4</v>
      </c>
      <c r="H104" s="119"/>
      <c r="I104" s="123">
        <v>18</v>
      </c>
      <c r="J104" s="733">
        <f>IFERROR(VLOOKUP(C104,TDSheet!$G$1:$AK$2998,30,FALSE)/'Параметры заказа'!$B$10,"")</f>
        <v>34.14</v>
      </c>
      <c r="K104" s="1088">
        <f t="shared" si="1"/>
        <v>2732.4928818000003</v>
      </c>
      <c r="L104" s="498"/>
      <c r="P104" s="10"/>
      <c r="Q104" s="10"/>
    </row>
    <row r="105" spans="1:17" ht="27.15" customHeight="1">
      <c r="A105" s="2389"/>
      <c r="B105" s="2393" t="s">
        <v>939</v>
      </c>
      <c r="C105" s="79" t="s">
        <v>919</v>
      </c>
      <c r="D105" s="76" t="s">
        <v>279</v>
      </c>
      <c r="E105" s="20" t="s">
        <v>292</v>
      </c>
      <c r="F105" s="20">
        <v>471</v>
      </c>
      <c r="G105" s="107">
        <v>4.4999999999999999E-4</v>
      </c>
      <c r="H105" s="117"/>
      <c r="I105" s="122">
        <v>30</v>
      </c>
      <c r="J105" s="859">
        <f>IFERROR(VLOOKUP(C105,TDSheet!$G$1:$AK$2998,30,FALSE)/'Параметры заказа'!$B$10,"")</f>
        <v>21</v>
      </c>
      <c r="K105" s="1081">
        <f t="shared" si="1"/>
        <v>1680.7952700000003</v>
      </c>
      <c r="L105" s="508"/>
      <c r="P105" s="10"/>
      <c r="Q105" s="10"/>
    </row>
    <row r="106" spans="1:17" ht="27.15" customHeight="1">
      <c r="A106" s="2387"/>
      <c r="B106" s="2394"/>
      <c r="C106" s="838" t="s">
        <v>920</v>
      </c>
      <c r="D106" s="712" t="s">
        <v>279</v>
      </c>
      <c r="E106" s="674" t="s">
        <v>291</v>
      </c>
      <c r="F106" s="674">
        <v>672</v>
      </c>
      <c r="G106" s="108">
        <v>6.7500000000000004E-4</v>
      </c>
      <c r="H106" s="839"/>
      <c r="I106" s="840">
        <v>20</v>
      </c>
      <c r="J106" s="780">
        <f>IFERROR(VLOOKUP(C106,TDSheet!$G$1:$AK$2998,30,FALSE)/'Параметры заказа'!$B$10,"")</f>
        <v>30.42</v>
      </c>
      <c r="K106" s="1079">
        <f t="shared" si="1"/>
        <v>2434.7520054000006</v>
      </c>
      <c r="L106" s="675"/>
      <c r="P106" s="10"/>
      <c r="Q106" s="10"/>
    </row>
    <row r="107" spans="1:17" ht="27.15" customHeight="1" thickBot="1">
      <c r="A107" s="2390"/>
      <c r="B107" s="2395"/>
      <c r="C107" s="841" t="s">
        <v>921</v>
      </c>
      <c r="D107" s="709" t="s">
        <v>279</v>
      </c>
      <c r="E107" s="677" t="s">
        <v>290</v>
      </c>
      <c r="F107" s="677">
        <v>873</v>
      </c>
      <c r="G107" s="109">
        <v>7.5000000000000002E-4</v>
      </c>
      <c r="H107" s="842"/>
      <c r="I107" s="843">
        <v>18</v>
      </c>
      <c r="J107" s="776">
        <f>IFERROR(VLOOKUP(C107,TDSheet!$G$1:$AK$2998,30,FALSE)/'Параметры заказа'!$B$10,"")</f>
        <v>40.58</v>
      </c>
      <c r="K107" s="1088">
        <f t="shared" si="1"/>
        <v>3247.9367646000005</v>
      </c>
      <c r="L107" s="679"/>
      <c r="P107" s="10"/>
      <c r="Q107" s="10"/>
    </row>
    <row r="108" spans="1:17" ht="24.15" customHeight="1">
      <c r="P108" s="10"/>
    </row>
    <row r="109" spans="1:17" ht="24.15" customHeight="1">
      <c r="P109" s="10"/>
    </row>
    <row r="110" spans="1:17" ht="24.15" customHeight="1">
      <c r="P110" s="10"/>
    </row>
    <row r="111" spans="1:17" ht="24.15" customHeight="1">
      <c r="P111" s="10"/>
    </row>
    <row r="112" spans="1:17" ht="24.15" customHeight="1">
      <c r="P112" s="10"/>
    </row>
    <row r="113" spans="16:16" ht="24.15" customHeight="1">
      <c r="P113" s="10"/>
    </row>
    <row r="114" spans="16:16" ht="24.15" customHeight="1">
      <c r="P114" s="10"/>
    </row>
    <row r="115" spans="16:16" ht="24.15" customHeight="1">
      <c r="P115" s="10"/>
    </row>
    <row r="116" spans="16:16" ht="24.15" customHeight="1">
      <c r="P116" s="10"/>
    </row>
    <row r="117" spans="16:16" ht="24.15" customHeight="1">
      <c r="P117" s="10"/>
    </row>
    <row r="118" spans="16:16" ht="24.15" customHeight="1">
      <c r="P118" s="10"/>
    </row>
    <row r="119" spans="16:16" ht="24.15" customHeight="1">
      <c r="P119" s="10"/>
    </row>
    <row r="120" spans="16:16" ht="24.15" customHeight="1">
      <c r="P120" s="10"/>
    </row>
    <row r="121" spans="16:16" ht="24.15" customHeight="1">
      <c r="P121" s="10"/>
    </row>
    <row r="122" spans="16:16" ht="24.15" customHeight="1">
      <c r="P122" s="10"/>
    </row>
    <row r="123" spans="16:16" ht="24.15" customHeight="1">
      <c r="P123" s="10"/>
    </row>
    <row r="124" spans="16:16" ht="24.15" customHeight="1">
      <c r="P124" s="10"/>
    </row>
    <row r="125" spans="16:16" ht="24.15" customHeight="1">
      <c r="P125" s="10"/>
    </row>
    <row r="126" spans="16:16" ht="24.15" customHeight="1">
      <c r="P126" s="10"/>
    </row>
    <row r="127" spans="16:16" ht="24.15" customHeight="1">
      <c r="P127" s="10"/>
    </row>
    <row r="128" spans="16:16" ht="24.15" customHeight="1">
      <c r="P128" s="10"/>
    </row>
    <row r="129" spans="16:16" ht="24.15" customHeight="1">
      <c r="P129" s="10"/>
    </row>
    <row r="130" spans="16:16" ht="24.15" customHeight="1">
      <c r="P130" s="10"/>
    </row>
    <row r="131" spans="16:16" ht="24.15" customHeight="1">
      <c r="P131" s="10"/>
    </row>
    <row r="132" spans="16:16" ht="24.15" customHeight="1">
      <c r="P132" s="10"/>
    </row>
    <row r="133" spans="16:16" ht="24.15" customHeight="1">
      <c r="P133" s="10"/>
    </row>
    <row r="134" spans="16:16" ht="24.15" customHeight="1">
      <c r="P134" s="10"/>
    </row>
    <row r="135" spans="16:16" ht="24.15" customHeight="1">
      <c r="P135" s="10"/>
    </row>
    <row r="136" spans="16:16" ht="24.15" customHeight="1">
      <c r="P136" s="10"/>
    </row>
    <row r="137" spans="16:16" ht="24.15" customHeight="1">
      <c r="P137" s="10"/>
    </row>
    <row r="138" spans="16:16" ht="24.15" customHeight="1">
      <c r="P138" s="10"/>
    </row>
    <row r="139" spans="16:16" ht="24.15" customHeight="1">
      <c r="P139" s="10"/>
    </row>
    <row r="140" spans="16:16" ht="24.15" customHeight="1">
      <c r="P140" s="10"/>
    </row>
    <row r="141" spans="16:16" ht="24.15" customHeight="1">
      <c r="P141" s="10"/>
    </row>
    <row r="142" spans="16:16" ht="24.15" customHeight="1">
      <c r="P142" s="10"/>
    </row>
    <row r="143" spans="16:16" ht="24.15" customHeight="1">
      <c r="P143" s="10"/>
    </row>
    <row r="144" spans="16:16" ht="24.15" customHeight="1">
      <c r="P144" s="10"/>
    </row>
    <row r="145" spans="16:16" ht="24.15" customHeight="1">
      <c r="P145" s="10"/>
    </row>
    <row r="146" spans="16:16" ht="24.15" customHeight="1">
      <c r="P146" s="10"/>
    </row>
    <row r="147" spans="16:16" ht="24.15" customHeight="1">
      <c r="P147" s="10"/>
    </row>
    <row r="148" spans="16:16" ht="24.15" customHeight="1">
      <c r="P148" s="10"/>
    </row>
    <row r="149" spans="16:16" ht="24.15" customHeight="1">
      <c r="P149" s="10"/>
    </row>
    <row r="150" spans="16:16" ht="24.15" customHeight="1">
      <c r="P150" s="10"/>
    </row>
    <row r="151" spans="16:16" ht="24.15" customHeight="1">
      <c r="P151" s="10"/>
    </row>
    <row r="152" spans="16:16" ht="24.15" customHeight="1">
      <c r="P152" s="10"/>
    </row>
    <row r="153" spans="16:16" ht="24.15" customHeight="1">
      <c r="P153" s="10"/>
    </row>
    <row r="154" spans="16:16" ht="24.15" customHeight="1">
      <c r="P154" s="10"/>
    </row>
    <row r="155" spans="16:16" ht="24.15" customHeight="1">
      <c r="P155" s="10"/>
    </row>
    <row r="156" spans="16:16" ht="24.15" customHeight="1">
      <c r="P156" s="10"/>
    </row>
    <row r="157" spans="16:16" ht="24.15" customHeight="1">
      <c r="P157" s="10"/>
    </row>
    <row r="158" spans="16:16" ht="24.15" customHeight="1">
      <c r="P158" s="10"/>
    </row>
    <row r="159" spans="16:16" ht="24.15" customHeight="1">
      <c r="P159" s="10"/>
    </row>
    <row r="160" spans="16:16" ht="24.15" customHeight="1">
      <c r="P160" s="10"/>
    </row>
    <row r="161" spans="16:16" ht="24.15" customHeight="1">
      <c r="P161" s="10"/>
    </row>
    <row r="162" spans="16:16" ht="24.15" customHeight="1">
      <c r="P162" s="10"/>
    </row>
    <row r="163" spans="16:16" ht="24.15" customHeight="1">
      <c r="P163" s="10"/>
    </row>
    <row r="164" spans="16:16" ht="24.15" customHeight="1">
      <c r="P164" s="10"/>
    </row>
    <row r="165" spans="16:16" ht="24.15" customHeight="1">
      <c r="P165" s="10"/>
    </row>
    <row r="166" spans="16:16" ht="24.15" customHeight="1">
      <c r="P166" s="10"/>
    </row>
    <row r="167" spans="16:16" ht="24.15" customHeight="1">
      <c r="P167" s="10"/>
    </row>
    <row r="168" spans="16:16" ht="24.15" customHeight="1">
      <c r="P168" s="10"/>
    </row>
    <row r="169" spans="16:16" ht="24.15" customHeight="1"/>
    <row r="170" spans="16:16" ht="24.15" customHeight="1"/>
    <row r="171" spans="16:16" ht="24.15" customHeight="1"/>
    <row r="172" spans="16:16" ht="24.15" customHeight="1"/>
    <row r="173" spans="16:16" ht="24.15" customHeight="1"/>
    <row r="174" spans="16:16" ht="24.15" customHeight="1"/>
    <row r="175" spans="16:16" ht="24.15" customHeight="1"/>
    <row r="176" spans="16:1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  <row r="408" ht="24.15" customHeight="1"/>
    <row r="409" ht="24.15" customHeight="1"/>
    <row r="410" ht="24.15" customHeight="1"/>
    <row r="411" ht="24.15" customHeight="1"/>
    <row r="412" ht="24.15" customHeight="1"/>
    <row r="413" ht="24.15" customHeight="1"/>
    <row r="414" ht="24.15" customHeight="1"/>
    <row r="415" ht="24.15" customHeight="1"/>
    <row r="416" ht="24.15" customHeight="1"/>
    <row r="417" ht="24.15" customHeight="1"/>
    <row r="418" ht="24.15" customHeight="1"/>
    <row r="419" ht="24.15" customHeight="1"/>
    <row r="420" ht="24.15" customHeight="1"/>
    <row r="421" ht="24.15" customHeight="1"/>
    <row r="422" ht="24.15" customHeight="1"/>
    <row r="423" ht="24.15" customHeight="1"/>
    <row r="424" ht="24.15" customHeight="1"/>
    <row r="425" ht="24.15" customHeight="1"/>
    <row r="426" ht="24.15" customHeight="1"/>
    <row r="427" ht="24.15" customHeight="1"/>
    <row r="428" ht="24.15" customHeight="1"/>
    <row r="429" ht="24.15" customHeight="1"/>
    <row r="430" ht="24.15" customHeight="1"/>
    <row r="431" ht="24.15" customHeight="1"/>
    <row r="432" ht="24.15" customHeight="1"/>
    <row r="433" ht="24.15" customHeight="1"/>
    <row r="434" ht="24.15" customHeight="1"/>
    <row r="435" ht="24.15" customHeight="1"/>
  </sheetData>
  <sheetProtection sheet="1" objects="1" scenarios="1"/>
  <mergeCells count="58">
    <mergeCell ref="K5:L5"/>
    <mergeCell ref="K1:L1"/>
    <mergeCell ref="F2:J2"/>
    <mergeCell ref="F3:J3"/>
    <mergeCell ref="F4:J4"/>
    <mergeCell ref="K4:L4"/>
    <mergeCell ref="K2:L2"/>
    <mergeCell ref="K3:L3"/>
    <mergeCell ref="K7:K8"/>
    <mergeCell ref="L7:L8"/>
    <mergeCell ref="F6:J6"/>
    <mergeCell ref="K6:L6"/>
    <mergeCell ref="A7:A8"/>
    <mergeCell ref="B7:B8"/>
    <mergeCell ref="C7:C8"/>
    <mergeCell ref="D7:D8"/>
    <mergeCell ref="E7:E8"/>
    <mergeCell ref="F7:F8"/>
    <mergeCell ref="H7:I7"/>
    <mergeCell ref="J7:J8"/>
    <mergeCell ref="A1:A6"/>
    <mergeCell ref="B1:E6"/>
    <mergeCell ref="F1:J1"/>
    <mergeCell ref="F5:J5"/>
    <mergeCell ref="A10:B20"/>
    <mergeCell ref="A21:B31"/>
    <mergeCell ref="A32:B42"/>
    <mergeCell ref="A43:B53"/>
    <mergeCell ref="A54:A56"/>
    <mergeCell ref="B54:B56"/>
    <mergeCell ref="A57:A59"/>
    <mergeCell ref="B57:B59"/>
    <mergeCell ref="A60:A62"/>
    <mergeCell ref="B60:B62"/>
    <mergeCell ref="A63:A64"/>
    <mergeCell ref="A65:A66"/>
    <mergeCell ref="A67:A69"/>
    <mergeCell ref="B67:B69"/>
    <mergeCell ref="A70:A72"/>
    <mergeCell ref="B70:B72"/>
    <mergeCell ref="A73:A75"/>
    <mergeCell ref="B73:B75"/>
    <mergeCell ref="A76:A78"/>
    <mergeCell ref="B76:B78"/>
    <mergeCell ref="A79:A81"/>
    <mergeCell ref="B79:B81"/>
    <mergeCell ref="A82:A84"/>
    <mergeCell ref="B82:B84"/>
    <mergeCell ref="A86:A92"/>
    <mergeCell ref="B86:B92"/>
    <mergeCell ref="A93:A98"/>
    <mergeCell ref="B93:B98"/>
    <mergeCell ref="A99:A101"/>
    <mergeCell ref="B99:B101"/>
    <mergeCell ref="A102:A104"/>
    <mergeCell ref="B102:B104"/>
    <mergeCell ref="A105:A107"/>
    <mergeCell ref="B105:B107"/>
  </mergeCell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92D050"/>
  </sheetPr>
  <dimension ref="A1:R413"/>
  <sheetViews>
    <sheetView zoomScale="90" zoomScaleNormal="90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88671875" style="10" bestFit="1" customWidth="1"/>
    <col min="10" max="10" width="14.109375" style="30" customWidth="1"/>
    <col min="11" max="11" width="14.6640625" style="31" customWidth="1"/>
    <col min="12" max="12" width="15.33203125" style="32" customWidth="1"/>
    <col min="13" max="13" width="3.44140625" style="8" customWidth="1"/>
    <col min="14" max="14" width="4" style="8" customWidth="1"/>
    <col min="15" max="16" width="9.109375" style="8"/>
    <col min="17" max="17" width="13.6640625" style="8" customWidth="1"/>
    <col min="18" max="18" width="10" style="8" bestFit="1" customWidth="1"/>
    <col min="19" max="19" width="10.33203125" style="8" bestFit="1" customWidth="1"/>
    <col min="20" max="16384" width="9.109375" style="8"/>
  </cols>
  <sheetData>
    <row r="1" spans="1:17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7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7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7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7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7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7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0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1487</v>
      </c>
      <c r="L7" s="2238" t="s">
        <v>50</v>
      </c>
    </row>
    <row r="8" spans="1:17" ht="15.75" customHeight="1" thickBot="1">
      <c r="A8" s="2242"/>
      <c r="B8" s="2242"/>
      <c r="C8" s="2242"/>
      <c r="D8" s="2242"/>
      <c r="E8" s="2244"/>
      <c r="F8" s="2246"/>
      <c r="G8" s="96"/>
      <c r="H8" s="97" t="s">
        <v>626</v>
      </c>
      <c r="I8" s="132" t="s">
        <v>627</v>
      </c>
      <c r="J8" s="2412"/>
      <c r="K8" s="2237"/>
      <c r="L8" s="2239"/>
      <c r="N8" s="229" t="s">
        <v>1322</v>
      </c>
      <c r="O8" s="219"/>
    </row>
    <row r="9" spans="1:17" ht="27.15" customHeight="1" thickBot="1">
      <c r="A9" s="722" t="s">
        <v>784</v>
      </c>
      <c r="B9" s="723"/>
      <c r="C9" s="723"/>
      <c r="D9" s="723"/>
      <c r="E9" s="723"/>
      <c r="F9" s="723"/>
      <c r="G9" s="723"/>
      <c r="H9" s="723"/>
      <c r="I9" s="723"/>
      <c r="J9" s="723"/>
      <c r="K9" s="723"/>
      <c r="L9" s="507"/>
      <c r="P9" s="10"/>
      <c r="Q9" s="10"/>
    </row>
    <row r="10" spans="1:17" ht="27.15" customHeight="1">
      <c r="A10" s="2396"/>
      <c r="B10" s="2431" t="s">
        <v>785</v>
      </c>
      <c r="C10" s="367" t="s">
        <v>786</v>
      </c>
      <c r="D10" s="368" t="s">
        <v>188</v>
      </c>
      <c r="E10" s="366"/>
      <c r="F10" s="369">
        <v>90</v>
      </c>
      <c r="G10" s="41">
        <v>4.4799999999999999E-4</v>
      </c>
      <c r="H10" s="2455" t="s">
        <v>192</v>
      </c>
      <c r="I10" s="2456"/>
      <c r="J10" s="795">
        <f>IFERROR(VLOOKUP(C10,TDSheet!$G$1:$AK$2998,30,FALSE)/'Параметры заказа'!$B$10,"")</f>
        <v>1.1399999999999999</v>
      </c>
      <c r="K10" s="1111">
        <f>IFERROR(J10*$K$3*((100-$K$1)/100),"")</f>
        <v>91.243171800000013</v>
      </c>
      <c r="L10" s="508"/>
      <c r="P10" s="10"/>
      <c r="Q10" s="10"/>
    </row>
    <row r="11" spans="1:17" ht="27.15" customHeight="1">
      <c r="A11" s="2430"/>
      <c r="B11" s="2432"/>
      <c r="C11" s="706" t="s">
        <v>828</v>
      </c>
      <c r="D11" s="860" t="s">
        <v>188</v>
      </c>
      <c r="E11" s="707"/>
      <c r="F11" s="708">
        <v>90</v>
      </c>
      <c r="G11" s="711">
        <v>4.4799999999999999E-4</v>
      </c>
      <c r="H11" s="2457" t="s">
        <v>829</v>
      </c>
      <c r="I11" s="2458"/>
      <c r="J11" s="862">
        <f>IFERROR(VLOOKUP(C11,TDSheet!$G$1:$AK$2998,30,FALSE)/'Параметры заказа'!$B$10,"")</f>
        <v>1.1399999999999999</v>
      </c>
      <c r="K11" s="1194">
        <f t="shared" ref="K11:K25" si="0">IFERROR(J11*$K$3*((100-$K$1)/100),"")</f>
        <v>91.243171800000013</v>
      </c>
      <c r="L11" s="511"/>
      <c r="P11" s="10"/>
      <c r="Q11" s="10"/>
    </row>
    <row r="12" spans="1:17" ht="27.15" customHeight="1">
      <c r="A12" s="2397"/>
      <c r="B12" s="2432"/>
      <c r="C12" s="78" t="s">
        <v>787</v>
      </c>
      <c r="D12" s="39" t="s">
        <v>191</v>
      </c>
      <c r="E12" s="36"/>
      <c r="F12" s="164">
        <v>90</v>
      </c>
      <c r="G12" s="42">
        <v>4.4099999999999999E-4</v>
      </c>
      <c r="H12" s="2440" t="s">
        <v>315</v>
      </c>
      <c r="I12" s="2440"/>
      <c r="J12" s="862">
        <f>IFERROR(VLOOKUP(C12,TDSheet!$G$1:$AK$2998,30,FALSE)/'Параметры заказа'!$B$10,"")</f>
        <v>1.1399999999999999</v>
      </c>
      <c r="K12" s="1194">
        <f t="shared" si="0"/>
        <v>91.243171800000013</v>
      </c>
      <c r="L12" s="511"/>
      <c r="P12" s="10"/>
      <c r="Q12" s="10"/>
    </row>
    <row r="13" spans="1:17" ht="27.15" customHeight="1" thickBot="1">
      <c r="A13" s="2398"/>
      <c r="B13" s="2433"/>
      <c r="C13" s="841" t="s">
        <v>788</v>
      </c>
      <c r="D13" s="370" t="s">
        <v>194</v>
      </c>
      <c r="E13" s="677"/>
      <c r="F13" s="861">
        <v>120</v>
      </c>
      <c r="G13" s="43">
        <v>4.4000000000000002E-4</v>
      </c>
      <c r="H13" s="2459" t="s">
        <v>192</v>
      </c>
      <c r="I13" s="2459"/>
      <c r="J13" s="863">
        <f>IFERROR(VLOOKUP(C13,TDSheet!$G$1:$AK$2998,30,FALSE)/'Параметры заказа'!$B$10,"")</f>
        <v>1.47</v>
      </c>
      <c r="K13" s="1114">
        <f t="shared" si="0"/>
        <v>117.65566890000001</v>
      </c>
      <c r="L13" s="519"/>
      <c r="O13" s="471" t="s">
        <v>2196</v>
      </c>
      <c r="P13" s="10"/>
      <c r="Q13" s="10"/>
    </row>
    <row r="14" spans="1:17" ht="27.15" customHeight="1" thickBot="1">
      <c r="A14" s="721" t="s">
        <v>784</v>
      </c>
      <c r="B14" s="724"/>
      <c r="C14" s="724"/>
      <c r="D14" s="724"/>
      <c r="E14" s="724"/>
      <c r="F14" s="724"/>
      <c r="G14" s="724"/>
      <c r="H14" s="724"/>
      <c r="I14" s="724"/>
      <c r="J14" s="782" t="str">
        <f>IFERROR(VLOOKUP(C14,TDSheet!$G$1:$AK$2998,30,FALSE)/'Параметры заказа'!$B$10,"")</f>
        <v/>
      </c>
      <c r="K14" s="782" t="str">
        <f t="shared" si="0"/>
        <v/>
      </c>
      <c r="L14" s="507"/>
      <c r="P14" s="10"/>
      <c r="Q14" s="10"/>
    </row>
    <row r="15" spans="1:17" ht="27.15" customHeight="1">
      <c r="A15" s="2396"/>
      <c r="B15" s="2447" t="s">
        <v>836</v>
      </c>
      <c r="C15" s="367" t="s">
        <v>789</v>
      </c>
      <c r="D15" s="368" t="s">
        <v>790</v>
      </c>
      <c r="E15" s="366"/>
      <c r="F15" s="13">
        <v>100</v>
      </c>
      <c r="G15" s="41">
        <v>4.4799999999999999E-4</v>
      </c>
      <c r="H15" s="2450" t="s">
        <v>192</v>
      </c>
      <c r="I15" s="2450"/>
      <c r="J15" s="864">
        <f>IFERROR(VLOOKUP(C15,TDSheet!$G$1:$AK$2998,30,FALSE)/'Параметры заказа'!$B$10,"")</f>
        <v>1.2</v>
      </c>
      <c r="K15" s="1095">
        <f t="shared" si="0"/>
        <v>96.045444000000018</v>
      </c>
      <c r="L15" s="508"/>
      <c r="P15" s="10"/>
      <c r="Q15" s="10"/>
    </row>
    <row r="16" spans="1:17" ht="27.15" customHeight="1">
      <c r="A16" s="2430"/>
      <c r="B16" s="2448"/>
      <c r="C16" s="459" t="s">
        <v>830</v>
      </c>
      <c r="D16" s="460" t="s">
        <v>834</v>
      </c>
      <c r="E16" s="456"/>
      <c r="F16" s="19">
        <v>151</v>
      </c>
      <c r="G16" s="42">
        <v>9.5E-4</v>
      </c>
      <c r="H16" s="2451" t="s">
        <v>189</v>
      </c>
      <c r="I16" s="2452"/>
      <c r="J16" s="865">
        <f>IFERROR(VLOOKUP(C16,TDSheet!$G$1:$AK$2998,30,FALSE)/'Параметры заказа'!$B$10,"")</f>
        <v>1.76</v>
      </c>
      <c r="K16" s="1110">
        <f t="shared" si="0"/>
        <v>140.86665120000004</v>
      </c>
      <c r="L16" s="511"/>
      <c r="P16" s="10"/>
      <c r="Q16" s="10"/>
    </row>
    <row r="17" spans="1:17" ht="27.15" customHeight="1">
      <c r="A17" s="2430"/>
      <c r="B17" s="2448"/>
      <c r="C17" s="459" t="s">
        <v>833</v>
      </c>
      <c r="D17" s="460" t="s">
        <v>834</v>
      </c>
      <c r="E17" s="456"/>
      <c r="F17" s="19">
        <v>151</v>
      </c>
      <c r="G17" s="42">
        <v>6.3500000000000004E-4</v>
      </c>
      <c r="H17" s="2451" t="s">
        <v>192</v>
      </c>
      <c r="I17" s="2452"/>
      <c r="J17" s="865">
        <f>IFERROR(VLOOKUP(C17,TDSheet!$G$1:$AK$2998,30,FALSE)/'Параметры заказа'!$B$10,"")</f>
        <v>1.76</v>
      </c>
      <c r="K17" s="1110">
        <f t="shared" si="0"/>
        <v>140.86665120000004</v>
      </c>
      <c r="L17" s="511"/>
      <c r="P17" s="10"/>
      <c r="Q17" s="10"/>
    </row>
    <row r="18" spans="1:17" ht="27.15" customHeight="1">
      <c r="A18" s="2430"/>
      <c r="B18" s="2448"/>
      <c r="C18" s="353" t="s">
        <v>831</v>
      </c>
      <c r="D18" s="39" t="s">
        <v>837</v>
      </c>
      <c r="E18" s="69"/>
      <c r="F18" s="19">
        <v>238</v>
      </c>
      <c r="G18" s="42">
        <v>9.5E-4</v>
      </c>
      <c r="H18" s="2451" t="s">
        <v>197</v>
      </c>
      <c r="I18" s="2452"/>
      <c r="J18" s="865">
        <f>IFERROR(VLOOKUP(C18,TDSheet!$G$1:$AK$2998,30,FALSE)/'Параметры заказа'!$B$10,"")</f>
        <v>2.79</v>
      </c>
      <c r="K18" s="1110">
        <f t="shared" si="0"/>
        <v>223.30565730000004</v>
      </c>
      <c r="L18" s="511"/>
      <c r="P18" s="10"/>
      <c r="Q18" s="10"/>
    </row>
    <row r="19" spans="1:17" ht="27.15" customHeight="1" thickBot="1">
      <c r="A19" s="2390"/>
      <c r="B19" s="2449"/>
      <c r="C19" s="163" t="s">
        <v>832</v>
      </c>
      <c r="D19" s="370" t="s">
        <v>835</v>
      </c>
      <c r="E19" s="371"/>
      <c r="F19" s="372">
        <v>380</v>
      </c>
      <c r="G19" s="43">
        <v>1.8E-3</v>
      </c>
      <c r="H19" s="2453" t="s">
        <v>197</v>
      </c>
      <c r="I19" s="2454"/>
      <c r="J19" s="866">
        <f>IFERROR(VLOOKUP(C19,TDSheet!$G$1:$AK$2998,30,FALSE)/'Параметры заказа'!$B$10,"")</f>
        <v>4.66</v>
      </c>
      <c r="K19" s="1203">
        <f t="shared" si="0"/>
        <v>372.97647420000004</v>
      </c>
      <c r="L19" s="519"/>
      <c r="P19" s="10"/>
      <c r="Q19" s="10"/>
    </row>
    <row r="20" spans="1:17" ht="34.65" customHeight="1" thickBot="1">
      <c r="A20" s="721" t="s">
        <v>200</v>
      </c>
      <c r="B20" s="715"/>
      <c r="C20" s="715"/>
      <c r="D20" s="715"/>
      <c r="E20" s="715"/>
      <c r="F20" s="715"/>
      <c r="G20" s="715"/>
      <c r="H20" s="715"/>
      <c r="I20" s="715"/>
      <c r="J20" s="754" t="str">
        <f>IFERROR(VLOOKUP(C20,TDSheet!$G$1:$AK$2998,30,FALSE)/'Параметры заказа'!$B$10,"")</f>
        <v/>
      </c>
      <c r="K20" s="754" t="str">
        <f t="shared" si="0"/>
        <v/>
      </c>
      <c r="L20" s="507"/>
      <c r="P20" s="10"/>
      <c r="Q20" s="10"/>
    </row>
    <row r="21" spans="1:17" ht="27.15" customHeight="1">
      <c r="A21" s="2396"/>
      <c r="B21" s="2442" t="s">
        <v>1619</v>
      </c>
      <c r="C21" s="93" t="s">
        <v>187</v>
      </c>
      <c r="D21" s="218" t="s">
        <v>188</v>
      </c>
      <c r="E21" s="9"/>
      <c r="F21" s="13">
        <v>110</v>
      </c>
      <c r="G21" s="41">
        <v>4.8999999999999998E-4</v>
      </c>
      <c r="H21" s="2444" t="s">
        <v>189</v>
      </c>
      <c r="I21" s="2444"/>
      <c r="J21" s="867">
        <f>IFERROR(VLOOKUP(C21,TDSheet!$G$1:$AK$2998,30,FALSE)/'Параметры заказа'!$B$10,"")</f>
        <v>1.43</v>
      </c>
      <c r="K21" s="1095">
        <f t="shared" si="0"/>
        <v>114.45415410000001</v>
      </c>
      <c r="L21" s="496"/>
      <c r="P21" s="10"/>
      <c r="Q21" s="10"/>
    </row>
    <row r="22" spans="1:17" ht="27.15" customHeight="1">
      <c r="A22" s="2430"/>
      <c r="B22" s="2443"/>
      <c r="C22" s="18" t="s">
        <v>190</v>
      </c>
      <c r="D22" s="39" t="s">
        <v>191</v>
      </c>
      <c r="E22" s="69"/>
      <c r="F22" s="19">
        <v>110</v>
      </c>
      <c r="G22" s="42">
        <v>4.8999999999999998E-4</v>
      </c>
      <c r="H22" s="2445" t="s">
        <v>192</v>
      </c>
      <c r="I22" s="2445"/>
      <c r="J22" s="868">
        <f>IFERROR(VLOOKUP(C22,TDSheet!$G$1:$AK$2998,30,FALSE)/'Параметры заказа'!$B$10,"")</f>
        <v>1.43</v>
      </c>
      <c r="K22" s="1076">
        <f t="shared" si="0"/>
        <v>114.45415410000001</v>
      </c>
      <c r="L22" s="501"/>
      <c r="P22" s="10"/>
      <c r="Q22" s="10"/>
    </row>
    <row r="23" spans="1:17" ht="27.15" customHeight="1">
      <c r="A23" s="2430"/>
      <c r="B23" s="2443"/>
      <c r="C23" s="18" t="s">
        <v>193</v>
      </c>
      <c r="D23" s="39" t="s">
        <v>194</v>
      </c>
      <c r="E23" s="69"/>
      <c r="F23" s="19">
        <v>142</v>
      </c>
      <c r="G23" s="42">
        <v>8.3000000000000001E-4</v>
      </c>
      <c r="H23" s="2445" t="s">
        <v>189</v>
      </c>
      <c r="I23" s="2445"/>
      <c r="J23" s="868">
        <f>IFERROR(VLOOKUP(C23,TDSheet!$G$1:$AK$2998,30,FALSE)/'Параметры заказа'!$B$10,"")</f>
        <v>2.08</v>
      </c>
      <c r="K23" s="1076">
        <f t="shared" si="0"/>
        <v>166.47876960000002</v>
      </c>
      <c r="L23" s="501"/>
      <c r="P23" s="10"/>
      <c r="Q23" s="10"/>
    </row>
    <row r="24" spans="1:17" ht="27.15" customHeight="1">
      <c r="A24" s="2397"/>
      <c r="B24" s="2443"/>
      <c r="C24" s="80" t="s">
        <v>195</v>
      </c>
      <c r="D24" s="7" t="s">
        <v>196</v>
      </c>
      <c r="E24" s="35"/>
      <c r="F24" s="35">
        <v>260</v>
      </c>
      <c r="G24" s="42">
        <v>2.82E-3</v>
      </c>
      <c r="H24" s="2427" t="s">
        <v>197</v>
      </c>
      <c r="I24" s="2427"/>
      <c r="J24" s="869">
        <f>IFERROR(VLOOKUP(C24,TDSheet!$G$1:$AK$2998,30,FALSE)/'Параметры заказа'!$B$10,"")</f>
        <v>3.71</v>
      </c>
      <c r="K24" s="1076">
        <f t="shared" si="0"/>
        <v>296.94049770000004</v>
      </c>
      <c r="L24" s="497"/>
      <c r="P24" s="10"/>
      <c r="Q24" s="10"/>
    </row>
    <row r="25" spans="1:17" ht="27.15" customHeight="1" thickBot="1">
      <c r="A25" s="2441"/>
      <c r="B25" s="2443"/>
      <c r="C25" s="324" t="s">
        <v>199</v>
      </c>
      <c r="D25" s="325" t="s">
        <v>198</v>
      </c>
      <c r="E25" s="326"/>
      <c r="F25" s="326">
        <v>344</v>
      </c>
      <c r="G25" s="42">
        <v>3.3800000000000002E-3</v>
      </c>
      <c r="H25" s="2446" t="s">
        <v>197</v>
      </c>
      <c r="I25" s="2446"/>
      <c r="J25" s="870">
        <f>IFERROR(VLOOKUP(C25,TDSheet!$G$1:$AK$2998,30,FALSE)/'Параметры заказа'!$B$10,"")</f>
        <v>5.27</v>
      </c>
      <c r="K25" s="1094">
        <f t="shared" si="0"/>
        <v>421.79957490000004</v>
      </c>
      <c r="L25" s="500"/>
      <c r="P25" s="10"/>
      <c r="Q25" s="10"/>
    </row>
    <row r="26" spans="1:17" s="242" customFormat="1" ht="27.15" customHeight="1" thickBot="1">
      <c r="A26" s="718" t="s">
        <v>1340</v>
      </c>
      <c r="B26" s="569"/>
      <c r="C26" s="569"/>
      <c r="D26" s="569"/>
      <c r="E26" s="569"/>
      <c r="F26" s="569"/>
      <c r="G26" s="569"/>
      <c r="H26" s="569"/>
      <c r="I26" s="569"/>
      <c r="J26" s="744" t="str">
        <f>IFERROR(VLOOKUP(C26,TDSheet!$G$1:$AK$2998,30,FALSE)/'Параметры заказа'!$B$10,"")</f>
        <v/>
      </c>
      <c r="K26" s="744"/>
      <c r="L26" s="1152"/>
      <c r="P26" s="10"/>
      <c r="Q26" s="10"/>
    </row>
    <row r="27" spans="1:17" s="242" customFormat="1" ht="27.15" customHeight="1">
      <c r="A27" s="2438"/>
      <c r="B27" s="2439" t="s">
        <v>1341</v>
      </c>
      <c r="C27" s="327" t="s">
        <v>1342</v>
      </c>
      <c r="D27" s="57" t="s">
        <v>1343</v>
      </c>
      <c r="E27" s="328" t="s">
        <v>1344</v>
      </c>
      <c r="F27" s="329">
        <v>30</v>
      </c>
      <c r="G27" s="330">
        <v>1E-3</v>
      </c>
      <c r="H27" s="2440" t="s">
        <v>197</v>
      </c>
      <c r="I27" s="2440"/>
      <c r="J27" s="1151">
        <f>IFERROR(VLOOKUP(C27,TDSheet!$G$1:$AK$2998,30,FALSE)/'Параметры заказа'!$B$10,"")</f>
        <v>23.9</v>
      </c>
      <c r="K27" s="1078">
        <f>IFERROR(J27*1*((100-$K$1)/100),"")</f>
        <v>23.9</v>
      </c>
      <c r="L27" s="520"/>
      <c r="N27" s="230"/>
      <c r="P27" s="10"/>
      <c r="Q27" s="10"/>
    </row>
    <row r="28" spans="1:17" s="242" customFormat="1" ht="27.15" customHeight="1">
      <c r="A28" s="2438"/>
      <c r="B28" s="2400"/>
      <c r="C28" s="322" t="s">
        <v>1345</v>
      </c>
      <c r="D28" s="7" t="s">
        <v>1343</v>
      </c>
      <c r="E28" s="243" t="s">
        <v>1346</v>
      </c>
      <c r="F28" s="244">
        <v>30</v>
      </c>
      <c r="G28" s="245">
        <v>1E-3</v>
      </c>
      <c r="H28" s="2427" t="s">
        <v>197</v>
      </c>
      <c r="I28" s="2427"/>
      <c r="J28" s="871">
        <f>IFERROR(VLOOKUP(C28,TDSheet!$G$1:$AK$2998,30,FALSE)/'Параметры заказа'!$B$10,"")</f>
        <v>23.9</v>
      </c>
      <c r="K28" s="1079">
        <f t="shared" ref="K28:K84" si="1">IFERROR(J28*1*((100-$K$1)/100),"")</f>
        <v>23.9</v>
      </c>
      <c r="L28" s="521"/>
      <c r="N28" s="230"/>
      <c r="P28" s="10"/>
      <c r="Q28" s="10"/>
    </row>
    <row r="29" spans="1:17" s="242" customFormat="1" ht="27.15" customHeight="1">
      <c r="A29" s="2438"/>
      <c r="B29" s="2400" t="s">
        <v>1347</v>
      </c>
      <c r="C29" s="322" t="s">
        <v>1348</v>
      </c>
      <c r="D29" s="7" t="s">
        <v>1349</v>
      </c>
      <c r="E29" s="246" t="s">
        <v>1344</v>
      </c>
      <c r="F29" s="244">
        <v>37</v>
      </c>
      <c r="G29" s="245">
        <v>1.2999999999999999E-3</v>
      </c>
      <c r="H29" s="2427" t="s">
        <v>197</v>
      </c>
      <c r="I29" s="2427"/>
      <c r="J29" s="871">
        <f>IFERROR(VLOOKUP(C29,TDSheet!$G$1:$AK$2998,30,FALSE)/'Параметры заказа'!$B$10,"")</f>
        <v>30.8</v>
      </c>
      <c r="K29" s="1079">
        <f t="shared" si="1"/>
        <v>30.8</v>
      </c>
      <c r="L29" s="521"/>
      <c r="N29" s="230"/>
      <c r="P29" s="10"/>
      <c r="Q29" s="10"/>
    </row>
    <row r="30" spans="1:17" s="242" customFormat="1" ht="27.15" customHeight="1">
      <c r="A30" s="2438"/>
      <c r="B30" s="2400"/>
      <c r="C30" s="322" t="s">
        <v>1350</v>
      </c>
      <c r="D30" s="7" t="s">
        <v>1349</v>
      </c>
      <c r="E30" s="243" t="s">
        <v>1346</v>
      </c>
      <c r="F30" s="244">
        <v>37</v>
      </c>
      <c r="G30" s="245">
        <v>1.2999999999999999E-3</v>
      </c>
      <c r="H30" s="2427" t="s">
        <v>197</v>
      </c>
      <c r="I30" s="2427"/>
      <c r="J30" s="872">
        <f>IFERROR(VLOOKUP(C30,TDSheet!$G$1:$AK$2998,30,FALSE)/'Параметры заказа'!$B$10,"")</f>
        <v>30.8</v>
      </c>
      <c r="K30" s="1079">
        <f t="shared" si="1"/>
        <v>30.8</v>
      </c>
      <c r="L30" s="521"/>
      <c r="N30" s="230"/>
      <c r="P30" s="10"/>
      <c r="Q30" s="10"/>
    </row>
    <row r="31" spans="1:17" s="242" customFormat="1" ht="27.15" customHeight="1">
      <c r="A31" s="2438"/>
      <c r="B31" s="2400" t="s">
        <v>1351</v>
      </c>
      <c r="C31" s="322" t="s">
        <v>1352</v>
      </c>
      <c r="D31" s="7" t="s">
        <v>1353</v>
      </c>
      <c r="E31" s="246" t="s">
        <v>1344</v>
      </c>
      <c r="F31" s="244">
        <v>54</v>
      </c>
      <c r="G31" s="245">
        <v>1.6999999999999999E-3</v>
      </c>
      <c r="H31" s="2427" t="s">
        <v>197</v>
      </c>
      <c r="I31" s="2427"/>
      <c r="J31" s="871">
        <f>IFERROR(VLOOKUP(C31,TDSheet!$G$1:$AK$2998,30,FALSE)/'Параметры заказа'!$B$10,"")</f>
        <v>42.9</v>
      </c>
      <c r="K31" s="1079">
        <f t="shared" si="1"/>
        <v>42.9</v>
      </c>
      <c r="L31" s="521"/>
      <c r="N31" s="230"/>
      <c r="P31" s="10"/>
      <c r="Q31" s="10"/>
    </row>
    <row r="32" spans="1:17" s="242" customFormat="1" ht="27.15" customHeight="1">
      <c r="A32" s="2438"/>
      <c r="B32" s="2400"/>
      <c r="C32" s="322" t="s">
        <v>1354</v>
      </c>
      <c r="D32" s="7" t="s">
        <v>1353</v>
      </c>
      <c r="E32" s="243" t="s">
        <v>1346</v>
      </c>
      <c r="F32" s="244">
        <v>54</v>
      </c>
      <c r="G32" s="245">
        <v>1.6999999999999999E-3</v>
      </c>
      <c r="H32" s="2427" t="s">
        <v>197</v>
      </c>
      <c r="I32" s="2427"/>
      <c r="J32" s="871">
        <f>IFERROR(VLOOKUP(C32,TDSheet!$G$1:$AK$2998,30,FALSE)/'Параметры заказа'!$B$10,"")</f>
        <v>42.9</v>
      </c>
      <c r="K32" s="1079">
        <f t="shared" si="1"/>
        <v>42.9</v>
      </c>
      <c r="L32" s="521"/>
      <c r="N32" s="230"/>
      <c r="P32" s="10"/>
      <c r="Q32" s="10"/>
    </row>
    <row r="33" spans="1:17" s="242" customFormat="1" ht="27.15" customHeight="1">
      <c r="A33" s="2438"/>
      <c r="B33" s="2400" t="s">
        <v>1355</v>
      </c>
      <c r="C33" s="322" t="s">
        <v>1356</v>
      </c>
      <c r="D33" s="7" t="s">
        <v>1357</v>
      </c>
      <c r="E33" s="246" t="s">
        <v>1344</v>
      </c>
      <c r="F33" s="244">
        <v>80</v>
      </c>
      <c r="G33" s="245">
        <v>3.333333E-3</v>
      </c>
      <c r="H33" s="2427" t="s">
        <v>1358</v>
      </c>
      <c r="I33" s="2427"/>
      <c r="J33" s="871">
        <f>IFERROR(VLOOKUP(C33,TDSheet!$G$1:$AK$2998,30,FALSE)/'Параметры заказа'!$B$10,"")</f>
        <v>58.7</v>
      </c>
      <c r="K33" s="1079">
        <f t="shared" si="1"/>
        <v>58.7</v>
      </c>
      <c r="L33" s="521"/>
      <c r="N33" s="230"/>
      <c r="P33" s="10"/>
      <c r="Q33" s="10"/>
    </row>
    <row r="34" spans="1:17" s="242" customFormat="1" ht="27.15" customHeight="1" thickBot="1">
      <c r="A34" s="2438"/>
      <c r="B34" s="2428"/>
      <c r="C34" s="1139" t="s">
        <v>1359</v>
      </c>
      <c r="D34" s="1140" t="s">
        <v>1357</v>
      </c>
      <c r="E34" s="1141" t="s">
        <v>1346</v>
      </c>
      <c r="F34" s="1142">
        <v>80</v>
      </c>
      <c r="G34" s="1143">
        <v>3.333333E-3</v>
      </c>
      <c r="H34" s="2429" t="s">
        <v>1358</v>
      </c>
      <c r="I34" s="2429"/>
      <c r="J34" s="1144">
        <f>IFERROR(VLOOKUP(C34,TDSheet!$G$1:$AK$2998,30,FALSE)/'Параметры заказа'!$B$10,"")</f>
        <v>58.7</v>
      </c>
      <c r="K34" s="1115">
        <f t="shared" si="1"/>
        <v>58.7</v>
      </c>
      <c r="L34" s="1145"/>
      <c r="N34" s="230"/>
      <c r="P34" s="10"/>
      <c r="Q34" s="10"/>
    </row>
    <row r="35" spans="1:17" s="307" customFormat="1" ht="27.15" customHeight="1" thickBot="1">
      <c r="A35" s="718" t="s">
        <v>1528</v>
      </c>
      <c r="B35" s="569"/>
      <c r="C35" s="569"/>
      <c r="D35" s="569"/>
      <c r="E35" s="569"/>
      <c r="F35" s="569"/>
      <c r="G35" s="569"/>
      <c r="H35" s="569"/>
      <c r="I35" s="569"/>
      <c r="J35" s="744" t="str">
        <f>IFERROR(VLOOKUP(C35,TDSheet!$G$1:$AK$2998,30,FALSE)/'Параметры заказа'!$B$10,"")</f>
        <v/>
      </c>
      <c r="K35" s="744" t="str">
        <f t="shared" si="1"/>
        <v/>
      </c>
      <c r="L35" s="1150"/>
      <c r="N35" s="230"/>
      <c r="O35" s="308"/>
      <c r="P35" s="308"/>
    </row>
    <row r="36" spans="1:17" s="307" customFormat="1" ht="22.95" customHeight="1">
      <c r="A36" s="2434"/>
      <c r="B36" s="2435" t="s">
        <v>1529</v>
      </c>
      <c r="C36" s="327" t="s">
        <v>1530</v>
      </c>
      <c r="D36" s="57" t="s">
        <v>1531</v>
      </c>
      <c r="E36" s="328" t="s">
        <v>1344</v>
      </c>
      <c r="F36" s="1146">
        <v>190</v>
      </c>
      <c r="G36" s="1147">
        <v>7.3999999999999999E-4</v>
      </c>
      <c r="H36" s="2436" t="s">
        <v>1601</v>
      </c>
      <c r="I36" s="2437"/>
      <c r="J36" s="1148">
        <f>IFERROR(VLOOKUP(C36,TDSheet!$G$1:$AK$2998,30,FALSE)/'Параметры заказа'!$B$10,"")</f>
        <v>27.28</v>
      </c>
      <c r="K36" s="1078">
        <f t="shared" si="1"/>
        <v>27.28</v>
      </c>
      <c r="L36" s="1149"/>
      <c r="N36" s="231" t="s">
        <v>1323</v>
      </c>
      <c r="O36" s="258"/>
      <c r="P36" s="308"/>
    </row>
    <row r="37" spans="1:17" s="307" customFormat="1" ht="22.95" customHeight="1">
      <c r="A37" s="2416"/>
      <c r="B37" s="2424"/>
      <c r="C37" s="323" t="s">
        <v>1532</v>
      </c>
      <c r="D37" s="309" t="s">
        <v>1531</v>
      </c>
      <c r="E37" s="313" t="s">
        <v>1346</v>
      </c>
      <c r="F37" s="311">
        <v>190</v>
      </c>
      <c r="G37" s="312">
        <v>7.3999999999999999E-4</v>
      </c>
      <c r="H37" s="2425" t="s">
        <v>1601</v>
      </c>
      <c r="I37" s="2426"/>
      <c r="J37" s="873">
        <f>IFERROR(VLOOKUP(C37,TDSheet!$G$1:$AK$2998,30,FALSE)/'Параметры заказа'!$B$10,"")</f>
        <v>27.28</v>
      </c>
      <c r="K37" s="1079">
        <f t="shared" si="1"/>
        <v>27.28</v>
      </c>
      <c r="L37" s="522"/>
      <c r="N37" s="231" t="s">
        <v>1323</v>
      </c>
      <c r="O37" s="258"/>
      <c r="P37" s="308"/>
    </row>
    <row r="38" spans="1:17" s="307" customFormat="1" ht="22.95" customHeight="1">
      <c r="A38" s="2416"/>
      <c r="B38" s="2423" t="s">
        <v>1533</v>
      </c>
      <c r="C38" s="323" t="s">
        <v>1534</v>
      </c>
      <c r="D38" s="309" t="s">
        <v>1535</v>
      </c>
      <c r="E38" s="310" t="s">
        <v>1344</v>
      </c>
      <c r="F38" s="311">
        <v>224</v>
      </c>
      <c r="G38" s="312">
        <v>8.7058800000000005E-4</v>
      </c>
      <c r="H38" s="2425" t="s">
        <v>1602</v>
      </c>
      <c r="I38" s="2426"/>
      <c r="J38" s="873">
        <f>IFERROR(VLOOKUP(C38,TDSheet!$G$1:$AK$2998,30,FALSE)/'Параметры заказа'!$B$10,"")</f>
        <v>27.2</v>
      </c>
      <c r="K38" s="1079">
        <f t="shared" si="1"/>
        <v>27.2</v>
      </c>
      <c r="L38" s="522"/>
      <c r="N38" s="231" t="s">
        <v>1323</v>
      </c>
      <c r="O38" s="258"/>
      <c r="P38" s="308"/>
    </row>
    <row r="39" spans="1:17" s="307" customFormat="1" ht="22.95" customHeight="1">
      <c r="A39" s="2416"/>
      <c r="B39" s="2424"/>
      <c r="C39" s="323" t="s">
        <v>1536</v>
      </c>
      <c r="D39" s="309" t="s">
        <v>1535</v>
      </c>
      <c r="E39" s="313" t="s">
        <v>1346</v>
      </c>
      <c r="F39" s="311">
        <v>224</v>
      </c>
      <c r="G39" s="312">
        <v>8.7058800000000005E-4</v>
      </c>
      <c r="H39" s="2425" t="s">
        <v>1602</v>
      </c>
      <c r="I39" s="2426"/>
      <c r="J39" s="873">
        <f>IFERROR(VLOOKUP(C39,TDSheet!$G$1:$AK$2998,30,FALSE)/'Параметры заказа'!$B$10,"")</f>
        <v>27.2</v>
      </c>
      <c r="K39" s="1079">
        <f t="shared" si="1"/>
        <v>27.2</v>
      </c>
      <c r="L39" s="522"/>
      <c r="N39" s="231" t="s">
        <v>1323</v>
      </c>
      <c r="O39" s="258"/>
      <c r="P39" s="308"/>
    </row>
    <row r="40" spans="1:17" s="307" customFormat="1" ht="22.95" customHeight="1">
      <c r="A40" s="2416"/>
      <c r="B40" s="2423" t="s">
        <v>1537</v>
      </c>
      <c r="C40" s="323" t="s">
        <v>1538</v>
      </c>
      <c r="D40" s="309" t="s">
        <v>1539</v>
      </c>
      <c r="E40" s="310" t="s">
        <v>1344</v>
      </c>
      <c r="F40" s="311">
        <v>250</v>
      </c>
      <c r="G40" s="312">
        <v>9.2500000000000004E-4</v>
      </c>
      <c r="H40" s="2425" t="s">
        <v>1603</v>
      </c>
      <c r="I40" s="2426"/>
      <c r="J40" s="873">
        <f>IFERROR(VLOOKUP(C40,TDSheet!$G$1:$AK$2998,30,FALSE)/'Параметры заказа'!$B$10,"")</f>
        <v>29.35</v>
      </c>
      <c r="K40" s="1079">
        <f t="shared" si="1"/>
        <v>29.35</v>
      </c>
      <c r="L40" s="522"/>
      <c r="N40" s="231" t="s">
        <v>1323</v>
      </c>
      <c r="O40" s="258"/>
      <c r="P40" s="308"/>
    </row>
    <row r="41" spans="1:17" s="307" customFormat="1" ht="22.95" customHeight="1">
      <c r="A41" s="2416"/>
      <c r="B41" s="2424"/>
      <c r="C41" s="323" t="s">
        <v>1540</v>
      </c>
      <c r="D41" s="309" t="s">
        <v>1539</v>
      </c>
      <c r="E41" s="313" t="s">
        <v>1346</v>
      </c>
      <c r="F41" s="311">
        <v>250</v>
      </c>
      <c r="G41" s="312">
        <v>9.2500000000000004E-4</v>
      </c>
      <c r="H41" s="2425" t="s">
        <v>1604</v>
      </c>
      <c r="I41" s="2426"/>
      <c r="J41" s="873">
        <f>IFERROR(VLOOKUP(C41,TDSheet!$G$1:$AK$2998,30,FALSE)/'Параметры заказа'!$B$10,"")</f>
        <v>29.35</v>
      </c>
      <c r="K41" s="1079">
        <f t="shared" si="1"/>
        <v>29.35</v>
      </c>
      <c r="L41" s="522"/>
      <c r="N41" s="231" t="s">
        <v>1323</v>
      </c>
      <c r="O41" s="258"/>
      <c r="P41" s="308"/>
    </row>
    <row r="42" spans="1:17" s="307" customFormat="1" ht="22.95" customHeight="1">
      <c r="A42" s="2416"/>
      <c r="B42" s="2423" t="s">
        <v>1541</v>
      </c>
      <c r="C42" s="323" t="s">
        <v>1542</v>
      </c>
      <c r="D42" s="309" t="s">
        <v>1543</v>
      </c>
      <c r="E42" s="310" t="s">
        <v>1344</v>
      </c>
      <c r="F42" s="311">
        <v>331</v>
      </c>
      <c r="G42" s="312">
        <v>1.138462E-3</v>
      </c>
      <c r="H42" s="2425" t="s">
        <v>1605</v>
      </c>
      <c r="I42" s="2426"/>
      <c r="J42" s="873">
        <f>IFERROR(VLOOKUP(C42,TDSheet!$G$1:$AK$2998,30,FALSE)/'Параметры заказа'!$B$10,"")</f>
        <v>40.32</v>
      </c>
      <c r="K42" s="1079">
        <f t="shared" si="1"/>
        <v>40.32</v>
      </c>
      <c r="L42" s="522"/>
      <c r="N42" s="231" t="s">
        <v>1323</v>
      </c>
      <c r="O42" s="258"/>
      <c r="P42" s="308"/>
    </row>
    <row r="43" spans="1:17" s="307" customFormat="1" ht="22.95" customHeight="1">
      <c r="A43" s="2416"/>
      <c r="B43" s="2424"/>
      <c r="C43" s="323" t="s">
        <v>1544</v>
      </c>
      <c r="D43" s="309" t="s">
        <v>1543</v>
      </c>
      <c r="E43" s="313" t="s">
        <v>1346</v>
      </c>
      <c r="F43" s="311">
        <v>331</v>
      </c>
      <c r="G43" s="312">
        <v>1.138462E-3</v>
      </c>
      <c r="H43" s="2425" t="s">
        <v>1605</v>
      </c>
      <c r="I43" s="2426"/>
      <c r="J43" s="873">
        <f>IFERROR(VLOOKUP(C43,TDSheet!$G$1:$AK$2998,30,FALSE)/'Параметры заказа'!$B$10,"")</f>
        <v>40.32</v>
      </c>
      <c r="K43" s="1079">
        <f t="shared" si="1"/>
        <v>40.32</v>
      </c>
      <c r="L43" s="522"/>
      <c r="N43" s="231" t="s">
        <v>1323</v>
      </c>
      <c r="O43" s="258"/>
      <c r="P43" s="308"/>
    </row>
    <row r="44" spans="1:17" s="307" customFormat="1" ht="22.95" customHeight="1">
      <c r="A44" s="2416"/>
      <c r="B44" s="2423" t="s">
        <v>1545</v>
      </c>
      <c r="C44" s="323" t="s">
        <v>1546</v>
      </c>
      <c r="D44" s="309" t="s">
        <v>1547</v>
      </c>
      <c r="E44" s="310" t="s">
        <v>1344</v>
      </c>
      <c r="F44" s="311">
        <v>355</v>
      </c>
      <c r="G44" s="312">
        <v>1.345455E-3</v>
      </c>
      <c r="H44" s="2425" t="s">
        <v>1606</v>
      </c>
      <c r="I44" s="2426"/>
      <c r="J44" s="873">
        <f>IFERROR(VLOOKUP(C44,TDSheet!$G$1:$AK$2998,30,FALSE)/'Параметры заказа'!$B$10,"")</f>
        <v>50.96</v>
      </c>
      <c r="K44" s="1079">
        <f t="shared" si="1"/>
        <v>50.96</v>
      </c>
      <c r="L44" s="522"/>
      <c r="N44" s="231" t="s">
        <v>1323</v>
      </c>
      <c r="O44" s="258"/>
      <c r="P44" s="308"/>
    </row>
    <row r="45" spans="1:17" s="307" customFormat="1" ht="22.95" customHeight="1">
      <c r="A45" s="2414"/>
      <c r="B45" s="2424"/>
      <c r="C45" s="323" t="s">
        <v>1548</v>
      </c>
      <c r="D45" s="309" t="s">
        <v>1547</v>
      </c>
      <c r="E45" s="313" t="s">
        <v>1346</v>
      </c>
      <c r="F45" s="311">
        <v>355</v>
      </c>
      <c r="G45" s="312">
        <v>1.345455E-3</v>
      </c>
      <c r="H45" s="2425" t="s">
        <v>1606</v>
      </c>
      <c r="I45" s="2426"/>
      <c r="J45" s="873">
        <f>IFERROR(VLOOKUP(C45,TDSheet!$G$1:$AK$2998,30,FALSE)/'Параметры заказа'!$B$10,"")</f>
        <v>50.96</v>
      </c>
      <c r="K45" s="1079">
        <f t="shared" si="1"/>
        <v>50.96</v>
      </c>
      <c r="L45" s="522"/>
      <c r="N45" s="231" t="s">
        <v>1323</v>
      </c>
      <c r="O45" s="258"/>
      <c r="P45" s="308"/>
    </row>
    <row r="46" spans="1:17" s="307" customFormat="1" ht="18.600000000000001" customHeight="1">
      <c r="A46" s="2415"/>
      <c r="B46" s="2423" t="s">
        <v>1549</v>
      </c>
      <c r="C46" s="323" t="s">
        <v>1550</v>
      </c>
      <c r="D46" s="309" t="s">
        <v>1551</v>
      </c>
      <c r="E46" s="310" t="s">
        <v>1344</v>
      </c>
      <c r="F46" s="311">
        <v>34</v>
      </c>
      <c r="G46" s="312">
        <v>1.053333E-3</v>
      </c>
      <c r="H46" s="2425" t="s">
        <v>1607</v>
      </c>
      <c r="I46" s="2426"/>
      <c r="J46" s="873">
        <f>IFERROR(VLOOKUP(C46,TDSheet!$G$1:$AK$2998,30,FALSE)/'Параметры заказа'!$B$10,"")</f>
        <v>28.45</v>
      </c>
      <c r="K46" s="1079">
        <f t="shared" si="1"/>
        <v>28.45</v>
      </c>
      <c r="L46" s="522"/>
      <c r="N46" s="231" t="s">
        <v>1323</v>
      </c>
      <c r="O46" s="258"/>
      <c r="P46" s="308"/>
    </row>
    <row r="47" spans="1:17" s="307" customFormat="1" ht="18.600000000000001" customHeight="1">
      <c r="A47" s="2416"/>
      <c r="B47" s="2424"/>
      <c r="C47" s="323" t="s">
        <v>1552</v>
      </c>
      <c r="D47" s="309" t="s">
        <v>1551</v>
      </c>
      <c r="E47" s="313" t="s">
        <v>1346</v>
      </c>
      <c r="F47" s="311">
        <v>34</v>
      </c>
      <c r="G47" s="312">
        <v>1.053333E-3</v>
      </c>
      <c r="H47" s="2425" t="s">
        <v>1607</v>
      </c>
      <c r="I47" s="2426"/>
      <c r="J47" s="873">
        <f>IFERROR(VLOOKUP(C47,TDSheet!$G$1:$AK$2998,30,FALSE)/'Параметры заказа'!$B$10,"")</f>
        <v>28.45</v>
      </c>
      <c r="K47" s="1079">
        <f t="shared" si="1"/>
        <v>28.45</v>
      </c>
      <c r="L47" s="522"/>
      <c r="N47" s="231" t="s">
        <v>1323</v>
      </c>
      <c r="O47" s="258"/>
      <c r="P47" s="308"/>
    </row>
    <row r="48" spans="1:17" s="307" customFormat="1" ht="18.600000000000001" customHeight="1">
      <c r="A48" s="2416"/>
      <c r="B48" s="2423" t="s">
        <v>1553</v>
      </c>
      <c r="C48" s="323" t="s">
        <v>1554</v>
      </c>
      <c r="D48" s="309" t="s">
        <v>1555</v>
      </c>
      <c r="E48" s="310" t="s">
        <v>1344</v>
      </c>
      <c r="F48" s="311">
        <v>36</v>
      </c>
      <c r="G48" s="312">
        <v>1.2600000000000001E-3</v>
      </c>
      <c r="H48" s="2425" t="s">
        <v>1607</v>
      </c>
      <c r="I48" s="2426"/>
      <c r="J48" s="873">
        <f>IFERROR(VLOOKUP(C48,TDSheet!$G$1:$AK$2998,30,FALSE)/'Параметры заказа'!$B$10,"")</f>
        <v>28.38</v>
      </c>
      <c r="K48" s="1079">
        <f t="shared" si="1"/>
        <v>28.38</v>
      </c>
      <c r="L48" s="522"/>
      <c r="N48" s="231" t="s">
        <v>1323</v>
      </c>
      <c r="O48" s="258"/>
      <c r="P48" s="308"/>
    </row>
    <row r="49" spans="1:16" s="307" customFormat="1" ht="18.600000000000001" customHeight="1">
      <c r="A49" s="2416"/>
      <c r="B49" s="2424"/>
      <c r="C49" s="323" t="s">
        <v>1556</v>
      </c>
      <c r="D49" s="309" t="s">
        <v>1555</v>
      </c>
      <c r="E49" s="313" t="s">
        <v>1346</v>
      </c>
      <c r="F49" s="311">
        <v>36</v>
      </c>
      <c r="G49" s="312">
        <v>1.2600000000000001E-3</v>
      </c>
      <c r="H49" s="2425" t="s">
        <v>1607</v>
      </c>
      <c r="I49" s="2426"/>
      <c r="J49" s="873">
        <f>IFERROR(VLOOKUP(C49,TDSheet!$G$1:$AK$2998,30,FALSE)/'Параметры заказа'!$B$10,"")</f>
        <v>28.38</v>
      </c>
      <c r="K49" s="1079">
        <f t="shared" si="1"/>
        <v>28.38</v>
      </c>
      <c r="L49" s="522"/>
      <c r="N49" s="231" t="s">
        <v>1323</v>
      </c>
      <c r="O49" s="258"/>
      <c r="P49" s="308"/>
    </row>
    <row r="50" spans="1:16" s="307" customFormat="1" ht="18.600000000000001" customHeight="1">
      <c r="A50" s="2416"/>
      <c r="B50" s="2423" t="s">
        <v>1557</v>
      </c>
      <c r="C50" s="323" t="s">
        <v>1558</v>
      </c>
      <c r="D50" s="309" t="s">
        <v>1559</v>
      </c>
      <c r="E50" s="310" t="s">
        <v>1344</v>
      </c>
      <c r="F50" s="311">
        <v>42</v>
      </c>
      <c r="G50" s="312">
        <v>1.56E-3</v>
      </c>
      <c r="H50" s="2425" t="s">
        <v>1607</v>
      </c>
      <c r="I50" s="2426"/>
      <c r="J50" s="873">
        <f>IFERROR(VLOOKUP(C50,TDSheet!$G$1:$AK$2998,30,FALSE)/'Параметры заказа'!$B$10,"")</f>
        <v>30.67</v>
      </c>
      <c r="K50" s="1079">
        <f t="shared" si="1"/>
        <v>30.67</v>
      </c>
      <c r="L50" s="522"/>
      <c r="N50" s="231" t="s">
        <v>1323</v>
      </c>
      <c r="O50" s="258"/>
      <c r="P50" s="308"/>
    </row>
    <row r="51" spans="1:16" s="307" customFormat="1" ht="18.600000000000001" customHeight="1">
      <c r="A51" s="2416"/>
      <c r="B51" s="2424"/>
      <c r="C51" s="323" t="s">
        <v>1560</v>
      </c>
      <c r="D51" s="309" t="s">
        <v>1559</v>
      </c>
      <c r="E51" s="313" t="s">
        <v>1346</v>
      </c>
      <c r="F51" s="311">
        <v>42</v>
      </c>
      <c r="G51" s="312">
        <v>1.56E-3</v>
      </c>
      <c r="H51" s="2425" t="s">
        <v>1607</v>
      </c>
      <c r="I51" s="2426"/>
      <c r="J51" s="873">
        <f>IFERROR(VLOOKUP(C51,TDSheet!$G$1:$AK$2998,30,FALSE)/'Параметры заказа'!$B$10,"")</f>
        <v>30.67</v>
      </c>
      <c r="K51" s="1079">
        <f t="shared" si="1"/>
        <v>30.67</v>
      </c>
      <c r="L51" s="522"/>
      <c r="N51" s="231" t="s">
        <v>1323</v>
      </c>
      <c r="O51" s="258"/>
      <c r="P51" s="308"/>
    </row>
    <row r="52" spans="1:16" s="307" customFormat="1" ht="18.600000000000001" customHeight="1">
      <c r="A52" s="2416"/>
      <c r="B52" s="2423" t="s">
        <v>1561</v>
      </c>
      <c r="C52" s="323" t="s">
        <v>1562</v>
      </c>
      <c r="D52" s="309" t="s">
        <v>1563</v>
      </c>
      <c r="E52" s="310" t="s">
        <v>1344</v>
      </c>
      <c r="F52" s="311">
        <v>50</v>
      </c>
      <c r="G52" s="312">
        <v>2.0733330000000001E-3</v>
      </c>
      <c r="H52" s="2425" t="s">
        <v>1607</v>
      </c>
      <c r="I52" s="2426"/>
      <c r="J52" s="873">
        <f>IFERROR(VLOOKUP(C52,TDSheet!$G$1:$AK$2998,30,FALSE)/'Параметры заказа'!$B$10,"")</f>
        <v>42.05</v>
      </c>
      <c r="K52" s="1079">
        <f t="shared" si="1"/>
        <v>42.05</v>
      </c>
      <c r="L52" s="522"/>
      <c r="N52" s="231" t="s">
        <v>1323</v>
      </c>
      <c r="O52" s="258"/>
      <c r="P52" s="308"/>
    </row>
    <row r="53" spans="1:16" s="307" customFormat="1" ht="18.600000000000001" customHeight="1">
      <c r="A53" s="2416"/>
      <c r="B53" s="2424"/>
      <c r="C53" s="323" t="s">
        <v>1564</v>
      </c>
      <c r="D53" s="309" t="s">
        <v>1563</v>
      </c>
      <c r="E53" s="313" t="s">
        <v>1346</v>
      </c>
      <c r="F53" s="311">
        <v>50</v>
      </c>
      <c r="G53" s="312">
        <v>2.07333E-3</v>
      </c>
      <c r="H53" s="2425" t="s">
        <v>1607</v>
      </c>
      <c r="I53" s="2426"/>
      <c r="J53" s="873">
        <f>IFERROR(VLOOKUP(C53,TDSheet!$G$1:$AK$2998,30,FALSE)/'Параметры заказа'!$B$10,"")</f>
        <v>42.05</v>
      </c>
      <c r="K53" s="1079">
        <f t="shared" si="1"/>
        <v>42.05</v>
      </c>
      <c r="L53" s="522"/>
      <c r="N53" s="231" t="s">
        <v>1323</v>
      </c>
      <c r="O53" s="258"/>
      <c r="P53" s="308"/>
    </row>
    <row r="54" spans="1:16" s="307" customFormat="1" ht="18.600000000000001" customHeight="1">
      <c r="A54" s="2416"/>
      <c r="B54" s="2423" t="s">
        <v>1565</v>
      </c>
      <c r="C54" s="323" t="s">
        <v>1566</v>
      </c>
      <c r="D54" s="309" t="s">
        <v>1567</v>
      </c>
      <c r="E54" s="310" t="s">
        <v>1344</v>
      </c>
      <c r="F54" s="311">
        <v>61</v>
      </c>
      <c r="G54" s="312">
        <v>2.5500000000000002E-3</v>
      </c>
      <c r="H54" s="2425" t="s">
        <v>1608</v>
      </c>
      <c r="I54" s="2426"/>
      <c r="J54" s="873">
        <f>IFERROR(VLOOKUP(C54,TDSheet!$G$1:$AK$2998,30,FALSE)/'Параметры заказа'!$B$10,"")</f>
        <v>53.21</v>
      </c>
      <c r="K54" s="1079">
        <f t="shared" si="1"/>
        <v>53.21</v>
      </c>
      <c r="L54" s="522"/>
      <c r="N54" s="231" t="s">
        <v>1323</v>
      </c>
      <c r="O54" s="258"/>
      <c r="P54" s="308"/>
    </row>
    <row r="55" spans="1:16" s="307" customFormat="1" ht="18.600000000000001" customHeight="1">
      <c r="A55" s="2416"/>
      <c r="B55" s="2424"/>
      <c r="C55" s="323" t="s">
        <v>1568</v>
      </c>
      <c r="D55" s="309" t="s">
        <v>1567</v>
      </c>
      <c r="E55" s="313" t="s">
        <v>1346</v>
      </c>
      <c r="F55" s="311">
        <v>61</v>
      </c>
      <c r="G55" s="312">
        <v>2.5500000000000002E-3</v>
      </c>
      <c r="H55" s="2425" t="s">
        <v>1608</v>
      </c>
      <c r="I55" s="2426"/>
      <c r="J55" s="873">
        <f>IFERROR(VLOOKUP(C55,TDSheet!$G$1:$AK$2998,30,FALSE)/'Параметры заказа'!$B$10,"")</f>
        <v>53.21</v>
      </c>
      <c r="K55" s="1079">
        <f t="shared" si="1"/>
        <v>53.21</v>
      </c>
      <c r="L55" s="522"/>
      <c r="N55" s="231" t="s">
        <v>1323</v>
      </c>
      <c r="O55" s="258"/>
      <c r="P55" s="308"/>
    </row>
    <row r="56" spans="1:16" s="307" customFormat="1" ht="18.600000000000001" customHeight="1">
      <c r="A56" s="2416"/>
      <c r="B56" s="2423" t="s">
        <v>1569</v>
      </c>
      <c r="C56" s="323" t="s">
        <v>1570</v>
      </c>
      <c r="D56" s="309" t="s">
        <v>1571</v>
      </c>
      <c r="E56" s="310" t="s">
        <v>1344</v>
      </c>
      <c r="F56" s="311">
        <v>48</v>
      </c>
      <c r="G56" s="312">
        <v>1.48E-3</v>
      </c>
      <c r="H56" s="2425" t="s">
        <v>1607</v>
      </c>
      <c r="I56" s="2426"/>
      <c r="J56" s="873">
        <f>IFERROR(VLOOKUP(C56,TDSheet!$G$1:$AK$2998,30,FALSE)/'Параметры заказа'!$B$10,"")</f>
        <v>38.369999999999997</v>
      </c>
      <c r="K56" s="1079">
        <f t="shared" si="1"/>
        <v>38.369999999999997</v>
      </c>
      <c r="L56" s="522"/>
      <c r="N56" s="231" t="s">
        <v>1323</v>
      </c>
      <c r="O56" s="258"/>
      <c r="P56" s="308"/>
    </row>
    <row r="57" spans="1:16" s="307" customFormat="1" ht="18.600000000000001" customHeight="1">
      <c r="A57" s="2416"/>
      <c r="B57" s="2424"/>
      <c r="C57" s="323" t="s">
        <v>1572</v>
      </c>
      <c r="D57" s="309" t="s">
        <v>1571</v>
      </c>
      <c r="E57" s="313" t="s">
        <v>1346</v>
      </c>
      <c r="F57" s="311">
        <v>48</v>
      </c>
      <c r="G57" s="312">
        <v>1.48E-3</v>
      </c>
      <c r="H57" s="2425" t="s">
        <v>1607</v>
      </c>
      <c r="I57" s="2426"/>
      <c r="J57" s="873">
        <f>IFERROR(VLOOKUP(C57,TDSheet!$G$1:$AK$2998,30,FALSE)/'Параметры заказа'!$B$10,"")</f>
        <v>38.369999999999997</v>
      </c>
      <c r="K57" s="1079">
        <f t="shared" si="1"/>
        <v>38.369999999999997</v>
      </c>
      <c r="L57" s="522"/>
      <c r="N57" s="231" t="s">
        <v>1323</v>
      </c>
      <c r="O57" s="258"/>
      <c r="P57" s="308"/>
    </row>
    <row r="58" spans="1:16" s="307" customFormat="1" ht="18.600000000000001" customHeight="1">
      <c r="A58" s="2416"/>
      <c r="B58" s="2423" t="s">
        <v>1573</v>
      </c>
      <c r="C58" s="323" t="s">
        <v>1574</v>
      </c>
      <c r="D58" s="309" t="s">
        <v>1575</v>
      </c>
      <c r="E58" s="310" t="s">
        <v>1344</v>
      </c>
      <c r="F58" s="311">
        <v>52</v>
      </c>
      <c r="G58" s="312">
        <v>1.72E-3</v>
      </c>
      <c r="H58" s="2425" t="s">
        <v>1607</v>
      </c>
      <c r="I58" s="2426"/>
      <c r="J58" s="873">
        <f>IFERROR(VLOOKUP(C58,TDSheet!$G$1:$AK$2998,30,FALSE)/'Параметры заказа'!$B$10,"")</f>
        <v>40.799999999999997</v>
      </c>
      <c r="K58" s="1079">
        <f t="shared" si="1"/>
        <v>40.799999999999997</v>
      </c>
      <c r="L58" s="522"/>
      <c r="N58" s="231" t="s">
        <v>1323</v>
      </c>
      <c r="O58" s="258"/>
      <c r="P58" s="308"/>
    </row>
    <row r="59" spans="1:16" s="307" customFormat="1" ht="18.600000000000001" customHeight="1">
      <c r="A59" s="2416"/>
      <c r="B59" s="2424"/>
      <c r="C59" s="323" t="s">
        <v>1576</v>
      </c>
      <c r="D59" s="309" t="s">
        <v>1575</v>
      </c>
      <c r="E59" s="313" t="s">
        <v>1346</v>
      </c>
      <c r="F59" s="311">
        <v>52</v>
      </c>
      <c r="G59" s="312">
        <v>1.72E-3</v>
      </c>
      <c r="H59" s="2425" t="s">
        <v>1607</v>
      </c>
      <c r="I59" s="2426"/>
      <c r="J59" s="873">
        <f>IFERROR(VLOOKUP(C59,TDSheet!$G$1:$AK$2998,30,FALSE)/'Параметры заказа'!$B$10,"")</f>
        <v>40.799999999999997</v>
      </c>
      <c r="K59" s="1079">
        <f t="shared" si="1"/>
        <v>40.799999999999997</v>
      </c>
      <c r="L59" s="522"/>
      <c r="N59" s="231" t="s">
        <v>1323</v>
      </c>
      <c r="O59" s="258"/>
      <c r="P59" s="308"/>
    </row>
    <row r="60" spans="1:16" s="307" customFormat="1" ht="18.600000000000001" customHeight="1">
      <c r="A60" s="2416"/>
      <c r="B60" s="2423" t="s">
        <v>1577</v>
      </c>
      <c r="C60" s="323" t="s">
        <v>1578</v>
      </c>
      <c r="D60" s="309" t="s">
        <v>1579</v>
      </c>
      <c r="E60" s="310" t="s">
        <v>1344</v>
      </c>
      <c r="F60" s="311">
        <v>60</v>
      </c>
      <c r="G60" s="312">
        <v>2.0733330000000001E-3</v>
      </c>
      <c r="H60" s="2425" t="s">
        <v>1607</v>
      </c>
      <c r="I60" s="2426"/>
      <c r="J60" s="873">
        <f>IFERROR(VLOOKUP(C60,TDSheet!$G$1:$AK$2998,30,FALSE)/'Параметры заказа'!$B$10,"")</f>
        <v>44.48</v>
      </c>
      <c r="K60" s="1079">
        <f t="shared" si="1"/>
        <v>44.48</v>
      </c>
      <c r="L60" s="522"/>
      <c r="N60" s="231" t="s">
        <v>1323</v>
      </c>
      <c r="O60" s="258"/>
      <c r="P60" s="308"/>
    </row>
    <row r="61" spans="1:16" s="307" customFormat="1" ht="18.600000000000001" customHeight="1">
      <c r="A61" s="2416"/>
      <c r="B61" s="2424"/>
      <c r="C61" s="323" t="s">
        <v>1580</v>
      </c>
      <c r="D61" s="309" t="s">
        <v>1579</v>
      </c>
      <c r="E61" s="313" t="s">
        <v>1346</v>
      </c>
      <c r="F61" s="311">
        <v>60</v>
      </c>
      <c r="G61" s="312">
        <v>2.0733330000000001E-3</v>
      </c>
      <c r="H61" s="2425" t="s">
        <v>1607</v>
      </c>
      <c r="I61" s="2426"/>
      <c r="J61" s="873">
        <f>IFERROR(VLOOKUP(C61,TDSheet!$G$1:$AK$2998,30,FALSE)/'Параметры заказа'!$B$10,"")</f>
        <v>44.48</v>
      </c>
      <c r="K61" s="1079">
        <f t="shared" si="1"/>
        <v>44.48</v>
      </c>
      <c r="L61" s="522"/>
      <c r="N61" s="231" t="s">
        <v>1323</v>
      </c>
      <c r="O61" s="258"/>
      <c r="P61" s="308"/>
    </row>
    <row r="62" spans="1:16" s="307" customFormat="1" ht="18.600000000000001" customHeight="1">
      <c r="A62" s="2416"/>
      <c r="B62" s="2423" t="s">
        <v>1581</v>
      </c>
      <c r="C62" s="323" t="s">
        <v>1582</v>
      </c>
      <c r="D62" s="309" t="s">
        <v>1583</v>
      </c>
      <c r="E62" s="310" t="s">
        <v>1344</v>
      </c>
      <c r="F62" s="311">
        <v>71</v>
      </c>
      <c r="G62" s="312">
        <v>2.65E-3</v>
      </c>
      <c r="H62" s="2425" t="s">
        <v>1608</v>
      </c>
      <c r="I62" s="2426"/>
      <c r="J62" s="873">
        <f>IFERROR(VLOOKUP(C62,TDSheet!$G$1:$AK$2998,30,FALSE)/'Параметры заказа'!$B$10,"")</f>
        <v>53.21</v>
      </c>
      <c r="K62" s="1079">
        <f t="shared" si="1"/>
        <v>53.21</v>
      </c>
      <c r="L62" s="522"/>
      <c r="N62" s="231" t="s">
        <v>1323</v>
      </c>
      <c r="O62" s="258"/>
      <c r="P62" s="308"/>
    </row>
    <row r="63" spans="1:16" s="307" customFormat="1" ht="18.600000000000001" customHeight="1">
      <c r="A63" s="2416"/>
      <c r="B63" s="2424"/>
      <c r="C63" s="323" t="s">
        <v>1584</v>
      </c>
      <c r="D63" s="309" t="s">
        <v>1583</v>
      </c>
      <c r="E63" s="313" t="s">
        <v>1346</v>
      </c>
      <c r="F63" s="311">
        <v>71</v>
      </c>
      <c r="G63" s="312">
        <v>2.65E-3</v>
      </c>
      <c r="H63" s="2425" t="s">
        <v>1608</v>
      </c>
      <c r="I63" s="2426"/>
      <c r="J63" s="873">
        <f>IFERROR(VLOOKUP(C63,TDSheet!$G$1:$AK$2998,30,FALSE)/'Параметры заказа'!$B$10,"")</f>
        <v>53.21</v>
      </c>
      <c r="K63" s="1079">
        <f t="shared" si="1"/>
        <v>53.21</v>
      </c>
      <c r="L63" s="522"/>
      <c r="N63" s="231" t="s">
        <v>1323</v>
      </c>
      <c r="O63" s="258"/>
      <c r="P63" s="308"/>
    </row>
    <row r="64" spans="1:16" s="307" customFormat="1" ht="18.600000000000001" customHeight="1">
      <c r="A64" s="2416"/>
      <c r="B64" s="2423" t="s">
        <v>1585</v>
      </c>
      <c r="C64" s="323" t="s">
        <v>1586</v>
      </c>
      <c r="D64" s="309" t="s">
        <v>1587</v>
      </c>
      <c r="E64" s="310" t="s">
        <v>1344</v>
      </c>
      <c r="F64" s="311">
        <v>81</v>
      </c>
      <c r="G64" s="312">
        <v>3.1900000000000001E-3</v>
      </c>
      <c r="H64" s="2425" t="s">
        <v>1608</v>
      </c>
      <c r="I64" s="2426"/>
      <c r="J64" s="873">
        <f>IFERROR(VLOOKUP(C64,TDSheet!$G$1:$AK$2998,30,FALSE)/'Параметры заказа'!$B$10,"")</f>
        <v>68.05</v>
      </c>
      <c r="K64" s="1079">
        <f t="shared" si="1"/>
        <v>68.05</v>
      </c>
      <c r="L64" s="522"/>
      <c r="N64" s="231" t="s">
        <v>1323</v>
      </c>
      <c r="O64" s="258"/>
      <c r="P64" s="308"/>
    </row>
    <row r="65" spans="1:18" s="307" customFormat="1" ht="18.600000000000001" customHeight="1">
      <c r="A65" s="2414"/>
      <c r="B65" s="2424"/>
      <c r="C65" s="323" t="s">
        <v>1588</v>
      </c>
      <c r="D65" s="309" t="s">
        <v>1587</v>
      </c>
      <c r="E65" s="313" t="s">
        <v>1346</v>
      </c>
      <c r="F65" s="311">
        <v>81</v>
      </c>
      <c r="G65" s="312">
        <v>3.1900000000000001E-3</v>
      </c>
      <c r="H65" s="2425" t="s">
        <v>1608</v>
      </c>
      <c r="I65" s="2426"/>
      <c r="J65" s="873">
        <f>IFERROR(VLOOKUP(C65,TDSheet!$G$1:$AK$2998,30,FALSE)/'Параметры заказа'!$B$10,"")</f>
        <v>68.05</v>
      </c>
      <c r="K65" s="1079">
        <f t="shared" si="1"/>
        <v>68.05</v>
      </c>
      <c r="L65" s="522"/>
      <c r="N65" s="231" t="s">
        <v>1323</v>
      </c>
      <c r="O65" s="258"/>
      <c r="P65" s="308"/>
    </row>
    <row r="66" spans="1:18" s="307" customFormat="1" ht="25.95" customHeight="1">
      <c r="A66" s="2415"/>
      <c r="B66" s="2417" t="s">
        <v>1589</v>
      </c>
      <c r="C66" s="323" t="s">
        <v>1590</v>
      </c>
      <c r="D66" s="2420" t="s">
        <v>1591</v>
      </c>
      <c r="E66" s="310" t="s">
        <v>1344</v>
      </c>
      <c r="F66" s="311">
        <v>438</v>
      </c>
      <c r="G66" s="312">
        <v>9.5799999999999998E-4</v>
      </c>
      <c r="H66" s="314"/>
      <c r="I66" s="314" t="s">
        <v>631</v>
      </c>
      <c r="J66" s="873">
        <f>IFERROR(VLOOKUP(C66,TDSheet!$G$1:$AK$2998,30,FALSE)/'Параметры заказа'!$B$10,"")</f>
        <v>457.38</v>
      </c>
      <c r="K66" s="1079">
        <f t="shared" si="1"/>
        <v>457.38</v>
      </c>
      <c r="L66" s="522"/>
      <c r="N66" s="231" t="s">
        <v>1323</v>
      </c>
      <c r="O66" s="258"/>
      <c r="P66" s="308"/>
    </row>
    <row r="67" spans="1:18" s="307" customFormat="1" ht="25.95" customHeight="1">
      <c r="A67" s="2416"/>
      <c r="B67" s="2418"/>
      <c r="C67" s="323" t="s">
        <v>1592</v>
      </c>
      <c r="D67" s="2421"/>
      <c r="E67" s="313" t="s">
        <v>1346</v>
      </c>
      <c r="F67" s="311">
        <v>438</v>
      </c>
      <c r="G67" s="312">
        <v>9.5799999999999998E-4</v>
      </c>
      <c r="H67" s="315"/>
      <c r="I67" s="315">
        <v>24</v>
      </c>
      <c r="J67" s="873">
        <f>IFERROR(VLOOKUP(C67,TDSheet!$G$1:$AK$2998,30,FALSE)/'Параметры заказа'!$B$10,"")</f>
        <v>457.38</v>
      </c>
      <c r="K67" s="1079">
        <f t="shared" si="1"/>
        <v>457.38</v>
      </c>
      <c r="L67" s="522"/>
      <c r="N67" s="231" t="s">
        <v>1323</v>
      </c>
      <c r="O67" s="258"/>
      <c r="P67" s="308"/>
    </row>
    <row r="68" spans="1:18" s="307" customFormat="1" ht="25.95" customHeight="1">
      <c r="A68" s="2416"/>
      <c r="B68" s="2418"/>
      <c r="C68" s="323" t="s">
        <v>1593</v>
      </c>
      <c r="D68" s="2421"/>
      <c r="E68" s="316" t="s">
        <v>1594</v>
      </c>
      <c r="F68" s="311">
        <v>438</v>
      </c>
      <c r="G68" s="312">
        <v>9.5799999999999998E-4</v>
      </c>
      <c r="H68" s="315"/>
      <c r="I68" s="315">
        <v>24</v>
      </c>
      <c r="J68" s="873">
        <f>IFERROR(VLOOKUP(C68,TDSheet!$G$1:$AK$2998,30,FALSE)/'Параметры заказа'!$B$10,"")</f>
        <v>457.38</v>
      </c>
      <c r="K68" s="1079">
        <f t="shared" si="1"/>
        <v>457.38</v>
      </c>
      <c r="L68" s="522"/>
      <c r="N68" s="231" t="s">
        <v>1323</v>
      </c>
      <c r="O68" s="258"/>
      <c r="P68" s="308"/>
    </row>
    <row r="69" spans="1:18" s="307" customFormat="1" ht="25.95" customHeight="1">
      <c r="A69" s="2414"/>
      <c r="B69" s="2419"/>
      <c r="C69" s="323" t="s">
        <v>1595</v>
      </c>
      <c r="D69" s="2422"/>
      <c r="E69" s="317" t="s">
        <v>1596</v>
      </c>
      <c r="F69" s="311">
        <v>438</v>
      </c>
      <c r="G69" s="312">
        <v>9.5799999999999998E-4</v>
      </c>
      <c r="H69" s="315"/>
      <c r="I69" s="315">
        <v>24</v>
      </c>
      <c r="J69" s="873">
        <f>IFERROR(VLOOKUP(C69,TDSheet!$G$1:$AK$2998,30,FALSE)/'Параметры заказа'!$B$10,"")</f>
        <v>457.38</v>
      </c>
      <c r="K69" s="1079">
        <f t="shared" si="1"/>
        <v>457.38</v>
      </c>
      <c r="L69" s="522"/>
      <c r="N69" s="231" t="s">
        <v>1323</v>
      </c>
      <c r="O69" s="258"/>
      <c r="P69" s="308"/>
    </row>
    <row r="70" spans="1:18" s="307" customFormat="1" ht="120.75" customHeight="1">
      <c r="A70" s="318"/>
      <c r="B70" s="319" t="s">
        <v>1613</v>
      </c>
      <c r="C70" s="323" t="s">
        <v>1597</v>
      </c>
      <c r="D70" s="320"/>
      <c r="E70" s="310"/>
      <c r="F70" s="311">
        <v>2850</v>
      </c>
      <c r="G70" s="312">
        <v>0.14699999999999999</v>
      </c>
      <c r="H70" s="314"/>
      <c r="I70" s="314" t="s">
        <v>1216</v>
      </c>
      <c r="J70" s="873">
        <f>IFERROR(VLOOKUP(C70,TDSheet!$G$1:$AK$2998,30,FALSE)/'Параметры заказа'!$B$10,"")</f>
        <v>2613.6</v>
      </c>
      <c r="K70" s="1079">
        <f t="shared" si="1"/>
        <v>2613.6</v>
      </c>
      <c r="L70" s="522"/>
      <c r="N70" s="231" t="s">
        <v>1323</v>
      </c>
      <c r="O70" s="258"/>
      <c r="P70" s="308"/>
    </row>
    <row r="71" spans="1:18" s="307" customFormat="1" ht="112.95" customHeight="1">
      <c r="A71" s="2048"/>
      <c r="B71" s="2049" t="s">
        <v>1598</v>
      </c>
      <c r="C71" s="354" t="s">
        <v>1599</v>
      </c>
      <c r="D71" s="355" t="s">
        <v>1600</v>
      </c>
      <c r="E71" s="356"/>
      <c r="F71" s="357">
        <v>400</v>
      </c>
      <c r="G71" s="358">
        <v>3.7166999999999999E-2</v>
      </c>
      <c r="H71" s="359"/>
      <c r="I71" s="359" t="s">
        <v>645</v>
      </c>
      <c r="J71" s="874">
        <f>IFERROR(VLOOKUP(C71,TDSheet!$G$1:$AK$2998,30,FALSE)/'Параметры заказа'!$B$10,"")</f>
        <v>396.97</v>
      </c>
      <c r="K71" s="1079">
        <f t="shared" si="1"/>
        <v>396.97</v>
      </c>
      <c r="L71" s="523"/>
      <c r="N71" s="231" t="s">
        <v>1323</v>
      </c>
      <c r="O71" s="258"/>
      <c r="P71" s="308"/>
    </row>
    <row r="72" spans="1:18" s="307" customFormat="1" ht="37.200000000000003" customHeight="1">
      <c r="A72" s="2413"/>
      <c r="B72" s="319" t="s">
        <v>1630</v>
      </c>
      <c r="C72" s="323" t="s">
        <v>1629</v>
      </c>
      <c r="D72" s="309" t="s">
        <v>1648</v>
      </c>
      <c r="E72" s="310"/>
      <c r="F72" s="360">
        <v>32</v>
      </c>
      <c r="G72" s="312"/>
      <c r="H72" s="314" t="s">
        <v>638</v>
      </c>
      <c r="I72" s="314" t="s">
        <v>638</v>
      </c>
      <c r="J72" s="875">
        <f>IFERROR(VLOOKUP(C72,TDSheet!$G$1:$AK$2998,30,FALSE)/'Параметры заказа'!$B$10,"")</f>
        <v>89.73</v>
      </c>
      <c r="K72" s="1079">
        <f t="shared" si="1"/>
        <v>89.73</v>
      </c>
      <c r="L72" s="522"/>
      <c r="O72" s="258"/>
      <c r="P72" s="308"/>
    </row>
    <row r="73" spans="1:18" s="307" customFormat="1" ht="37.200000000000003" customHeight="1">
      <c r="A73" s="2416"/>
      <c r="B73" s="319" t="s">
        <v>1632</v>
      </c>
      <c r="C73" s="323" t="s">
        <v>1631</v>
      </c>
      <c r="D73" s="309" t="s">
        <v>1649</v>
      </c>
      <c r="E73" s="310"/>
      <c r="F73" s="360">
        <v>56</v>
      </c>
      <c r="G73" s="312"/>
      <c r="H73" s="314" t="s">
        <v>663</v>
      </c>
      <c r="I73" s="314" t="s">
        <v>663</v>
      </c>
      <c r="J73" s="875">
        <f>IFERROR(VLOOKUP(C73,TDSheet!$G$1:$AK$2998,30,FALSE)/'Параметры заказа'!$B$10,"")</f>
        <v>133.4</v>
      </c>
      <c r="K73" s="1079">
        <f t="shared" si="1"/>
        <v>133.4</v>
      </c>
      <c r="L73" s="522"/>
      <c r="O73" s="258"/>
      <c r="P73" s="308"/>
    </row>
    <row r="74" spans="1:18" s="307" customFormat="1" ht="37.200000000000003" customHeight="1">
      <c r="A74" s="2414"/>
      <c r="B74" s="319" t="s">
        <v>1634</v>
      </c>
      <c r="C74" s="323" t="s">
        <v>1633</v>
      </c>
      <c r="D74" s="309" t="s">
        <v>1650</v>
      </c>
      <c r="E74" s="310"/>
      <c r="F74" s="360">
        <v>67</v>
      </c>
      <c r="G74" s="312"/>
      <c r="H74" s="314" t="s">
        <v>651</v>
      </c>
      <c r="I74" s="314" t="s">
        <v>651</v>
      </c>
      <c r="J74" s="875">
        <f>IFERROR(VLOOKUP(C74,TDSheet!$G$1:$AK$2998,30,FALSE)/'Параметры заказа'!$B$10,"")</f>
        <v>298.87</v>
      </c>
      <c r="K74" s="1079">
        <f t="shared" si="1"/>
        <v>298.87</v>
      </c>
      <c r="L74" s="522"/>
      <c r="O74" s="258"/>
      <c r="P74" s="308"/>
    </row>
    <row r="75" spans="1:18" s="307" customFormat="1" ht="70.5" customHeight="1">
      <c r="A75" s="2050"/>
      <c r="B75" s="2049" t="s">
        <v>3050</v>
      </c>
      <c r="C75" s="2041" t="s">
        <v>3049</v>
      </c>
      <c r="D75" s="2042"/>
      <c r="E75" s="2043"/>
      <c r="F75" s="2044">
        <v>1700</v>
      </c>
      <c r="G75" s="2045"/>
      <c r="H75" s="2046"/>
      <c r="I75" s="2046"/>
      <c r="J75" s="874">
        <f>IFERROR(VLOOKUP(C75,TDSheet!$G$1:$AK$2998,30,FALSE)/'Параметры заказа'!$B$10,"")</f>
        <v>8760</v>
      </c>
      <c r="K75" s="1079">
        <f t="shared" ref="K75:K76" si="2">IFERROR(J75*1*((100-$K$1)/100),"")</f>
        <v>8760</v>
      </c>
      <c r="L75" s="2047"/>
      <c r="N75" s="231"/>
      <c r="O75" s="258"/>
      <c r="P75" s="308"/>
      <c r="R75" s="2055"/>
    </row>
    <row r="76" spans="1:18" s="307" customFormat="1" ht="108" customHeight="1">
      <c r="A76" s="2050"/>
      <c r="B76" s="2049" t="s">
        <v>6625</v>
      </c>
      <c r="C76" s="2041" t="s">
        <v>6516</v>
      </c>
      <c r="D76" s="2042"/>
      <c r="E76" s="2043"/>
      <c r="F76" s="2044">
        <v>1500</v>
      </c>
      <c r="G76" s="2045"/>
      <c r="H76" s="2046"/>
      <c r="I76" s="2046"/>
      <c r="J76" s="874">
        <f>IFERROR(VLOOKUP(C76,TDSheet!$G$1:$AK$2998,30,FALSE)/'Параметры заказа'!$B$10,"")</f>
        <v>11280</v>
      </c>
      <c r="K76" s="1079">
        <f t="shared" si="2"/>
        <v>11280</v>
      </c>
      <c r="L76" s="2047"/>
      <c r="N76" s="231"/>
      <c r="O76" s="258"/>
      <c r="P76" s="308"/>
      <c r="R76" s="2056"/>
    </row>
    <row r="77" spans="1:18" s="307" customFormat="1" ht="44.4" customHeight="1">
      <c r="A77" s="2413"/>
      <c r="B77" s="319" t="s">
        <v>1655</v>
      </c>
      <c r="C77" s="323" t="s">
        <v>1635</v>
      </c>
      <c r="D77" s="309" t="s">
        <v>1651</v>
      </c>
      <c r="E77" s="310"/>
      <c r="F77" s="360">
        <v>1.6</v>
      </c>
      <c r="G77" s="312"/>
      <c r="H77" s="315">
        <v>1000</v>
      </c>
      <c r="I77" s="315">
        <v>1000</v>
      </c>
      <c r="J77" s="875">
        <f>IFERROR(VLOOKUP(C77,TDSheet!$G$1:$AK$2998,30,FALSE)/'Параметры заказа'!$B$10,"")</f>
        <v>2.84</v>
      </c>
      <c r="K77" s="1079">
        <f t="shared" si="1"/>
        <v>2.84</v>
      </c>
      <c r="L77" s="522"/>
      <c r="O77" s="258"/>
      <c r="P77" s="308"/>
    </row>
    <row r="78" spans="1:18" s="307" customFormat="1" ht="44.4" customHeight="1">
      <c r="A78" s="2416"/>
      <c r="B78" s="319" t="s">
        <v>1656</v>
      </c>
      <c r="C78" s="323" t="s">
        <v>1636</v>
      </c>
      <c r="D78" s="309" t="s">
        <v>1652</v>
      </c>
      <c r="E78" s="310"/>
      <c r="F78" s="361">
        <v>1.8</v>
      </c>
      <c r="G78" s="312"/>
      <c r="H78" s="315">
        <v>1000</v>
      </c>
      <c r="I78" s="315">
        <v>1000</v>
      </c>
      <c r="J78" s="875">
        <f>IFERROR(VLOOKUP(C78,TDSheet!$G$1:$AK$2998,30,FALSE)/'Параметры заказа'!$B$10,"")</f>
        <v>3.04</v>
      </c>
      <c r="K78" s="1079">
        <f t="shared" si="1"/>
        <v>3.04</v>
      </c>
      <c r="L78" s="522"/>
      <c r="O78" s="258"/>
      <c r="P78" s="308"/>
    </row>
    <row r="79" spans="1:18" s="307" customFormat="1" ht="44.4" customHeight="1">
      <c r="A79" s="2414"/>
      <c r="B79" s="319" t="s">
        <v>1657</v>
      </c>
      <c r="C79" s="323" t="s">
        <v>1637</v>
      </c>
      <c r="D79" s="309" t="s">
        <v>1653</v>
      </c>
      <c r="E79" s="310"/>
      <c r="F79" s="361">
        <v>2</v>
      </c>
      <c r="G79" s="312"/>
      <c r="H79" s="315">
        <v>1000</v>
      </c>
      <c r="I79" s="315">
        <v>1000</v>
      </c>
      <c r="J79" s="875">
        <f>IFERROR(VLOOKUP(C79,TDSheet!$G$1:$AK$2998,30,FALSE)/'Параметры заказа'!$B$10,"")</f>
        <v>3.38</v>
      </c>
      <c r="K79" s="1079">
        <f t="shared" si="1"/>
        <v>3.38</v>
      </c>
      <c r="L79" s="522"/>
      <c r="O79" s="258"/>
      <c r="P79" s="308"/>
    </row>
    <row r="80" spans="1:18" s="307" customFormat="1" ht="37.200000000000003" customHeight="1">
      <c r="A80" s="2413"/>
      <c r="B80" s="319" t="s">
        <v>1639</v>
      </c>
      <c r="C80" s="323" t="s">
        <v>1638</v>
      </c>
      <c r="D80" s="309" t="s">
        <v>1651</v>
      </c>
      <c r="E80" s="310"/>
      <c r="F80" s="360">
        <f>1.6*25</f>
        <v>40</v>
      </c>
      <c r="G80" s="312"/>
      <c r="H80" s="315">
        <v>25</v>
      </c>
      <c r="I80" s="315">
        <v>500</v>
      </c>
      <c r="J80" s="875">
        <f>IFERROR(VLOOKUP(C80,TDSheet!$G$1:$AK$2998,30,FALSE)/'Параметры заказа'!$B$10,"")</f>
        <v>3.64</v>
      </c>
      <c r="K80" s="1079">
        <f t="shared" si="1"/>
        <v>3.64</v>
      </c>
      <c r="L80" s="522"/>
      <c r="O80" s="258"/>
      <c r="P80" s="308"/>
    </row>
    <row r="81" spans="1:16" s="307" customFormat="1" ht="37.200000000000003" customHeight="1">
      <c r="A81" s="2414"/>
      <c r="B81" s="319" t="s">
        <v>1641</v>
      </c>
      <c r="C81" s="323" t="s">
        <v>1640</v>
      </c>
      <c r="D81" s="309" t="s">
        <v>1652</v>
      </c>
      <c r="E81" s="310"/>
      <c r="F81" s="360">
        <f>1.8*25</f>
        <v>45</v>
      </c>
      <c r="G81" s="312"/>
      <c r="H81" s="315">
        <v>25</v>
      </c>
      <c r="I81" s="315">
        <v>1000</v>
      </c>
      <c r="J81" s="875">
        <f>IFERROR(VLOOKUP(C81,TDSheet!$G$1:$AK$2998,30,FALSE)/'Параметры заказа'!$B$10,"")</f>
        <v>3.96</v>
      </c>
      <c r="K81" s="1079">
        <f t="shared" si="1"/>
        <v>3.96</v>
      </c>
      <c r="L81" s="522"/>
      <c r="O81" s="258"/>
      <c r="P81" s="308"/>
    </row>
    <row r="82" spans="1:16" s="307" customFormat="1" ht="63.15" customHeight="1">
      <c r="A82" s="318"/>
      <c r="B82" s="319" t="s">
        <v>1643</v>
      </c>
      <c r="C82" s="323" t="s">
        <v>1642</v>
      </c>
      <c r="D82" s="309" t="s">
        <v>1654</v>
      </c>
      <c r="E82" s="310"/>
      <c r="F82" s="311"/>
      <c r="G82" s="312"/>
      <c r="H82" s="315">
        <v>100</v>
      </c>
      <c r="I82" s="315">
        <v>100</v>
      </c>
      <c r="J82" s="875">
        <f>IFERROR(VLOOKUP(C82,TDSheet!$G$1:$AK$2998,30,FALSE)/'Параметры заказа'!$B$10,"")</f>
        <v>65.56</v>
      </c>
      <c r="K82" s="1079">
        <f t="shared" si="1"/>
        <v>65.56</v>
      </c>
      <c r="L82" s="522"/>
      <c r="O82" s="258"/>
      <c r="P82" s="308"/>
    </row>
    <row r="83" spans="1:16" s="307" customFormat="1" ht="43.95" customHeight="1">
      <c r="A83" s="2413"/>
      <c r="B83" s="319" t="s">
        <v>1645</v>
      </c>
      <c r="C83" s="323" t="s">
        <v>1644</v>
      </c>
      <c r="D83" s="309" t="s">
        <v>3</v>
      </c>
      <c r="E83" s="310"/>
      <c r="F83" s="360">
        <v>56</v>
      </c>
      <c r="G83" s="312"/>
      <c r="H83" s="315">
        <v>10</v>
      </c>
      <c r="I83" s="315">
        <v>100</v>
      </c>
      <c r="J83" s="875">
        <f>IFERROR(VLOOKUP(C83,TDSheet!$G$1:$AK$2998,30,FALSE)/'Параметры заказа'!$B$10,"")</f>
        <v>37.75</v>
      </c>
      <c r="K83" s="1079">
        <f t="shared" si="1"/>
        <v>37.75</v>
      </c>
      <c r="L83" s="522"/>
      <c r="O83" s="258"/>
      <c r="P83" s="308"/>
    </row>
    <row r="84" spans="1:16" s="307" customFormat="1" ht="43.95" customHeight="1">
      <c r="A84" s="2414"/>
      <c r="B84" s="319" t="s">
        <v>1646</v>
      </c>
      <c r="C84" s="323" t="s">
        <v>1647</v>
      </c>
      <c r="D84" s="309" t="s">
        <v>3</v>
      </c>
      <c r="E84" s="310"/>
      <c r="F84" s="360">
        <v>56</v>
      </c>
      <c r="G84" s="312"/>
      <c r="H84" s="315">
        <v>10</v>
      </c>
      <c r="I84" s="315">
        <v>100</v>
      </c>
      <c r="J84" s="875">
        <f>IFERROR(VLOOKUP(C84,TDSheet!$G$1:$AK$2998,30,FALSE)/'Параметры заказа'!$B$10,"")</f>
        <v>37.75</v>
      </c>
      <c r="K84" s="1079">
        <f t="shared" si="1"/>
        <v>37.75</v>
      </c>
      <c r="L84" s="522"/>
      <c r="O84" s="258"/>
      <c r="P84" s="308"/>
    </row>
    <row r="85" spans="1:16" ht="24.15" customHeight="1">
      <c r="P85" s="10"/>
    </row>
    <row r="86" spans="1:16" ht="24.15" customHeight="1">
      <c r="P86" s="10"/>
    </row>
    <row r="87" spans="1:16" ht="24.15" customHeight="1">
      <c r="P87" s="10"/>
    </row>
    <row r="88" spans="1:16" ht="24.15" customHeight="1">
      <c r="P88" s="10"/>
    </row>
    <row r="89" spans="1:16" ht="24.15" customHeight="1">
      <c r="P89" s="10"/>
    </row>
    <row r="90" spans="1:16" ht="24.15" customHeight="1">
      <c r="P90" s="10"/>
    </row>
    <row r="91" spans="1:16" ht="24.15" customHeight="1">
      <c r="P91" s="10"/>
    </row>
    <row r="92" spans="1:16" ht="24.15" customHeight="1">
      <c r="P92" s="10"/>
    </row>
    <row r="93" spans="1:16" ht="24.15" customHeight="1">
      <c r="P93" s="10"/>
    </row>
    <row r="94" spans="1:16" ht="24.15" customHeight="1">
      <c r="P94" s="10"/>
    </row>
    <row r="95" spans="1:16" ht="24.15" customHeight="1">
      <c r="P95" s="10"/>
    </row>
    <row r="96" spans="1:16" ht="24.15" customHeight="1">
      <c r="P96" s="10"/>
    </row>
    <row r="97" spans="16:16" ht="24.15" customHeight="1">
      <c r="P97" s="10"/>
    </row>
    <row r="98" spans="16:16" ht="24.15" customHeight="1">
      <c r="P98" s="10"/>
    </row>
    <row r="99" spans="16:16" ht="24.15" customHeight="1">
      <c r="P99" s="10"/>
    </row>
    <row r="100" spans="16:16" ht="24.15" customHeight="1">
      <c r="P100" s="10"/>
    </row>
    <row r="101" spans="16:16" ht="24.15" customHeight="1">
      <c r="P101" s="10"/>
    </row>
    <row r="102" spans="16:16" ht="24.15" customHeight="1">
      <c r="P102" s="10"/>
    </row>
    <row r="103" spans="16:16" ht="24.15" customHeight="1">
      <c r="P103" s="10"/>
    </row>
    <row r="104" spans="16:16" ht="24.15" customHeight="1">
      <c r="P104" s="10"/>
    </row>
    <row r="105" spans="16:16" ht="24.15" customHeight="1">
      <c r="P105" s="10"/>
    </row>
    <row r="106" spans="16:16" ht="24.15" customHeight="1">
      <c r="P106" s="10"/>
    </row>
    <row r="107" spans="16:16" ht="24.15" customHeight="1">
      <c r="P107" s="10"/>
    </row>
    <row r="108" spans="16:16" ht="24.15" customHeight="1">
      <c r="P108" s="10"/>
    </row>
    <row r="109" spans="16:16" ht="24.15" customHeight="1">
      <c r="P109" s="10"/>
    </row>
    <row r="110" spans="16:16" ht="24.15" customHeight="1">
      <c r="P110" s="10"/>
    </row>
    <row r="111" spans="16:16" ht="24.15" customHeight="1">
      <c r="P111" s="10"/>
    </row>
    <row r="112" spans="16:16" ht="24.15" customHeight="1">
      <c r="P112" s="10"/>
    </row>
    <row r="113" spans="16:16" ht="24.15" customHeight="1">
      <c r="P113" s="10"/>
    </row>
    <row r="114" spans="16:16" ht="24.15" customHeight="1">
      <c r="P114" s="10"/>
    </row>
    <row r="115" spans="16:16" ht="24.15" customHeight="1">
      <c r="P115" s="10"/>
    </row>
    <row r="116" spans="16:16" ht="24.15" customHeight="1">
      <c r="P116" s="10"/>
    </row>
    <row r="117" spans="16:16" ht="24.15" customHeight="1">
      <c r="P117" s="10"/>
    </row>
    <row r="118" spans="16:16" ht="24.15" customHeight="1">
      <c r="P118" s="10"/>
    </row>
    <row r="119" spans="16:16" ht="24.15" customHeight="1">
      <c r="P119" s="10"/>
    </row>
    <row r="120" spans="16:16" ht="24.15" customHeight="1">
      <c r="P120" s="10"/>
    </row>
    <row r="121" spans="16:16" ht="24.15" customHeight="1">
      <c r="P121" s="10"/>
    </row>
    <row r="122" spans="16:16" ht="24.15" customHeight="1">
      <c r="P122" s="10"/>
    </row>
    <row r="123" spans="16:16" ht="24.15" customHeight="1">
      <c r="P123" s="10"/>
    </row>
    <row r="124" spans="16:16" ht="24.15" customHeight="1">
      <c r="P124" s="10"/>
    </row>
    <row r="125" spans="16:16" ht="24.15" customHeight="1">
      <c r="P125" s="10"/>
    </row>
    <row r="126" spans="16:16" ht="24.15" customHeight="1">
      <c r="P126" s="10"/>
    </row>
    <row r="127" spans="16:16" ht="24.15" customHeight="1">
      <c r="P127" s="10"/>
    </row>
    <row r="128" spans="16:16" ht="24.15" customHeight="1">
      <c r="P128" s="10"/>
    </row>
    <row r="129" spans="16:16" ht="24.15" customHeight="1">
      <c r="P129" s="10"/>
    </row>
    <row r="130" spans="16:16" ht="24.15" customHeight="1">
      <c r="P130" s="10"/>
    </row>
    <row r="131" spans="16:16" ht="24.15" customHeight="1">
      <c r="P131" s="10"/>
    </row>
    <row r="132" spans="16:16" ht="24.15" customHeight="1">
      <c r="P132" s="10"/>
    </row>
    <row r="133" spans="16:16" ht="24.15" customHeight="1">
      <c r="P133" s="10"/>
    </row>
    <row r="134" spans="16:16" ht="24.15" customHeight="1">
      <c r="P134" s="10"/>
    </row>
    <row r="135" spans="16:16" ht="24.15" customHeight="1">
      <c r="P135" s="10"/>
    </row>
    <row r="136" spans="16:16" ht="24.15" customHeight="1">
      <c r="P136" s="10"/>
    </row>
    <row r="137" spans="16:16" ht="24.15" customHeight="1">
      <c r="P137" s="10"/>
    </row>
    <row r="138" spans="16:16" ht="24.15" customHeight="1">
      <c r="P138" s="10"/>
    </row>
    <row r="139" spans="16:16" ht="24.15" customHeight="1">
      <c r="P139" s="10"/>
    </row>
    <row r="140" spans="16:16" ht="24.15" customHeight="1">
      <c r="P140" s="10"/>
    </row>
    <row r="141" spans="16:16" ht="24.15" customHeight="1">
      <c r="P141" s="10"/>
    </row>
    <row r="142" spans="16:16" ht="24.15" customHeight="1">
      <c r="P142" s="10"/>
    </row>
    <row r="143" spans="16:16" ht="24.15" customHeight="1">
      <c r="P143" s="10"/>
    </row>
    <row r="144" spans="16:16" ht="24.15" customHeight="1">
      <c r="P144" s="10"/>
    </row>
    <row r="145" spans="16:16" ht="24.15" customHeight="1">
      <c r="P145" s="10"/>
    </row>
    <row r="146" spans="16:16" ht="24.15" customHeight="1">
      <c r="P146" s="10"/>
    </row>
    <row r="147" spans="16:16" ht="24.15" customHeight="1"/>
    <row r="148" spans="16:16" ht="24.15" customHeight="1"/>
    <row r="149" spans="16:16" ht="24.15" customHeight="1"/>
    <row r="150" spans="16:16" ht="24.15" customHeight="1"/>
    <row r="151" spans="16:16" ht="24.15" customHeight="1"/>
    <row r="152" spans="16:16" ht="24.15" customHeight="1"/>
    <row r="153" spans="16:16" ht="24.15" customHeight="1"/>
    <row r="154" spans="16:16" ht="24.15" customHeight="1"/>
    <row r="155" spans="16:16" ht="24.15" customHeight="1"/>
    <row r="156" spans="16:16" ht="24.15" customHeight="1"/>
    <row r="157" spans="16:16" ht="24.15" customHeight="1"/>
    <row r="158" spans="16:16" ht="24.15" customHeight="1"/>
    <row r="159" spans="16:16" ht="24.15" customHeight="1"/>
    <row r="160" spans="16:16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  <row r="408" ht="24.15" customHeight="1"/>
    <row r="409" ht="24.15" customHeight="1"/>
    <row r="410" ht="24.15" customHeight="1"/>
    <row r="411" ht="24.15" customHeight="1"/>
    <row r="412" ht="24.15" customHeight="1"/>
    <row r="413" ht="24.15" customHeight="1"/>
  </sheetData>
  <sheetProtection sheet="1" objects="1" scenarios="1"/>
  <mergeCells count="111">
    <mergeCell ref="H10:I10"/>
    <mergeCell ref="H11:I11"/>
    <mergeCell ref="H12:I12"/>
    <mergeCell ref="H13:I13"/>
    <mergeCell ref="K7:K8"/>
    <mergeCell ref="L7:L8"/>
    <mergeCell ref="F6:J6"/>
    <mergeCell ref="K6:L6"/>
    <mergeCell ref="A7:A8"/>
    <mergeCell ref="B7:B8"/>
    <mergeCell ref="C7:C8"/>
    <mergeCell ref="D7:D8"/>
    <mergeCell ref="E7:E8"/>
    <mergeCell ref="F7:F8"/>
    <mergeCell ref="H7:I7"/>
    <mergeCell ref="J7:J8"/>
    <mergeCell ref="A1:A6"/>
    <mergeCell ref="B1:E6"/>
    <mergeCell ref="F1:J1"/>
    <mergeCell ref="K1:L1"/>
    <mergeCell ref="F2:J2"/>
    <mergeCell ref="F3:J3"/>
    <mergeCell ref="F4:J4"/>
    <mergeCell ref="K4:L4"/>
    <mergeCell ref="B42:B43"/>
    <mergeCell ref="A21:A25"/>
    <mergeCell ref="B21:B25"/>
    <mergeCell ref="H21:I21"/>
    <mergeCell ref="H22:I22"/>
    <mergeCell ref="H23:I23"/>
    <mergeCell ref="H24:I24"/>
    <mergeCell ref="H25:I25"/>
    <mergeCell ref="A15:A19"/>
    <mergeCell ref="B15:B19"/>
    <mergeCell ref="H15:I15"/>
    <mergeCell ref="H16:I16"/>
    <mergeCell ref="H17:I17"/>
    <mergeCell ref="H18:I18"/>
    <mergeCell ref="H19:I19"/>
    <mergeCell ref="H49:I49"/>
    <mergeCell ref="F5:J5"/>
    <mergeCell ref="K5:L5"/>
    <mergeCell ref="A10:A13"/>
    <mergeCell ref="B10:B13"/>
    <mergeCell ref="A36:A45"/>
    <mergeCell ref="B36:B37"/>
    <mergeCell ref="H36:I36"/>
    <mergeCell ref="H37:I37"/>
    <mergeCell ref="B38:B39"/>
    <mergeCell ref="A27:A34"/>
    <mergeCell ref="B27:B28"/>
    <mergeCell ref="H27:I27"/>
    <mergeCell ref="H28:I28"/>
    <mergeCell ref="B29:B30"/>
    <mergeCell ref="H29:I29"/>
    <mergeCell ref="H30:I30"/>
    <mergeCell ref="B31:B32"/>
    <mergeCell ref="H31:I31"/>
    <mergeCell ref="H38:I38"/>
    <mergeCell ref="H39:I39"/>
    <mergeCell ref="B40:B41"/>
    <mergeCell ref="H40:I40"/>
    <mergeCell ref="H41:I41"/>
    <mergeCell ref="H55:I55"/>
    <mergeCell ref="B56:B57"/>
    <mergeCell ref="H42:I42"/>
    <mergeCell ref="H43:I43"/>
    <mergeCell ref="H32:I32"/>
    <mergeCell ref="B33:B34"/>
    <mergeCell ref="H33:I33"/>
    <mergeCell ref="H34:I34"/>
    <mergeCell ref="H56:I56"/>
    <mergeCell ref="H57:I57"/>
    <mergeCell ref="B50:B51"/>
    <mergeCell ref="H50:I50"/>
    <mergeCell ref="H51:I51"/>
    <mergeCell ref="B52:B53"/>
    <mergeCell ref="H52:I52"/>
    <mergeCell ref="H53:I53"/>
    <mergeCell ref="B44:B45"/>
    <mergeCell ref="H44:I44"/>
    <mergeCell ref="H45:I45"/>
    <mergeCell ref="B46:B47"/>
    <mergeCell ref="H46:I46"/>
    <mergeCell ref="H47:I47"/>
    <mergeCell ref="B48:B49"/>
    <mergeCell ref="H48:I48"/>
    <mergeCell ref="K2:L2"/>
    <mergeCell ref="K3:L3"/>
    <mergeCell ref="A83:A84"/>
    <mergeCell ref="A66:A69"/>
    <mergeCell ref="B66:B69"/>
    <mergeCell ref="D66:D69"/>
    <mergeCell ref="A72:A74"/>
    <mergeCell ref="A77:A79"/>
    <mergeCell ref="A80:A81"/>
    <mergeCell ref="B62:B63"/>
    <mergeCell ref="H62:I62"/>
    <mergeCell ref="H63:I63"/>
    <mergeCell ref="B64:B65"/>
    <mergeCell ref="H64:I64"/>
    <mergeCell ref="H65:I65"/>
    <mergeCell ref="A46:A65"/>
    <mergeCell ref="B58:B59"/>
    <mergeCell ref="H58:I58"/>
    <mergeCell ref="H59:I59"/>
    <mergeCell ref="B60:B61"/>
    <mergeCell ref="H60:I60"/>
    <mergeCell ref="H61:I61"/>
    <mergeCell ref="B54:B55"/>
    <mergeCell ref="H54:I54"/>
  </mergeCells>
  <hyperlinks>
    <hyperlink ref="O13" location="'Доп скидки от 50 000 р.'!A1" display="*дополнительная скидка от 5 до 7%" xr:uid="{00000000-0004-0000-0C00-000000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>
    <tabColor rgb="FF92D050"/>
  </sheetPr>
  <dimension ref="A1:P244"/>
  <sheetViews>
    <sheetView zoomScale="90" zoomScaleNormal="90" workbookViewId="0">
      <pane ySplit="8" topLeftCell="A9" activePane="bottomLeft" state="frozen"/>
      <selection pane="bottomLeft" activeCell="B1" sqref="B1:E6"/>
    </sheetView>
  </sheetViews>
  <sheetFormatPr defaultRowHeight="14.4"/>
  <cols>
    <col min="1" max="1" width="27.33203125" customWidth="1"/>
    <col min="2" max="2" width="32" customWidth="1"/>
    <col min="3" max="3" width="14.6640625" style="81" customWidth="1"/>
    <col min="4" max="4" width="13.33203125" style="150" customWidth="1"/>
    <col min="6" max="6" width="11.33203125" customWidth="1"/>
    <col min="7" max="7" width="12.6640625" hidden="1" customWidth="1"/>
    <col min="10" max="10" width="14.33203125" customWidth="1"/>
    <col min="11" max="11" width="15.44140625" customWidth="1"/>
    <col min="12" max="12" width="14.88671875" customWidth="1"/>
    <col min="13" max="13" width="3.33203125" customWidth="1"/>
    <col min="14" max="14" width="24" customWidth="1"/>
    <col min="16" max="16" width="12.109375" style="278" customWidth="1"/>
  </cols>
  <sheetData>
    <row r="1" spans="1:12" ht="24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2" ht="24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2" ht="21.45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2" ht="21.45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2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2" ht="21.15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2" ht="15.75" customHeight="1" thickBot="1">
      <c r="A7" s="2241" t="s">
        <v>0</v>
      </c>
      <c r="B7" s="2241" t="s">
        <v>59</v>
      </c>
      <c r="C7" s="2488" t="s">
        <v>60</v>
      </c>
      <c r="D7" s="2241" t="s">
        <v>1</v>
      </c>
      <c r="E7" s="2243" t="s">
        <v>161</v>
      </c>
      <c r="F7" s="2245" t="s">
        <v>169</v>
      </c>
      <c r="G7" s="2490" t="s">
        <v>1374</v>
      </c>
      <c r="H7" s="2247" t="s">
        <v>625</v>
      </c>
      <c r="I7" s="2410"/>
      <c r="J7" s="2411" t="str">
        <f>"Базовая цена 
("&amp;Рубрикатор!$F$11&amp;")"</f>
        <v>Базовая цена 
(с НДС)</v>
      </c>
      <c r="K7" s="2236" t="s">
        <v>170</v>
      </c>
      <c r="L7" s="2487" t="s">
        <v>50</v>
      </c>
    </row>
    <row r="8" spans="1:12" ht="15.75" customHeight="1" thickBot="1">
      <c r="A8" s="2242"/>
      <c r="B8" s="2242"/>
      <c r="C8" s="2489"/>
      <c r="D8" s="2242"/>
      <c r="E8" s="2244"/>
      <c r="F8" s="2246"/>
      <c r="G8" s="2491"/>
      <c r="H8" s="247" t="s">
        <v>626</v>
      </c>
      <c r="I8" s="248" t="s">
        <v>627</v>
      </c>
      <c r="J8" s="2412"/>
      <c r="K8" s="2237"/>
      <c r="L8" s="2178"/>
    </row>
    <row r="9" spans="1:12" ht="24" customHeight="1" thickBot="1">
      <c r="A9" s="726" t="s">
        <v>822</v>
      </c>
      <c r="B9" s="768"/>
      <c r="C9" s="768"/>
      <c r="D9" s="768"/>
      <c r="E9" s="768"/>
      <c r="F9" s="768"/>
      <c r="G9" s="768"/>
      <c r="H9" s="768"/>
      <c r="I9" s="768"/>
      <c r="J9" s="768"/>
      <c r="K9" s="876"/>
      <c r="L9" s="562"/>
    </row>
    <row r="10" spans="1:12" ht="29.1" customHeight="1">
      <c r="A10" s="2460"/>
      <c r="B10" s="2480" t="s">
        <v>808</v>
      </c>
      <c r="C10" s="249" t="s">
        <v>1195</v>
      </c>
      <c r="D10" s="365">
        <v>16</v>
      </c>
      <c r="E10" s="9" t="s">
        <v>1421</v>
      </c>
      <c r="F10" s="366">
        <v>26</v>
      </c>
      <c r="G10" s="46">
        <v>1.9000000000000001E-5</v>
      </c>
      <c r="H10" s="111">
        <v>50</v>
      </c>
      <c r="I10" s="98">
        <v>700</v>
      </c>
      <c r="J10" s="795">
        <f>IFERROR(VLOOKUP(C10,TDSheet!$G$1:$AK$2998,30,FALSE)/'Параметры заказа'!$B$10,"")</f>
        <v>0.98</v>
      </c>
      <c r="K10" s="1081">
        <f>IFERROR(J10*$K$3*((100-$K$1)/100),"")</f>
        <v>78.437112600000006</v>
      </c>
      <c r="L10" s="508"/>
    </row>
    <row r="11" spans="1:12" ht="29.1" customHeight="1">
      <c r="A11" s="2462"/>
      <c r="B11" s="2481"/>
      <c r="C11" s="332" t="s">
        <v>1367</v>
      </c>
      <c r="D11" s="315">
        <v>20</v>
      </c>
      <c r="E11" s="334" t="s">
        <v>1421</v>
      </c>
      <c r="F11" s="334">
        <v>29</v>
      </c>
      <c r="G11" s="331">
        <v>2.6999999999999999E-5</v>
      </c>
      <c r="H11" s="321">
        <v>50</v>
      </c>
      <c r="I11" s="347">
        <v>500</v>
      </c>
      <c r="J11" s="877">
        <f>IFERROR(VLOOKUP(C11,TDSheet!$G$1:$AK$2998,30,FALSE)/'Параметры заказа'!$B$10,"")</f>
        <v>1.0900000000000001</v>
      </c>
      <c r="K11" s="1079">
        <f t="shared" ref="K11:K74" si="0">IFERROR(J11*$K$3*((100-$K$1)/100),"")</f>
        <v>87.241278300000019</v>
      </c>
      <c r="L11" s="563"/>
    </row>
    <row r="12" spans="1:12" ht="29.1" customHeight="1">
      <c r="A12" s="2462"/>
      <c r="B12" s="2481"/>
      <c r="C12" s="332" t="s">
        <v>1368</v>
      </c>
      <c r="D12" s="315">
        <v>25</v>
      </c>
      <c r="E12" s="334" t="s">
        <v>1421</v>
      </c>
      <c r="F12" s="334">
        <v>46</v>
      </c>
      <c r="G12" s="331">
        <v>4.5000000000000003E-5</v>
      </c>
      <c r="H12" s="321">
        <v>25</v>
      </c>
      <c r="I12" s="347">
        <v>300</v>
      </c>
      <c r="J12" s="877">
        <f>IFERROR(VLOOKUP(C12,TDSheet!$G$1:$AK$2998,30,FALSE)/'Параметры заказа'!$B$10,"")</f>
        <v>1.69</v>
      </c>
      <c r="K12" s="1079">
        <f t="shared" si="0"/>
        <v>135.26400030000002</v>
      </c>
      <c r="L12" s="563"/>
    </row>
    <row r="13" spans="1:12" ht="29.1" customHeight="1" thickBot="1">
      <c r="A13" s="2466"/>
      <c r="B13" s="2482"/>
      <c r="C13" s="250" t="s">
        <v>1672</v>
      </c>
      <c r="D13" s="153">
        <v>32</v>
      </c>
      <c r="E13" s="12" t="s">
        <v>1421</v>
      </c>
      <c r="F13" s="12">
        <v>91</v>
      </c>
      <c r="G13" s="45"/>
      <c r="H13" s="113">
        <v>20</v>
      </c>
      <c r="I13" s="2040">
        <v>140</v>
      </c>
      <c r="J13" s="878">
        <f>IFERROR(VLOOKUP(C13,TDSheet!$G$1:$AK$2998,30,FALSE)/'Параметры заказа'!$B$10,"")</f>
        <v>3.49</v>
      </c>
      <c r="K13" s="1080">
        <f t="shared" si="0"/>
        <v>279.33216630000004</v>
      </c>
      <c r="L13" s="498"/>
    </row>
    <row r="14" spans="1:12" ht="29.1" customHeight="1">
      <c r="A14" s="2461"/>
      <c r="B14" s="2473" t="s">
        <v>809</v>
      </c>
      <c r="C14" s="364" t="s">
        <v>944</v>
      </c>
      <c r="D14" s="205" t="s">
        <v>1420</v>
      </c>
      <c r="E14" s="206" t="s">
        <v>1421</v>
      </c>
      <c r="F14" s="206">
        <v>56</v>
      </c>
      <c r="G14" s="47">
        <v>3.4E-5</v>
      </c>
      <c r="H14" s="116">
        <v>10</v>
      </c>
      <c r="I14" s="212">
        <v>400</v>
      </c>
      <c r="J14" s="879">
        <f>IFERROR(VLOOKUP(C14,TDSheet!$G$1:$AK$2998,30,FALSE)/'Параметры заказа'!$B$10,"")</f>
        <v>2.4300000000000002</v>
      </c>
      <c r="K14" s="1078">
        <f t="shared" si="0"/>
        <v>194.49202410000004</v>
      </c>
      <c r="L14" s="511"/>
    </row>
    <row r="15" spans="1:12" ht="29.1" customHeight="1">
      <c r="A15" s="2461"/>
      <c r="B15" s="2473"/>
      <c r="C15" s="254" t="s">
        <v>1244</v>
      </c>
      <c r="D15" s="149" t="s">
        <v>1420</v>
      </c>
      <c r="E15" s="206" t="s">
        <v>1421</v>
      </c>
      <c r="F15" s="206">
        <v>49</v>
      </c>
      <c r="G15" s="44"/>
      <c r="H15" s="116">
        <v>10</v>
      </c>
      <c r="I15" s="212">
        <v>450</v>
      </c>
      <c r="J15" s="879">
        <f>IFERROR(VLOOKUP(C15,TDSheet!$G$1:$AK$2998,30,FALSE)/'Параметры заказа'!$B$10,"")</f>
        <v>2.29</v>
      </c>
      <c r="K15" s="1078">
        <f t="shared" si="0"/>
        <v>183.28672230000004</v>
      </c>
      <c r="L15" s="501"/>
    </row>
    <row r="16" spans="1:12" ht="29.1" customHeight="1">
      <c r="A16" s="2461"/>
      <c r="B16" s="2473"/>
      <c r="C16" s="254" t="s">
        <v>1369</v>
      </c>
      <c r="D16" s="149" t="s">
        <v>1422</v>
      </c>
      <c r="E16" s="206" t="s">
        <v>1421</v>
      </c>
      <c r="F16" s="206">
        <v>58</v>
      </c>
      <c r="G16" s="44">
        <v>4.5000000000000003E-5</v>
      </c>
      <c r="H16" s="116">
        <v>10</v>
      </c>
      <c r="I16" s="212">
        <v>350</v>
      </c>
      <c r="J16" s="879">
        <f>IFERROR(VLOOKUP(C16,TDSheet!$G$1:$AK$2998,30,FALSE)/'Параметры заказа'!$B$10,"")</f>
        <v>3.45</v>
      </c>
      <c r="K16" s="1078">
        <f t="shared" si="0"/>
        <v>276.13065150000006</v>
      </c>
      <c r="L16" s="501"/>
    </row>
    <row r="17" spans="1:12" ht="29.1" customHeight="1">
      <c r="A17" s="2461"/>
      <c r="B17" s="2473"/>
      <c r="C17" s="254" t="s">
        <v>1370</v>
      </c>
      <c r="D17" s="149" t="s">
        <v>1423</v>
      </c>
      <c r="E17" s="206" t="s">
        <v>1421</v>
      </c>
      <c r="F17" s="206">
        <v>77</v>
      </c>
      <c r="G17" s="44">
        <v>3.8999999999999999E-5</v>
      </c>
      <c r="H17" s="116">
        <v>10</v>
      </c>
      <c r="I17" s="212">
        <v>300</v>
      </c>
      <c r="J17" s="879">
        <f>IFERROR(VLOOKUP(C17,TDSheet!$G$1:$AK$2998,30,FALSE)/'Параметры заказа'!$B$10,"")</f>
        <v>3.34</v>
      </c>
      <c r="K17" s="1078">
        <f t="shared" si="0"/>
        <v>267.32648580000006</v>
      </c>
      <c r="L17" s="501"/>
    </row>
    <row r="18" spans="1:12" ht="29.1" customHeight="1">
      <c r="A18" s="2461"/>
      <c r="B18" s="2473"/>
      <c r="C18" s="254" t="s">
        <v>1371</v>
      </c>
      <c r="D18" s="149" t="s">
        <v>1423</v>
      </c>
      <c r="E18" s="206" t="s">
        <v>1421</v>
      </c>
      <c r="F18" s="206">
        <v>58</v>
      </c>
      <c r="G18" s="44"/>
      <c r="H18" s="116">
        <v>10</v>
      </c>
      <c r="I18" s="212">
        <v>350</v>
      </c>
      <c r="J18" s="879">
        <f>IFERROR(VLOOKUP(C18,TDSheet!$G$1:$AK$2998,30,FALSE)/'Параметры заказа'!$B$10,"")</f>
        <v>3</v>
      </c>
      <c r="K18" s="1078">
        <f t="shared" si="0"/>
        <v>240.11361000000005</v>
      </c>
      <c r="L18" s="501"/>
    </row>
    <row r="19" spans="1:12" ht="29.1" customHeight="1">
      <c r="A19" s="2461"/>
      <c r="B19" s="2473"/>
      <c r="C19" s="254" t="s">
        <v>1245</v>
      </c>
      <c r="D19" s="149" t="s">
        <v>1424</v>
      </c>
      <c r="E19" s="206" t="s">
        <v>1421</v>
      </c>
      <c r="F19" s="206">
        <v>67</v>
      </c>
      <c r="G19" s="44">
        <v>4.5000000000000003E-5</v>
      </c>
      <c r="H19" s="116">
        <v>10</v>
      </c>
      <c r="I19" s="212">
        <v>300</v>
      </c>
      <c r="J19" s="879">
        <f>IFERROR(VLOOKUP(C19,TDSheet!$G$1:$AK$2998,30,FALSE)/'Параметры заказа'!$B$10,"")</f>
        <v>3.55</v>
      </c>
      <c r="K19" s="1078">
        <f t="shared" si="0"/>
        <v>284.13443850000004</v>
      </c>
      <c r="L19" s="501"/>
    </row>
    <row r="20" spans="1:12" ht="29.1" customHeight="1">
      <c r="A20" s="2461"/>
      <c r="B20" s="2473"/>
      <c r="C20" s="254" t="s">
        <v>1372</v>
      </c>
      <c r="D20" s="149" t="s">
        <v>1427</v>
      </c>
      <c r="E20" s="206" t="s">
        <v>1421</v>
      </c>
      <c r="F20" s="206">
        <v>120</v>
      </c>
      <c r="G20" s="44">
        <v>1.13E-4</v>
      </c>
      <c r="H20" s="116">
        <v>10</v>
      </c>
      <c r="I20" s="212">
        <v>120</v>
      </c>
      <c r="J20" s="879">
        <f>IFERROR(VLOOKUP(C20,TDSheet!$G$1:$AK$2998,30,FALSE)/'Параметры заказа'!$B$10,"")</f>
        <v>5.97</v>
      </c>
      <c r="K20" s="1078">
        <f t="shared" si="0"/>
        <v>477.82608390000007</v>
      </c>
      <c r="L20" s="501"/>
    </row>
    <row r="21" spans="1:12" ht="29.1" customHeight="1">
      <c r="A21" s="2461"/>
      <c r="B21" s="2473"/>
      <c r="C21" s="254" t="s">
        <v>864</v>
      </c>
      <c r="D21" s="149" t="s">
        <v>1425</v>
      </c>
      <c r="E21" s="206" t="s">
        <v>1421</v>
      </c>
      <c r="F21" s="206">
        <v>76</v>
      </c>
      <c r="G21" s="44">
        <v>5.3999999999999998E-5</v>
      </c>
      <c r="H21" s="116">
        <v>10</v>
      </c>
      <c r="I21" s="212">
        <v>250</v>
      </c>
      <c r="J21" s="879">
        <f>IFERROR(VLOOKUP(C21,TDSheet!$G$1:$AK$2998,30,FALSE)/'Параметры заказа'!$B$10,"")</f>
        <v>4.68</v>
      </c>
      <c r="K21" s="1078">
        <f t="shared" si="0"/>
        <v>374.57723160000006</v>
      </c>
      <c r="L21" s="501"/>
    </row>
    <row r="22" spans="1:12" ht="29.1" customHeight="1">
      <c r="A22" s="2461"/>
      <c r="B22" s="2473"/>
      <c r="C22" s="254" t="s">
        <v>893</v>
      </c>
      <c r="D22" s="149" t="s">
        <v>1426</v>
      </c>
      <c r="E22" s="206" t="s">
        <v>1421</v>
      </c>
      <c r="F22" s="206">
        <v>85</v>
      </c>
      <c r="G22" s="44">
        <v>6.7999999999999999E-5</v>
      </c>
      <c r="H22" s="116">
        <v>10</v>
      </c>
      <c r="I22" s="212">
        <v>200</v>
      </c>
      <c r="J22" s="879">
        <f>IFERROR(VLOOKUP(C22,TDSheet!$G$1:$AK$2998,30,FALSE)/'Параметры заказа'!$B$10,"")</f>
        <v>4.6900000000000004</v>
      </c>
      <c r="K22" s="1078">
        <f t="shared" si="0"/>
        <v>375.37761030000007</v>
      </c>
      <c r="L22" s="501"/>
    </row>
    <row r="23" spans="1:12" ht="29.1" customHeight="1">
      <c r="A23" s="2461"/>
      <c r="B23" s="2473"/>
      <c r="C23" s="254" t="s">
        <v>1373</v>
      </c>
      <c r="D23" s="149" t="s">
        <v>1429</v>
      </c>
      <c r="E23" s="206" t="s">
        <v>1421</v>
      </c>
      <c r="F23" s="206">
        <v>155</v>
      </c>
      <c r="G23" s="44">
        <v>1.35E-4</v>
      </c>
      <c r="H23" s="116">
        <v>10</v>
      </c>
      <c r="I23" s="212">
        <v>100</v>
      </c>
      <c r="J23" s="879">
        <f>IFERROR(VLOOKUP(C23,TDSheet!$G$1:$AK$2998,30,FALSE)/'Параметры заказа'!$B$10,"")</f>
        <v>8.43</v>
      </c>
      <c r="K23" s="1078">
        <f t="shared" si="0"/>
        <v>674.71924410000008</v>
      </c>
      <c r="L23" s="501"/>
    </row>
    <row r="24" spans="1:12" ht="29.1" customHeight="1" thickBot="1">
      <c r="A24" s="2478"/>
      <c r="B24" s="2473"/>
      <c r="C24" s="279" t="s">
        <v>863</v>
      </c>
      <c r="D24" s="165" t="s">
        <v>1428</v>
      </c>
      <c r="E24" s="211" t="s">
        <v>1421</v>
      </c>
      <c r="F24" s="211">
        <v>120</v>
      </c>
      <c r="G24" s="68">
        <v>1.0399999999999999E-4</v>
      </c>
      <c r="H24" s="222">
        <v>10</v>
      </c>
      <c r="I24" s="280">
        <v>130</v>
      </c>
      <c r="J24" s="880">
        <f>IFERROR(VLOOKUP(C24,TDSheet!$G$1:$AK$2998,30,FALSE)/'Параметры заказа'!$B$10,"")</f>
        <v>7.76</v>
      </c>
      <c r="K24" s="1131">
        <f t="shared" si="0"/>
        <v>621.09387120000008</v>
      </c>
      <c r="L24" s="564"/>
    </row>
    <row r="25" spans="1:12" ht="29.1" customHeight="1">
      <c r="A25" s="2483"/>
      <c r="B25" s="2468" t="s">
        <v>810</v>
      </c>
      <c r="C25" s="281" t="s">
        <v>1247</v>
      </c>
      <c r="D25" s="152" t="s">
        <v>1420</v>
      </c>
      <c r="E25" s="9" t="s">
        <v>1421</v>
      </c>
      <c r="F25" s="9">
        <v>65</v>
      </c>
      <c r="G25" s="46">
        <v>3.8999999999999999E-5</v>
      </c>
      <c r="H25" s="111">
        <v>10</v>
      </c>
      <c r="I25" s="98">
        <v>350</v>
      </c>
      <c r="J25" s="761">
        <f>IFERROR(VLOOKUP(C25,TDSheet!$G$1:$AK$2998,30,FALSE)/'Параметры заказа'!$B$10,"")</f>
        <v>2.87</v>
      </c>
      <c r="K25" s="1111">
        <f t="shared" si="0"/>
        <v>229.70868690000003</v>
      </c>
      <c r="L25" s="496"/>
    </row>
    <row r="26" spans="1:12" ht="29.1" customHeight="1">
      <c r="A26" s="2484"/>
      <c r="B26" s="2486"/>
      <c r="C26" s="348" t="s">
        <v>1246</v>
      </c>
      <c r="D26" s="315" t="s">
        <v>1420</v>
      </c>
      <c r="E26" s="333" t="s">
        <v>1421</v>
      </c>
      <c r="F26" s="333">
        <v>50</v>
      </c>
      <c r="G26" s="331"/>
      <c r="H26" s="321">
        <v>10</v>
      </c>
      <c r="I26" s="352">
        <v>400</v>
      </c>
      <c r="J26" s="881">
        <f>IFERROR(VLOOKUP(C26,TDSheet!$G$1:$AK$2998,30,FALSE)/'Параметры заказа'!$B$10,"")</f>
        <v>2.5</v>
      </c>
      <c r="K26" s="1132">
        <f t="shared" si="0"/>
        <v>200.09467500000002</v>
      </c>
      <c r="L26" s="497"/>
    </row>
    <row r="27" spans="1:12" ht="29.1" customHeight="1">
      <c r="A27" s="2484"/>
      <c r="B27" s="2486"/>
      <c r="C27" s="346" t="s">
        <v>865</v>
      </c>
      <c r="D27" s="315" t="s">
        <v>1422</v>
      </c>
      <c r="E27" s="334" t="s">
        <v>1421</v>
      </c>
      <c r="F27" s="334">
        <v>64</v>
      </c>
      <c r="G27" s="331">
        <v>6.7999999999999999E-5</v>
      </c>
      <c r="H27" s="321">
        <v>10</v>
      </c>
      <c r="I27" s="347">
        <v>200</v>
      </c>
      <c r="J27" s="881">
        <f>IFERROR(VLOOKUP(C27,TDSheet!$G$1:$AK$2998,30,FALSE)/'Параметры заказа'!$B$10,"")</f>
        <v>4.1100000000000003</v>
      </c>
      <c r="K27" s="1132">
        <f t="shared" si="0"/>
        <v>328.95564570000005</v>
      </c>
      <c r="L27" s="501"/>
    </row>
    <row r="28" spans="1:12" ht="29.1" customHeight="1">
      <c r="A28" s="2484"/>
      <c r="B28" s="2486"/>
      <c r="C28" s="346" t="s">
        <v>1249</v>
      </c>
      <c r="D28" s="315" t="s">
        <v>1423</v>
      </c>
      <c r="E28" s="206" t="s">
        <v>1421</v>
      </c>
      <c r="F28" s="206">
        <v>82</v>
      </c>
      <c r="G28" s="331">
        <v>5.3999999999999998E-5</v>
      </c>
      <c r="H28" s="321">
        <v>10</v>
      </c>
      <c r="I28" s="352">
        <v>250</v>
      </c>
      <c r="J28" s="881">
        <f>IFERROR(VLOOKUP(C28,TDSheet!$G$1:$AK$2998,30,FALSE)/'Параметры заказа'!$B$10,"")</f>
        <v>3.5</v>
      </c>
      <c r="K28" s="1133">
        <f t="shared" si="0"/>
        <v>280.13254500000005</v>
      </c>
      <c r="L28" s="501"/>
    </row>
    <row r="29" spans="1:12" ht="29.1" customHeight="1">
      <c r="A29" s="2484"/>
      <c r="B29" s="2486"/>
      <c r="C29" s="346" t="s">
        <v>1248</v>
      </c>
      <c r="D29" s="315" t="s">
        <v>1423</v>
      </c>
      <c r="E29" s="334" t="s">
        <v>1421</v>
      </c>
      <c r="F29" s="334">
        <v>59</v>
      </c>
      <c r="G29" s="331"/>
      <c r="H29" s="321">
        <v>10</v>
      </c>
      <c r="I29" s="347">
        <v>300</v>
      </c>
      <c r="J29" s="881">
        <f>IFERROR(VLOOKUP(C29,TDSheet!$G$1:$AK$2998,30,FALSE)/'Параметры заказа'!$B$10,"")</f>
        <v>3.09</v>
      </c>
      <c r="K29" s="1133">
        <f t="shared" si="0"/>
        <v>247.31701830000003</v>
      </c>
      <c r="L29" s="501"/>
    </row>
    <row r="30" spans="1:12" ht="29.1" customHeight="1">
      <c r="A30" s="2484"/>
      <c r="B30" s="2486"/>
      <c r="C30" s="346" t="s">
        <v>1375</v>
      </c>
      <c r="D30" s="315" t="s">
        <v>1424</v>
      </c>
      <c r="E30" s="206" t="s">
        <v>1421</v>
      </c>
      <c r="F30" s="206">
        <v>74</v>
      </c>
      <c r="G30" s="331">
        <v>5.3999999999999998E-5</v>
      </c>
      <c r="H30" s="321">
        <v>10</v>
      </c>
      <c r="I30" s="352">
        <v>250</v>
      </c>
      <c r="J30" s="881">
        <f>IFERROR(VLOOKUP(C30,TDSheet!$G$1:$AK$2998,30,FALSE)/'Параметры заказа'!$B$10,"")</f>
        <v>4.1900000000000004</v>
      </c>
      <c r="K30" s="1110">
        <f t="shared" si="0"/>
        <v>335.35867530000007</v>
      </c>
      <c r="L30" s="501"/>
    </row>
    <row r="31" spans="1:12" ht="29.1" customHeight="1">
      <c r="A31" s="2484"/>
      <c r="B31" s="2486"/>
      <c r="C31" s="346" t="s">
        <v>867</v>
      </c>
      <c r="D31" s="315" t="s">
        <v>1427</v>
      </c>
      <c r="E31" s="334" t="s">
        <v>1421</v>
      </c>
      <c r="F31" s="334">
        <v>129</v>
      </c>
      <c r="G31" s="331">
        <v>1.13E-4</v>
      </c>
      <c r="H31" s="321">
        <v>10</v>
      </c>
      <c r="I31" s="347">
        <v>120</v>
      </c>
      <c r="J31" s="881">
        <f>IFERROR(VLOOKUP(C31,TDSheet!$G$1:$AK$2998,30,FALSE)/'Параметры заказа'!$B$10,"")</f>
        <v>6.26</v>
      </c>
      <c r="K31" s="1110">
        <f t="shared" si="0"/>
        <v>501.03706620000008</v>
      </c>
      <c r="L31" s="501"/>
    </row>
    <row r="32" spans="1:12" ht="29.1" customHeight="1">
      <c r="A32" s="2484"/>
      <c r="B32" s="2486"/>
      <c r="C32" s="346" t="s">
        <v>866</v>
      </c>
      <c r="D32" s="315" t="s">
        <v>1425</v>
      </c>
      <c r="E32" s="334" t="s">
        <v>1421</v>
      </c>
      <c r="F32" s="334">
        <v>79</v>
      </c>
      <c r="G32" s="331">
        <v>6.7999999999999999E-5</v>
      </c>
      <c r="H32" s="321">
        <v>10</v>
      </c>
      <c r="I32" s="347">
        <v>200</v>
      </c>
      <c r="J32" s="881">
        <f>IFERROR(VLOOKUP(C32,TDSheet!$G$1:$AK$2998,30,FALSE)/'Параметры заказа'!$B$10,"")</f>
        <v>4.42</v>
      </c>
      <c r="K32" s="1110">
        <f t="shared" si="0"/>
        <v>353.76738540000002</v>
      </c>
      <c r="L32" s="501"/>
    </row>
    <row r="33" spans="1:12" ht="29.1" customHeight="1">
      <c r="A33" s="2484"/>
      <c r="B33" s="2486"/>
      <c r="C33" s="346" t="s">
        <v>902</v>
      </c>
      <c r="D33" s="315" t="s">
        <v>1426</v>
      </c>
      <c r="E33" s="334" t="s">
        <v>1421</v>
      </c>
      <c r="F33" s="334">
        <v>92</v>
      </c>
      <c r="G33" s="331">
        <v>6.7999999999999999E-5</v>
      </c>
      <c r="H33" s="321">
        <v>10</v>
      </c>
      <c r="I33" s="347">
        <v>200</v>
      </c>
      <c r="J33" s="881">
        <f>IFERROR(VLOOKUP(C33,TDSheet!$G$1:$AK$2998,30,FALSE)/'Параметры заказа'!$B$10,"")</f>
        <v>4.82</v>
      </c>
      <c r="K33" s="1110">
        <f t="shared" si="0"/>
        <v>385.78253340000009</v>
      </c>
      <c r="L33" s="497"/>
    </row>
    <row r="34" spans="1:12" ht="28.95" customHeight="1" thickBot="1">
      <c r="A34" s="2485"/>
      <c r="B34" s="2470"/>
      <c r="C34" s="255" t="s">
        <v>1376</v>
      </c>
      <c r="D34" s="153" t="s">
        <v>1429</v>
      </c>
      <c r="E34" s="12" t="s">
        <v>1421</v>
      </c>
      <c r="F34" s="12">
        <v>163</v>
      </c>
      <c r="G34" s="45">
        <v>1.35E-4</v>
      </c>
      <c r="H34" s="113">
        <v>10</v>
      </c>
      <c r="I34" s="100">
        <v>100</v>
      </c>
      <c r="J34" s="763">
        <f>IFERROR(VLOOKUP(C34,TDSheet!$G$1:$AK$2998,30,FALSE)/'Параметры заказа'!$B$10,"")</f>
        <v>9.1199999999999992</v>
      </c>
      <c r="K34" s="1097">
        <f t="shared" si="0"/>
        <v>729.94537440000011</v>
      </c>
      <c r="L34" s="498"/>
    </row>
    <row r="35" spans="1:12" ht="70.5" customHeight="1" thickBot="1">
      <c r="A35" s="344"/>
      <c r="B35" s="345" t="s">
        <v>1616</v>
      </c>
      <c r="C35" s="349" t="s">
        <v>1617</v>
      </c>
      <c r="D35" s="350" t="s">
        <v>1618</v>
      </c>
      <c r="E35" s="162" t="s">
        <v>1421</v>
      </c>
      <c r="F35" s="162">
        <v>35</v>
      </c>
      <c r="G35" s="193">
        <v>2.6999999999999999E-5</v>
      </c>
      <c r="H35" s="115">
        <v>10</v>
      </c>
      <c r="I35" s="351">
        <v>500</v>
      </c>
      <c r="J35" s="882">
        <f>IFERROR(VLOOKUP(C35,TDSheet!$G$1:$AK$2998,30,FALSE)/'Параметры заказа'!$B$10,"")</f>
        <v>2.37</v>
      </c>
      <c r="K35" s="1134">
        <f t="shared" si="0"/>
        <v>189.68975190000003</v>
      </c>
      <c r="L35" s="519"/>
    </row>
    <row r="36" spans="1:12" ht="29.1" customHeight="1">
      <c r="A36" s="2478"/>
      <c r="B36" s="2476" t="s">
        <v>811</v>
      </c>
      <c r="C36" s="214" t="s">
        <v>1250</v>
      </c>
      <c r="D36" s="208">
        <v>16</v>
      </c>
      <c r="E36" s="209" t="s">
        <v>1421</v>
      </c>
      <c r="F36" s="69">
        <v>35</v>
      </c>
      <c r="G36" s="42">
        <v>2.6999999999999999E-5</v>
      </c>
      <c r="H36" s="116">
        <v>10</v>
      </c>
      <c r="I36" s="139">
        <v>500</v>
      </c>
      <c r="J36" s="879">
        <f>IFERROR(VLOOKUP(C36,TDSheet!$G$1:$AK$2998,30,FALSE)/'Параметры заказа'!$B$10,"")</f>
        <v>1.9</v>
      </c>
      <c r="K36" s="1078">
        <f t="shared" si="0"/>
        <v>152.07195300000001</v>
      </c>
      <c r="L36" s="501"/>
    </row>
    <row r="37" spans="1:12" ht="29.1" customHeight="1">
      <c r="A37" s="2478"/>
      <c r="B37" s="2476"/>
      <c r="C37" s="155" t="s">
        <v>1377</v>
      </c>
      <c r="D37" s="149">
        <v>20</v>
      </c>
      <c r="E37" s="207" t="s">
        <v>1421</v>
      </c>
      <c r="F37" s="69">
        <v>54</v>
      </c>
      <c r="G37" s="44">
        <v>4.5000000000000003E-5</v>
      </c>
      <c r="H37" s="116">
        <v>10</v>
      </c>
      <c r="I37" s="212">
        <v>300</v>
      </c>
      <c r="J37" s="879">
        <f>IFERROR(VLOOKUP(C37,TDSheet!$G$1:$AK$2998,30,FALSE)/'Параметры заказа'!$B$10,"")</f>
        <v>2.74</v>
      </c>
      <c r="K37" s="1078">
        <f t="shared" si="0"/>
        <v>219.30376380000004</v>
      </c>
      <c r="L37" s="501"/>
    </row>
    <row r="38" spans="1:12" ht="29.1" customHeight="1">
      <c r="A38" s="2478"/>
      <c r="B38" s="2476"/>
      <c r="C38" s="155" t="s">
        <v>1378</v>
      </c>
      <c r="D38" s="149">
        <v>25</v>
      </c>
      <c r="E38" s="11" t="s">
        <v>1421</v>
      </c>
      <c r="F38" s="11">
        <v>91</v>
      </c>
      <c r="G38" s="44">
        <v>8.3999999999999995E-5</v>
      </c>
      <c r="H38" s="112">
        <v>10</v>
      </c>
      <c r="I38" s="99">
        <v>160</v>
      </c>
      <c r="J38" s="756">
        <f>IFERROR(VLOOKUP(C38,TDSheet!$G$1:$AK$2998,30,FALSE)/'Параметры заказа'!$B$10,"")</f>
        <v>5.15</v>
      </c>
      <c r="K38" s="1079">
        <f t="shared" si="0"/>
        <v>412.19503050000009</v>
      </c>
      <c r="L38" s="497"/>
    </row>
    <row r="39" spans="1:12" ht="29.1" customHeight="1" thickBot="1">
      <c r="A39" s="2479"/>
      <c r="B39" s="2477"/>
      <c r="C39" s="250" t="s">
        <v>1379</v>
      </c>
      <c r="D39" s="153">
        <v>32</v>
      </c>
      <c r="E39" s="12" t="s">
        <v>1421</v>
      </c>
      <c r="F39" s="12">
        <v>164</v>
      </c>
      <c r="G39" s="44">
        <v>1.6899999999999999E-4</v>
      </c>
      <c r="H39" s="113">
        <v>10</v>
      </c>
      <c r="I39" s="100">
        <v>80</v>
      </c>
      <c r="J39" s="757">
        <f>IFERROR(VLOOKUP(C39,TDSheet!$G$1:$AK$2998,30,FALSE)/'Параметры заказа'!$B$10,"")</f>
        <v>9.2100000000000009</v>
      </c>
      <c r="K39" s="1080">
        <f t="shared" si="0"/>
        <v>737.1487827000002</v>
      </c>
      <c r="L39" s="498"/>
    </row>
    <row r="40" spans="1:12" ht="29.1" customHeight="1">
      <c r="A40" s="2461"/>
      <c r="B40" s="2465" t="s">
        <v>1384</v>
      </c>
      <c r="C40" s="252" t="s">
        <v>1380</v>
      </c>
      <c r="D40" s="205" t="s">
        <v>1430</v>
      </c>
      <c r="E40" s="69" t="s">
        <v>1421</v>
      </c>
      <c r="F40" s="69">
        <v>44</v>
      </c>
      <c r="G40" s="44">
        <v>3.4E-5</v>
      </c>
      <c r="H40" s="116">
        <v>10</v>
      </c>
      <c r="I40" s="139">
        <v>400</v>
      </c>
      <c r="J40" s="879">
        <f>IFERROR(VLOOKUP(C40,TDSheet!$G$1:$AK$2998,30,FALSE)/'Параметры заказа'!$B$10,"")</f>
        <v>2.46</v>
      </c>
      <c r="K40" s="1079">
        <f t="shared" si="0"/>
        <v>196.89316020000004</v>
      </c>
      <c r="L40" s="501"/>
    </row>
    <row r="41" spans="1:12" ht="29.1" customHeight="1">
      <c r="A41" s="2461"/>
      <c r="B41" s="2465"/>
      <c r="C41" s="252" t="s">
        <v>812</v>
      </c>
      <c r="D41" s="205" t="s">
        <v>1431</v>
      </c>
      <c r="E41" s="69" t="s">
        <v>1421</v>
      </c>
      <c r="F41" s="69">
        <v>69</v>
      </c>
      <c r="G41" s="44">
        <v>4.5000000000000003E-5</v>
      </c>
      <c r="H41" s="116">
        <v>10</v>
      </c>
      <c r="I41" s="139">
        <v>150</v>
      </c>
      <c r="J41" s="879">
        <f>IFERROR(VLOOKUP(C41,TDSheet!$G$1:$AK$2998,30,FALSE)/'Параметры заказа'!$B$10,"")</f>
        <v>2.84</v>
      </c>
      <c r="K41" s="1079">
        <f t="shared" si="0"/>
        <v>227.30755080000003</v>
      </c>
      <c r="L41" s="501"/>
    </row>
    <row r="42" spans="1:12" ht="29.1" customHeight="1">
      <c r="A42" s="2461"/>
      <c r="B42" s="2465"/>
      <c r="C42" s="252" t="s">
        <v>1381</v>
      </c>
      <c r="D42" s="205" t="s">
        <v>1431</v>
      </c>
      <c r="E42" s="69" t="s">
        <v>1421</v>
      </c>
      <c r="F42" s="69">
        <v>63</v>
      </c>
      <c r="G42" s="44">
        <v>5.3999999999999998E-5</v>
      </c>
      <c r="H42" s="116">
        <v>10</v>
      </c>
      <c r="I42" s="139">
        <v>250</v>
      </c>
      <c r="J42" s="879">
        <f>IFERROR(VLOOKUP(C42,TDSheet!$G$1:$AK$2998,30,FALSE)/'Параметры заказа'!$B$10,"")</f>
        <v>3.61</v>
      </c>
      <c r="K42" s="1079">
        <f t="shared" si="0"/>
        <v>288.93671070000005</v>
      </c>
      <c r="L42" s="501"/>
    </row>
    <row r="43" spans="1:12" ht="29.1" customHeight="1">
      <c r="A43" s="2461"/>
      <c r="B43" s="2465"/>
      <c r="C43" s="252" t="s">
        <v>1382</v>
      </c>
      <c r="D43" s="205" t="s">
        <v>1432</v>
      </c>
      <c r="E43" s="69" t="s">
        <v>1421</v>
      </c>
      <c r="F43" s="69">
        <v>72</v>
      </c>
      <c r="G43" s="44">
        <v>6.7999999999999999E-5</v>
      </c>
      <c r="H43" s="116">
        <v>10</v>
      </c>
      <c r="I43" s="139">
        <v>200</v>
      </c>
      <c r="J43" s="879">
        <f>IFERROR(VLOOKUP(C43,TDSheet!$G$1:$AK$2998,30,FALSE)/'Параметры заказа'!$B$10,"")</f>
        <v>4.22</v>
      </c>
      <c r="K43" s="1079">
        <f t="shared" si="0"/>
        <v>337.75981140000005</v>
      </c>
      <c r="L43" s="501"/>
    </row>
    <row r="44" spans="1:12" ht="29.1" customHeight="1" thickBot="1">
      <c r="A44" s="2462"/>
      <c r="B44" s="2465"/>
      <c r="C44" s="155" t="s">
        <v>1383</v>
      </c>
      <c r="D44" s="149" t="s">
        <v>1433</v>
      </c>
      <c r="E44" s="11" t="s">
        <v>1421</v>
      </c>
      <c r="F44" s="11">
        <v>130</v>
      </c>
      <c r="G44" s="44">
        <v>1.35E-4</v>
      </c>
      <c r="H44" s="112">
        <v>10</v>
      </c>
      <c r="I44" s="99">
        <v>100</v>
      </c>
      <c r="J44" s="756">
        <f>IFERROR(VLOOKUP(C44,TDSheet!$G$1:$AK$2998,30,FALSE)/'Параметры заказа'!$B$10,"")</f>
        <v>7.83</v>
      </c>
      <c r="K44" s="1079">
        <f t="shared" si="0"/>
        <v>626.69652210000015</v>
      </c>
      <c r="L44" s="497"/>
    </row>
    <row r="45" spans="1:12" ht="29.1" customHeight="1">
      <c r="A45" s="2460"/>
      <c r="B45" s="2464" t="s">
        <v>813</v>
      </c>
      <c r="C45" s="256" t="s">
        <v>1252</v>
      </c>
      <c r="D45" s="210">
        <v>16</v>
      </c>
      <c r="E45" s="161" t="s">
        <v>1421</v>
      </c>
      <c r="F45" s="161">
        <v>48</v>
      </c>
      <c r="G45" s="44">
        <v>4.5000000000000003E-5</v>
      </c>
      <c r="H45" s="111">
        <v>10</v>
      </c>
      <c r="I45" s="98">
        <v>300</v>
      </c>
      <c r="J45" s="755">
        <f>IFERROR(VLOOKUP(C45,TDSheet!$G$1:$AK$2998,30,FALSE)/'Параметры заказа'!$B$10,"")</f>
        <v>2.9</v>
      </c>
      <c r="K45" s="1081">
        <f t="shared" si="0"/>
        <v>232.10982300000003</v>
      </c>
      <c r="L45" s="496"/>
    </row>
    <row r="46" spans="1:12" ht="29.1" customHeight="1">
      <c r="A46" s="2461"/>
      <c r="B46" s="2465"/>
      <c r="C46" s="155" t="s">
        <v>1251</v>
      </c>
      <c r="D46" s="149">
        <v>16</v>
      </c>
      <c r="E46" s="207" t="s">
        <v>1421</v>
      </c>
      <c r="F46" s="207">
        <v>67</v>
      </c>
      <c r="G46" s="44"/>
      <c r="H46" s="116">
        <v>10</v>
      </c>
      <c r="I46" s="212">
        <v>300</v>
      </c>
      <c r="J46" s="879">
        <f>IFERROR(VLOOKUP(C46,TDSheet!$G$1:$AK$2998,30,FALSE)/'Параметры заказа'!$B$10,"")</f>
        <v>3.41</v>
      </c>
      <c r="K46" s="1079">
        <f t="shared" si="0"/>
        <v>272.92913670000007</v>
      </c>
      <c r="L46" s="501"/>
    </row>
    <row r="47" spans="1:12" ht="29.1" customHeight="1">
      <c r="A47" s="2461"/>
      <c r="B47" s="2465"/>
      <c r="C47" s="155" t="s">
        <v>1385</v>
      </c>
      <c r="D47" s="149">
        <v>20</v>
      </c>
      <c r="E47" s="207" t="s">
        <v>1421</v>
      </c>
      <c r="F47" s="207">
        <v>78</v>
      </c>
      <c r="G47" s="44">
        <v>7.4999999999999993E-5</v>
      </c>
      <c r="H47" s="116">
        <v>10</v>
      </c>
      <c r="I47" s="212">
        <v>180</v>
      </c>
      <c r="J47" s="879">
        <f>IFERROR(VLOOKUP(C47,TDSheet!$G$1:$AK$2998,30,FALSE)/'Параметры заказа'!$B$10,"")</f>
        <v>4.7</v>
      </c>
      <c r="K47" s="1079">
        <f t="shared" si="0"/>
        <v>376.17798900000008</v>
      </c>
      <c r="L47" s="501"/>
    </row>
    <row r="48" spans="1:12" ht="29.1" customHeight="1">
      <c r="A48" s="2462"/>
      <c r="B48" s="2465"/>
      <c r="C48" s="155" t="s">
        <v>1386</v>
      </c>
      <c r="D48" s="149">
        <v>25</v>
      </c>
      <c r="E48" s="11" t="s">
        <v>1421</v>
      </c>
      <c r="F48" s="11">
        <v>132</v>
      </c>
      <c r="G48" s="44">
        <v>1.35E-4</v>
      </c>
      <c r="H48" s="112">
        <v>10</v>
      </c>
      <c r="I48" s="99">
        <v>100</v>
      </c>
      <c r="J48" s="756">
        <f>IFERROR(VLOOKUP(C48,TDSheet!$G$1:$AK$2998,30,FALSE)/'Параметры заказа'!$B$10,"")</f>
        <v>7.88</v>
      </c>
      <c r="K48" s="1079">
        <f t="shared" si="0"/>
        <v>630.69841560000009</v>
      </c>
      <c r="L48" s="497"/>
    </row>
    <row r="49" spans="1:12" ht="29.1" customHeight="1" thickBot="1">
      <c r="A49" s="2463"/>
      <c r="B49" s="2465"/>
      <c r="C49" s="336" t="s">
        <v>1610</v>
      </c>
      <c r="D49" s="337">
        <v>32</v>
      </c>
      <c r="E49" s="11" t="s">
        <v>1421</v>
      </c>
      <c r="F49" s="338">
        <v>230</v>
      </c>
      <c r="G49" s="339"/>
      <c r="H49" s="340">
        <v>10</v>
      </c>
      <c r="I49" s="341" t="s">
        <v>663</v>
      </c>
      <c r="J49" s="883">
        <f>IFERROR(VLOOKUP(C49,TDSheet!$G$1:$AK$2998,30,FALSE)/'Параметры заказа'!$B$10,"")</f>
        <v>14.54</v>
      </c>
      <c r="K49" s="1086">
        <f t="shared" si="0"/>
        <v>1163.7506298000001</v>
      </c>
      <c r="L49" s="500"/>
    </row>
    <row r="50" spans="1:12" ht="29.1" customHeight="1">
      <c r="A50" s="2460"/>
      <c r="B50" s="2464" t="s">
        <v>814</v>
      </c>
      <c r="C50" s="249" t="s">
        <v>1387</v>
      </c>
      <c r="D50" s="152" t="s">
        <v>1420</v>
      </c>
      <c r="E50" s="9" t="s">
        <v>1421</v>
      </c>
      <c r="F50" s="9">
        <v>79</v>
      </c>
      <c r="G50" s="46">
        <v>5.3999999999999998E-5</v>
      </c>
      <c r="H50" s="111">
        <v>10</v>
      </c>
      <c r="I50" s="98">
        <v>250</v>
      </c>
      <c r="J50" s="755">
        <f>IFERROR(VLOOKUP(C50,TDSheet!$G$1:$AK$2998,30,FALSE)/'Параметры заказа'!$B$10,"")</f>
        <v>3.96</v>
      </c>
      <c r="K50" s="1081">
        <f t="shared" si="0"/>
        <v>316.94996520000007</v>
      </c>
      <c r="L50" s="496"/>
    </row>
    <row r="51" spans="1:12" ht="29.1" customHeight="1">
      <c r="A51" s="2461"/>
      <c r="B51" s="2465"/>
      <c r="C51" s="252" t="s">
        <v>1388</v>
      </c>
      <c r="D51" s="205" t="s">
        <v>1423</v>
      </c>
      <c r="E51" s="69" t="s">
        <v>1421</v>
      </c>
      <c r="F51" s="69">
        <v>105</v>
      </c>
      <c r="G51" s="44">
        <v>6.7999999999999999E-5</v>
      </c>
      <c r="H51" s="116">
        <v>10</v>
      </c>
      <c r="I51" s="139">
        <v>200</v>
      </c>
      <c r="J51" s="879">
        <f>IFERROR(VLOOKUP(C51,TDSheet!$G$1:$AK$2998,30,FALSE)/'Параметры заказа'!$B$10,"")</f>
        <v>4.42</v>
      </c>
      <c r="K51" s="1079">
        <f t="shared" si="0"/>
        <v>353.76738540000002</v>
      </c>
      <c r="L51" s="501"/>
    </row>
    <row r="52" spans="1:12" ht="29.1" customHeight="1">
      <c r="A52" s="2463"/>
      <c r="B52" s="2465"/>
      <c r="C52" s="253" t="s">
        <v>1389</v>
      </c>
      <c r="D52" s="165" t="s">
        <v>1424</v>
      </c>
      <c r="E52" s="70" t="s">
        <v>1421</v>
      </c>
      <c r="F52" s="70">
        <v>127</v>
      </c>
      <c r="G52" s="44">
        <v>7.8999999999999996E-5</v>
      </c>
      <c r="H52" s="114">
        <v>10</v>
      </c>
      <c r="I52" s="101">
        <v>170</v>
      </c>
      <c r="J52" s="883">
        <f>IFERROR(VLOOKUP(C52,TDSheet!$G$1:$AK$2998,30,FALSE)/'Параметры заказа'!$B$10,"")</f>
        <v>5.64</v>
      </c>
      <c r="K52" s="1086">
        <f t="shared" si="0"/>
        <v>451.41358680000002</v>
      </c>
      <c r="L52" s="500"/>
    </row>
    <row r="53" spans="1:12" ht="29.1" customHeight="1">
      <c r="A53" s="2463"/>
      <c r="B53" s="2465"/>
      <c r="C53" s="253" t="s">
        <v>862</v>
      </c>
      <c r="D53" s="165" t="s">
        <v>1426</v>
      </c>
      <c r="E53" s="70" t="s">
        <v>1421</v>
      </c>
      <c r="F53" s="70">
        <v>156</v>
      </c>
      <c r="G53" s="44">
        <v>1.13E-4</v>
      </c>
      <c r="H53" s="114">
        <v>10</v>
      </c>
      <c r="I53" s="101">
        <v>120</v>
      </c>
      <c r="J53" s="883">
        <f>IFERROR(VLOOKUP(C53,TDSheet!$G$1:$AK$2998,30,FALSE)/'Параметры заказа'!$B$10,"")</f>
        <v>7.53</v>
      </c>
      <c r="K53" s="1086">
        <f t="shared" si="0"/>
        <v>602.68516110000007</v>
      </c>
      <c r="L53" s="500"/>
    </row>
    <row r="54" spans="1:12" ht="29.1" customHeight="1" thickBot="1">
      <c r="A54" s="2466"/>
      <c r="B54" s="2467"/>
      <c r="C54" s="250" t="s">
        <v>870</v>
      </c>
      <c r="D54" s="153" t="s">
        <v>1429</v>
      </c>
      <c r="E54" s="12" t="s">
        <v>1421</v>
      </c>
      <c r="F54" s="12">
        <v>255</v>
      </c>
      <c r="G54" s="45">
        <v>2.2499999999999999E-4</v>
      </c>
      <c r="H54" s="113">
        <v>10</v>
      </c>
      <c r="I54" s="100">
        <v>60</v>
      </c>
      <c r="J54" s="757">
        <f>IFERROR(VLOOKUP(C54,TDSheet!$G$1:$AK$2998,30,FALSE)/'Параметры заказа'!$B$10,"")</f>
        <v>12.6</v>
      </c>
      <c r="K54" s="1080">
        <f t="shared" si="0"/>
        <v>1008.4771620000001</v>
      </c>
      <c r="L54" s="498"/>
    </row>
    <row r="55" spans="1:12" ht="29.1" customHeight="1">
      <c r="A55" s="2461"/>
      <c r="B55" s="2465" t="s">
        <v>815</v>
      </c>
      <c r="C55" s="252" t="s">
        <v>945</v>
      </c>
      <c r="D55" s="205" t="s">
        <v>1420</v>
      </c>
      <c r="E55" s="69" t="s">
        <v>1421</v>
      </c>
      <c r="F55" s="69">
        <v>84</v>
      </c>
      <c r="G55" s="44">
        <v>4.5000000000000003E-5</v>
      </c>
      <c r="H55" s="116">
        <v>10</v>
      </c>
      <c r="I55" s="139">
        <v>300</v>
      </c>
      <c r="J55" s="879">
        <f>IFERROR(VLOOKUP(C55,TDSheet!$G$1:$AK$2998,30,FALSE)/'Параметры заказа'!$B$10,"")</f>
        <v>3.84</v>
      </c>
      <c r="K55" s="1078">
        <f t="shared" si="0"/>
        <v>307.34542080000006</v>
      </c>
      <c r="L55" s="501"/>
    </row>
    <row r="56" spans="1:12" ht="29.1" customHeight="1">
      <c r="A56" s="2461"/>
      <c r="B56" s="2465"/>
      <c r="C56" s="252" t="s">
        <v>871</v>
      </c>
      <c r="D56" s="205" t="s">
        <v>1422</v>
      </c>
      <c r="E56" s="69" t="s">
        <v>1421</v>
      </c>
      <c r="F56" s="69">
        <v>74</v>
      </c>
      <c r="G56" s="44">
        <v>6.7999999999999999E-5</v>
      </c>
      <c r="H56" s="116">
        <v>10</v>
      </c>
      <c r="I56" s="139">
        <v>200</v>
      </c>
      <c r="J56" s="879">
        <f>IFERROR(VLOOKUP(C56,TDSheet!$G$1:$AK$2998,30,FALSE)/'Параметры заказа'!$B$10,"")</f>
        <v>4.41</v>
      </c>
      <c r="K56" s="1078">
        <f t="shared" si="0"/>
        <v>352.96700670000007</v>
      </c>
      <c r="L56" s="501"/>
    </row>
    <row r="57" spans="1:12" ht="29.1" customHeight="1">
      <c r="A57" s="2461"/>
      <c r="B57" s="2465"/>
      <c r="C57" s="252" t="s">
        <v>1390</v>
      </c>
      <c r="D57" s="149" t="s">
        <v>1423</v>
      </c>
      <c r="E57" s="69" t="s">
        <v>1421</v>
      </c>
      <c r="F57" s="69">
        <v>74</v>
      </c>
      <c r="G57" s="44">
        <v>5.3999999999999998E-5</v>
      </c>
      <c r="H57" s="116">
        <v>10</v>
      </c>
      <c r="I57" s="139">
        <v>250</v>
      </c>
      <c r="J57" s="879">
        <f>IFERROR(VLOOKUP(C57,TDSheet!$G$1:$AK$2998,30,FALSE)/'Параметры заказа'!$B$10,"")</f>
        <v>4.49</v>
      </c>
      <c r="K57" s="1078">
        <f t="shared" si="0"/>
        <v>359.37003630000009</v>
      </c>
      <c r="L57" s="501"/>
    </row>
    <row r="58" spans="1:12" ht="29.1" customHeight="1">
      <c r="A58" s="2462"/>
      <c r="B58" s="2465"/>
      <c r="C58" s="155" t="s">
        <v>1391</v>
      </c>
      <c r="D58" s="149" t="s">
        <v>1424</v>
      </c>
      <c r="E58" s="11" t="s">
        <v>1421</v>
      </c>
      <c r="F58" s="11">
        <v>89</v>
      </c>
      <c r="G58" s="44">
        <v>6.7999999999999999E-5</v>
      </c>
      <c r="H58" s="112">
        <v>10</v>
      </c>
      <c r="I58" s="99">
        <v>200</v>
      </c>
      <c r="J58" s="756">
        <f>IFERROR(VLOOKUP(C58,TDSheet!$G$1:$AK$2998,30,FALSE)/'Параметры заказа'!$B$10,"")</f>
        <v>5.99</v>
      </c>
      <c r="K58" s="1079">
        <f t="shared" si="0"/>
        <v>479.42684130000009</v>
      </c>
      <c r="L58" s="497"/>
    </row>
    <row r="59" spans="1:12" ht="29.1" customHeight="1">
      <c r="A59" s="2462"/>
      <c r="B59" s="2465"/>
      <c r="C59" s="155" t="s">
        <v>872</v>
      </c>
      <c r="D59" s="149" t="s">
        <v>1427</v>
      </c>
      <c r="E59" s="11" t="s">
        <v>1421</v>
      </c>
      <c r="F59" s="11">
        <v>163</v>
      </c>
      <c r="G59" s="44">
        <v>1.35E-4</v>
      </c>
      <c r="H59" s="112">
        <v>10</v>
      </c>
      <c r="I59" s="99">
        <v>100</v>
      </c>
      <c r="J59" s="756">
        <f>IFERROR(VLOOKUP(C59,TDSheet!$G$1:$AK$2998,30,FALSE)/'Параметры заказа'!$B$10,"")</f>
        <v>9.58</v>
      </c>
      <c r="K59" s="1079">
        <f t="shared" si="0"/>
        <v>766.76279460000012</v>
      </c>
      <c r="L59" s="497"/>
    </row>
    <row r="60" spans="1:12" ht="29.1" customHeight="1">
      <c r="A60" s="2462"/>
      <c r="B60" s="2465"/>
      <c r="C60" s="155" t="s">
        <v>1392</v>
      </c>
      <c r="D60" s="149" t="s">
        <v>1426</v>
      </c>
      <c r="E60" s="11" t="s">
        <v>1421</v>
      </c>
      <c r="F60" s="11">
        <v>119</v>
      </c>
      <c r="G60" s="44">
        <v>9.0000000000000006E-5</v>
      </c>
      <c r="H60" s="112">
        <v>10</v>
      </c>
      <c r="I60" s="99">
        <v>150</v>
      </c>
      <c r="J60" s="756">
        <f>IFERROR(VLOOKUP(C60,TDSheet!$G$1:$AK$2998,30,FALSE)/'Параметры заказа'!$B$10,"")</f>
        <v>6.73</v>
      </c>
      <c r="K60" s="1079">
        <f t="shared" si="0"/>
        <v>538.65486510000017</v>
      </c>
      <c r="L60" s="497"/>
    </row>
    <row r="61" spans="1:12" ht="29.1" customHeight="1" thickBot="1">
      <c r="A61" s="2466"/>
      <c r="B61" s="2467"/>
      <c r="C61" s="250" t="s">
        <v>1393</v>
      </c>
      <c r="D61" s="153" t="s">
        <v>1429</v>
      </c>
      <c r="E61" s="12" t="s">
        <v>1421</v>
      </c>
      <c r="F61" s="12">
        <v>212</v>
      </c>
      <c r="G61" s="44">
        <v>2.2499999999999999E-4</v>
      </c>
      <c r="H61" s="113">
        <v>10</v>
      </c>
      <c r="I61" s="100">
        <v>60</v>
      </c>
      <c r="J61" s="757">
        <f>IFERROR(VLOOKUP(C61,TDSheet!$G$1:$AK$2998,30,FALSE)/'Параметры заказа'!$B$10,"")</f>
        <v>12.6</v>
      </c>
      <c r="K61" s="1080">
        <f t="shared" si="0"/>
        <v>1008.4771620000001</v>
      </c>
      <c r="L61" s="498"/>
    </row>
    <row r="62" spans="1:12" ht="29.1" customHeight="1">
      <c r="A62" s="2460"/>
      <c r="B62" s="2464" t="s">
        <v>816</v>
      </c>
      <c r="C62" s="249" t="s">
        <v>1394</v>
      </c>
      <c r="D62" s="152" t="s">
        <v>1420</v>
      </c>
      <c r="E62" s="9" t="s">
        <v>1421</v>
      </c>
      <c r="F62" s="9">
        <v>128</v>
      </c>
      <c r="G62" s="44">
        <v>9.0000000000000006E-5</v>
      </c>
      <c r="H62" s="111">
        <v>10</v>
      </c>
      <c r="I62" s="98">
        <v>150</v>
      </c>
      <c r="J62" s="755">
        <f>IFERROR(VLOOKUP(C62,TDSheet!$G$1:$AK$2998,30,FALSE)/'Параметры заказа'!$B$10,"")</f>
        <v>5.04</v>
      </c>
      <c r="K62" s="1081">
        <f t="shared" si="0"/>
        <v>403.39086480000009</v>
      </c>
      <c r="L62" s="496"/>
    </row>
    <row r="63" spans="1:12" ht="29.1" customHeight="1">
      <c r="A63" s="2462"/>
      <c r="B63" s="2465"/>
      <c r="C63" s="155" t="s">
        <v>1253</v>
      </c>
      <c r="D63" s="149" t="s">
        <v>1423</v>
      </c>
      <c r="E63" s="11" t="s">
        <v>1421</v>
      </c>
      <c r="F63" s="11">
        <v>108</v>
      </c>
      <c r="G63" s="44">
        <v>7.8999999999999996E-5</v>
      </c>
      <c r="H63" s="112">
        <v>10</v>
      </c>
      <c r="I63" s="99">
        <v>170</v>
      </c>
      <c r="J63" s="756">
        <f>IFERROR(VLOOKUP(C63,TDSheet!$G$1:$AK$2998,30,FALSE)/'Параметры заказа'!$B$10,"")</f>
        <v>5.57</v>
      </c>
      <c r="K63" s="1079">
        <f t="shared" si="0"/>
        <v>445.81093590000012</v>
      </c>
      <c r="L63" s="497"/>
    </row>
    <row r="64" spans="1:12" ht="29.1" customHeight="1" thickBot="1">
      <c r="A64" s="2466"/>
      <c r="B64" s="2467"/>
      <c r="C64" s="250"/>
      <c r="D64" s="153"/>
      <c r="E64" s="12"/>
      <c r="F64" s="12">
        <v>0</v>
      </c>
      <c r="G64" s="44"/>
      <c r="H64" s="113"/>
      <c r="I64" s="100"/>
      <c r="J64" s="757" t="str">
        <f>IFERROR(VLOOKUP(C64,TDSheet!$G$1:$AK$2998,30,FALSE)/'Параметры заказа'!$B$10,"")</f>
        <v/>
      </c>
      <c r="K64" s="1080" t="str">
        <f t="shared" si="0"/>
        <v/>
      </c>
      <c r="L64" s="498"/>
    </row>
    <row r="65" spans="1:14" ht="29.1" customHeight="1">
      <c r="A65" s="2460"/>
      <c r="B65" s="2464" t="s">
        <v>1233</v>
      </c>
      <c r="C65" s="249" t="s">
        <v>1234</v>
      </c>
      <c r="D65" s="152" t="s">
        <v>1458</v>
      </c>
      <c r="E65" s="9" t="s">
        <v>1421</v>
      </c>
      <c r="F65" s="9">
        <v>275</v>
      </c>
      <c r="G65" s="44">
        <v>3.3799999999999998E-4</v>
      </c>
      <c r="H65" s="111">
        <v>1</v>
      </c>
      <c r="I65" s="98" t="s">
        <v>642</v>
      </c>
      <c r="J65" s="755">
        <f>IFERROR(VLOOKUP(C65,TDSheet!$G$1:$AK$2998,30,FALSE)/'Параметры заказа'!$B$10,"")</f>
        <v>22.83</v>
      </c>
      <c r="K65" s="1081">
        <f t="shared" si="0"/>
        <v>1827.2645721000001</v>
      </c>
      <c r="L65" s="496"/>
    </row>
    <row r="66" spans="1:14" ht="29.1" customHeight="1">
      <c r="A66" s="2462"/>
      <c r="B66" s="2465"/>
      <c r="C66" s="155"/>
      <c r="D66" s="149"/>
      <c r="E66" s="11"/>
      <c r="F66" s="11">
        <v>0</v>
      </c>
      <c r="G66" s="44"/>
      <c r="H66" s="112"/>
      <c r="I66" s="99"/>
      <c r="J66" s="756" t="str">
        <f>IFERROR(VLOOKUP(C66,TDSheet!$G$1:$AK$2998,30,FALSE)/'Параметры заказа'!$B$10,"")</f>
        <v/>
      </c>
      <c r="K66" s="1079" t="str">
        <f t="shared" si="0"/>
        <v/>
      </c>
      <c r="L66" s="497"/>
    </row>
    <row r="67" spans="1:14" ht="29.1" customHeight="1" thickBot="1">
      <c r="A67" s="2471"/>
      <c r="B67" s="2465"/>
      <c r="C67" s="450"/>
      <c r="D67" s="451"/>
      <c r="E67" s="446"/>
      <c r="F67" s="446">
        <v>0</v>
      </c>
      <c r="G67" s="452"/>
      <c r="H67" s="447"/>
      <c r="I67" s="453"/>
      <c r="J67" s="884" t="str">
        <f>IFERROR(VLOOKUP(C67,TDSheet!$G$1:$AK$2998,30,FALSE)/'Параметры заказа'!$B$10,"")</f>
        <v/>
      </c>
      <c r="K67" s="1135" t="str">
        <f t="shared" si="0"/>
        <v/>
      </c>
      <c r="L67" s="524"/>
    </row>
    <row r="68" spans="1:14" ht="29.1" customHeight="1">
      <c r="A68" s="2460"/>
      <c r="B68" s="2468" t="s">
        <v>2067</v>
      </c>
      <c r="C68" s="249" t="s">
        <v>2068</v>
      </c>
      <c r="D68" s="152" t="s">
        <v>1437</v>
      </c>
      <c r="E68" s="9"/>
      <c r="F68" s="9"/>
      <c r="G68" s="46"/>
      <c r="H68" s="111">
        <v>2</v>
      </c>
      <c r="I68" s="457" t="s">
        <v>647</v>
      </c>
      <c r="J68" s="761">
        <f>IFERROR(VLOOKUP(C68,TDSheet!$G$1:$AK$2998,30,FALSE)/'Параметры заказа'!$B$10,"")</f>
        <v>25.83</v>
      </c>
      <c r="K68" s="1081">
        <f t="shared" si="0"/>
        <v>2067.3781821000002</v>
      </c>
      <c r="L68" s="508"/>
      <c r="N68" s="471" t="s">
        <v>2196</v>
      </c>
    </row>
    <row r="69" spans="1:14" ht="28.95" customHeight="1">
      <c r="A69" s="2462"/>
      <c r="B69" s="2469"/>
      <c r="C69" s="454" t="s">
        <v>2069</v>
      </c>
      <c r="D69" s="455" t="s">
        <v>1438</v>
      </c>
      <c r="E69" s="456"/>
      <c r="F69" s="456"/>
      <c r="G69" s="448"/>
      <c r="H69" s="449">
        <v>2</v>
      </c>
      <c r="I69" s="458" t="s">
        <v>647</v>
      </c>
      <c r="J69" s="885">
        <f>IFERROR(VLOOKUP(C69,TDSheet!$G$1:$AK$2998,30,FALSE)/'Параметры заказа'!$B$10,"")</f>
        <v>28.35</v>
      </c>
      <c r="K69" s="1079">
        <f t="shared" si="0"/>
        <v>2269.0736145000005</v>
      </c>
      <c r="L69" s="509"/>
    </row>
    <row r="70" spans="1:14" ht="29.1" customHeight="1" thickBot="1">
      <c r="A70" s="2466"/>
      <c r="B70" s="2470"/>
      <c r="C70" s="250"/>
      <c r="D70" s="153"/>
      <c r="E70" s="12"/>
      <c r="F70" s="12"/>
      <c r="G70" s="45"/>
      <c r="H70" s="113"/>
      <c r="I70" s="100"/>
      <c r="J70" s="763" t="str">
        <f>IFERROR(VLOOKUP(C70,TDSheet!$G$1:$AK$2998,30,FALSE)/'Параметры заказа'!$B$10,"")</f>
        <v/>
      </c>
      <c r="K70" s="1136" t="str">
        <f t="shared" si="0"/>
        <v/>
      </c>
      <c r="L70" s="498"/>
    </row>
    <row r="71" spans="1:14" ht="29.1" customHeight="1">
      <c r="A71" s="2461"/>
      <c r="B71" s="2465" t="s">
        <v>817</v>
      </c>
      <c r="C71" s="252" t="s">
        <v>890</v>
      </c>
      <c r="D71" s="205">
        <v>16</v>
      </c>
      <c r="E71" s="69" t="s">
        <v>1421</v>
      </c>
      <c r="F71" s="69">
        <v>64</v>
      </c>
      <c r="G71" s="47">
        <v>5.3999999999999998E-5</v>
      </c>
      <c r="H71" s="116">
        <v>10</v>
      </c>
      <c r="I71" s="139">
        <v>250</v>
      </c>
      <c r="J71" s="879">
        <f>IFERROR(VLOOKUP(C71,TDSheet!$G$1:$AK$2998,30,FALSE)/'Параметры заказа'!$B$10,"")</f>
        <v>3.67</v>
      </c>
      <c r="K71" s="1078">
        <f t="shared" si="0"/>
        <v>293.73898290000005</v>
      </c>
      <c r="L71" s="511"/>
    </row>
    <row r="72" spans="1:14" ht="29.1" customHeight="1">
      <c r="A72" s="2461"/>
      <c r="B72" s="2465"/>
      <c r="C72" s="332" t="s">
        <v>1609</v>
      </c>
      <c r="D72" s="315">
        <v>16</v>
      </c>
      <c r="E72" s="333" t="s">
        <v>1421</v>
      </c>
      <c r="F72" s="334">
        <v>85</v>
      </c>
      <c r="G72" s="331"/>
      <c r="H72" s="321">
        <v>10</v>
      </c>
      <c r="I72" s="335" t="s">
        <v>658</v>
      </c>
      <c r="J72" s="879">
        <f>IFERROR(VLOOKUP(C72,TDSheet!$G$1:$AK$2998,30,FALSE)/'Параметры заказа'!$B$10,"")</f>
        <v>3.98</v>
      </c>
      <c r="K72" s="1079">
        <f t="shared" si="0"/>
        <v>318.55072260000003</v>
      </c>
      <c r="L72" s="501"/>
    </row>
    <row r="73" spans="1:14" ht="29.1" customHeight="1">
      <c r="A73" s="2461"/>
      <c r="B73" s="2465"/>
      <c r="C73" s="332" t="s">
        <v>1395</v>
      </c>
      <c r="D73" s="315">
        <v>20</v>
      </c>
      <c r="E73" s="333" t="s">
        <v>1421</v>
      </c>
      <c r="F73" s="333">
        <v>101</v>
      </c>
      <c r="G73" s="331">
        <v>9.0000000000000006E-5</v>
      </c>
      <c r="H73" s="321">
        <v>10</v>
      </c>
      <c r="I73" s="212">
        <v>150</v>
      </c>
      <c r="J73" s="879">
        <f>IFERROR(VLOOKUP(C73,TDSheet!$G$1:$AK$2998,30,FALSE)/'Параметры заказа'!$B$10,"")</f>
        <v>5.9</v>
      </c>
      <c r="K73" s="1079">
        <f t="shared" si="0"/>
        <v>472.22343300000011</v>
      </c>
      <c r="L73" s="501"/>
    </row>
    <row r="74" spans="1:14" ht="29.1" customHeight="1">
      <c r="A74" s="2462"/>
      <c r="B74" s="2465"/>
      <c r="C74" s="155" t="s">
        <v>1396</v>
      </c>
      <c r="D74" s="149">
        <v>25</v>
      </c>
      <c r="E74" s="11" t="s">
        <v>1421</v>
      </c>
      <c r="F74" s="11">
        <v>176</v>
      </c>
      <c r="G74" s="44">
        <v>1.6899999999999999E-4</v>
      </c>
      <c r="H74" s="112">
        <v>5</v>
      </c>
      <c r="I74" s="99">
        <v>80</v>
      </c>
      <c r="J74" s="756">
        <f>IFERROR(VLOOKUP(C74,TDSheet!$G$1:$AK$2998,30,FALSE)/'Параметры заказа'!$B$10,"")</f>
        <v>9.56</v>
      </c>
      <c r="K74" s="1079">
        <f t="shared" si="0"/>
        <v>765.16203720000021</v>
      </c>
      <c r="L74" s="497"/>
    </row>
    <row r="75" spans="1:14" ht="29.1" customHeight="1" thickBot="1">
      <c r="A75" s="2466"/>
      <c r="B75" s="2467"/>
      <c r="C75" s="250" t="s">
        <v>1397</v>
      </c>
      <c r="D75" s="153">
        <v>32</v>
      </c>
      <c r="E75" s="12" t="s">
        <v>1421</v>
      </c>
      <c r="F75" s="12">
        <v>307</v>
      </c>
      <c r="G75" s="44">
        <v>3.86E-4</v>
      </c>
      <c r="H75" s="113">
        <v>5</v>
      </c>
      <c r="I75" s="100">
        <v>35</v>
      </c>
      <c r="J75" s="757">
        <f>IFERROR(VLOOKUP(C75,TDSheet!$G$1:$AK$2998,30,FALSE)/'Параметры заказа'!$B$10,"")</f>
        <v>17.12</v>
      </c>
      <c r="K75" s="1080">
        <f t="shared" ref="K75:K123" si="1">IFERROR(J75*$K$3*((100-$K$1)/100),"")</f>
        <v>1370.2483344000002</v>
      </c>
      <c r="L75" s="498"/>
    </row>
    <row r="76" spans="1:14" ht="29.1" customHeight="1">
      <c r="A76" s="2460"/>
      <c r="B76" s="2472" t="s">
        <v>818</v>
      </c>
      <c r="C76" s="249" t="s">
        <v>943</v>
      </c>
      <c r="D76" s="152" t="s">
        <v>1436</v>
      </c>
      <c r="E76" s="9" t="s">
        <v>1421</v>
      </c>
      <c r="F76" s="9">
        <v>77</v>
      </c>
      <c r="G76" s="44">
        <v>9.0000000000000006E-5</v>
      </c>
      <c r="H76" s="111">
        <v>10</v>
      </c>
      <c r="I76" s="98">
        <v>150</v>
      </c>
      <c r="J76" s="755">
        <f>IFERROR(VLOOKUP(C76,TDSheet!$G$1:$AK$2998,30,FALSE)/'Параметры заказа'!$B$10,"")</f>
        <v>4.9400000000000004</v>
      </c>
      <c r="K76" s="1081">
        <f t="shared" si="1"/>
        <v>395.3870778000001</v>
      </c>
      <c r="L76" s="496"/>
      <c r="N76" s="251"/>
    </row>
    <row r="77" spans="1:14" ht="29.1" customHeight="1">
      <c r="A77" s="2461"/>
      <c r="B77" s="2473"/>
      <c r="C77" s="252" t="s">
        <v>1398</v>
      </c>
      <c r="D77" s="205" t="s">
        <v>1437</v>
      </c>
      <c r="E77" s="69" t="s">
        <v>1421</v>
      </c>
      <c r="F77" s="69">
        <v>78</v>
      </c>
      <c r="G77" s="44">
        <v>9.0000000000000006E-5</v>
      </c>
      <c r="H77" s="116">
        <v>10</v>
      </c>
      <c r="I77" s="139">
        <v>150</v>
      </c>
      <c r="J77" s="879">
        <f>IFERROR(VLOOKUP(C77,TDSheet!$G$1:$AK$2998,30,FALSE)/'Параметры заказа'!$B$10,"")</f>
        <v>5.05</v>
      </c>
      <c r="K77" s="1079">
        <f t="shared" si="1"/>
        <v>404.19124350000004</v>
      </c>
      <c r="L77" s="501"/>
      <c r="N77" s="251"/>
    </row>
    <row r="78" spans="1:14" ht="29.1" customHeight="1">
      <c r="A78" s="2461"/>
      <c r="B78" s="2473"/>
      <c r="C78" s="252" t="s">
        <v>1399</v>
      </c>
      <c r="D78" s="205" t="s">
        <v>1438</v>
      </c>
      <c r="E78" s="69" t="s">
        <v>1421</v>
      </c>
      <c r="F78" s="69">
        <v>86</v>
      </c>
      <c r="G78" s="44">
        <v>9.0000000000000006E-5</v>
      </c>
      <c r="H78" s="116">
        <v>10</v>
      </c>
      <c r="I78" s="139">
        <v>150</v>
      </c>
      <c r="J78" s="879">
        <f>IFERROR(VLOOKUP(C78,TDSheet!$G$1:$AK$2998,30,FALSE)/'Параметры заказа'!$B$10,"")</f>
        <v>5.24</v>
      </c>
      <c r="K78" s="1079">
        <f t="shared" si="1"/>
        <v>419.39843880000006</v>
      </c>
      <c r="L78" s="501"/>
      <c r="N78" s="251"/>
    </row>
    <row r="79" spans="1:14" ht="29.1" customHeight="1">
      <c r="A79" s="2461"/>
      <c r="B79" s="2473"/>
      <c r="C79" s="252" t="s">
        <v>1400</v>
      </c>
      <c r="D79" s="205" t="s">
        <v>1439</v>
      </c>
      <c r="E79" s="69" t="s">
        <v>1421</v>
      </c>
      <c r="F79" s="69">
        <v>92</v>
      </c>
      <c r="G79" s="44">
        <v>9.0000000000000006E-5</v>
      </c>
      <c r="H79" s="116">
        <v>10</v>
      </c>
      <c r="I79" s="139">
        <v>150</v>
      </c>
      <c r="J79" s="879">
        <f>IFERROR(VLOOKUP(C79,TDSheet!$G$1:$AK$2998,30,FALSE)/'Параметры заказа'!$B$10,"")</f>
        <v>5.69</v>
      </c>
      <c r="K79" s="1079">
        <f t="shared" si="1"/>
        <v>455.41548030000013</v>
      </c>
      <c r="L79" s="501"/>
      <c r="N79" s="251"/>
    </row>
    <row r="80" spans="1:14" ht="29.1" customHeight="1">
      <c r="A80" s="2461"/>
      <c r="B80" s="2473"/>
      <c r="C80" s="252" t="s">
        <v>1401</v>
      </c>
      <c r="D80" s="205" t="s">
        <v>1440</v>
      </c>
      <c r="E80" s="69" t="s">
        <v>1421</v>
      </c>
      <c r="F80" s="69">
        <v>121</v>
      </c>
      <c r="G80" s="44">
        <v>1.35E-4</v>
      </c>
      <c r="H80" s="116">
        <v>10</v>
      </c>
      <c r="I80" s="139">
        <v>100</v>
      </c>
      <c r="J80" s="879">
        <f>IFERROR(VLOOKUP(C80,TDSheet!$G$1:$AK$2998,30,FALSE)/'Параметры заказа'!$B$10,"")</f>
        <v>7.2</v>
      </c>
      <c r="K80" s="1079">
        <f t="shared" si="1"/>
        <v>576.27266400000008</v>
      </c>
      <c r="L80" s="501"/>
      <c r="N80" s="251"/>
    </row>
    <row r="81" spans="1:14" ht="29.1" customHeight="1">
      <c r="A81" s="2461"/>
      <c r="B81" s="2473"/>
      <c r="C81" s="155" t="s">
        <v>1402</v>
      </c>
      <c r="D81" s="149" t="s">
        <v>1441</v>
      </c>
      <c r="E81" s="69" t="s">
        <v>1421</v>
      </c>
      <c r="F81" s="69">
        <v>128</v>
      </c>
      <c r="G81" s="44">
        <v>1.35E-4</v>
      </c>
      <c r="H81" s="116">
        <v>10</v>
      </c>
      <c r="I81" s="139">
        <v>100</v>
      </c>
      <c r="J81" s="879">
        <f>IFERROR(VLOOKUP(C81,TDSheet!$G$1:$AK$2998,30,FALSE)/'Параметры заказа'!$B$10,"")</f>
        <v>7.8</v>
      </c>
      <c r="K81" s="1079">
        <f t="shared" si="1"/>
        <v>624.29538600000012</v>
      </c>
      <c r="L81" s="501"/>
      <c r="N81" s="251"/>
    </row>
    <row r="82" spans="1:14" ht="29.1" customHeight="1">
      <c r="A82" s="2461"/>
      <c r="B82" s="2473"/>
      <c r="C82" s="155" t="s">
        <v>1403</v>
      </c>
      <c r="D82" s="149" t="s">
        <v>1442</v>
      </c>
      <c r="E82" s="69" t="s">
        <v>1421</v>
      </c>
      <c r="F82" s="69">
        <v>104</v>
      </c>
      <c r="G82" s="44">
        <v>1.35E-4</v>
      </c>
      <c r="H82" s="116">
        <v>10</v>
      </c>
      <c r="I82" s="139">
        <v>100</v>
      </c>
      <c r="J82" s="879">
        <f>IFERROR(VLOOKUP(C82,TDSheet!$G$1:$AK$2998,30,FALSE)/'Параметры заказа'!$B$10,"")</f>
        <v>6.3</v>
      </c>
      <c r="K82" s="1079">
        <f t="shared" si="1"/>
        <v>504.23858100000007</v>
      </c>
      <c r="L82" s="501"/>
      <c r="N82" s="251"/>
    </row>
    <row r="83" spans="1:14" ht="29.1" customHeight="1">
      <c r="A83" s="2461"/>
      <c r="B83" s="2473"/>
      <c r="C83" s="155" t="s">
        <v>903</v>
      </c>
      <c r="D83" s="149" t="s">
        <v>1443</v>
      </c>
      <c r="E83" s="69" t="s">
        <v>1421</v>
      </c>
      <c r="F83" s="69">
        <v>113</v>
      </c>
      <c r="G83" s="44">
        <v>1.35E-4</v>
      </c>
      <c r="H83" s="116">
        <v>10</v>
      </c>
      <c r="I83" s="139">
        <v>100</v>
      </c>
      <c r="J83" s="879">
        <f>IFERROR(VLOOKUP(C83,TDSheet!$G$1:$AK$2998,30,FALSE)/'Параметры заказа'!$B$10,"")</f>
        <v>7.15</v>
      </c>
      <c r="K83" s="1079">
        <f t="shared" si="1"/>
        <v>572.27077050000014</v>
      </c>
      <c r="L83" s="501"/>
      <c r="N83" s="251"/>
    </row>
    <row r="84" spans="1:14" ht="29.1" customHeight="1">
      <c r="A84" s="2461"/>
      <c r="B84" s="2473"/>
      <c r="C84" s="155" t="s">
        <v>1404</v>
      </c>
      <c r="D84" s="149" t="s">
        <v>1444</v>
      </c>
      <c r="E84" s="69" t="s">
        <v>1421</v>
      </c>
      <c r="F84" s="69">
        <v>132</v>
      </c>
      <c r="G84" s="44">
        <v>1.35E-4</v>
      </c>
      <c r="H84" s="116">
        <v>10</v>
      </c>
      <c r="I84" s="139">
        <v>100</v>
      </c>
      <c r="J84" s="879">
        <f>IFERROR(VLOOKUP(C84,TDSheet!$G$1:$AK$2998,30,FALSE)/'Параметры заказа'!$B$10,"")</f>
        <v>8.09</v>
      </c>
      <c r="K84" s="1079">
        <f t="shared" si="1"/>
        <v>647.50636830000008</v>
      </c>
      <c r="L84" s="501"/>
      <c r="N84" s="251"/>
    </row>
    <row r="85" spans="1:14" ht="29.1" customHeight="1">
      <c r="A85" s="2461"/>
      <c r="B85" s="2473"/>
      <c r="C85" s="155" t="s">
        <v>1405</v>
      </c>
      <c r="D85" s="149" t="s">
        <v>1445</v>
      </c>
      <c r="E85" s="69" t="s">
        <v>1421</v>
      </c>
      <c r="F85" s="69">
        <v>118</v>
      </c>
      <c r="G85" s="44">
        <v>1.35E-4</v>
      </c>
      <c r="H85" s="116">
        <v>10</v>
      </c>
      <c r="I85" s="139">
        <v>100</v>
      </c>
      <c r="J85" s="879">
        <f>IFERROR(VLOOKUP(C85,TDSheet!$G$1:$AK$2998,30,FALSE)/'Параметры заказа'!$B$10,"")</f>
        <v>7.17</v>
      </c>
      <c r="K85" s="1079">
        <f t="shared" si="1"/>
        <v>573.87152790000005</v>
      </c>
      <c r="L85" s="501"/>
      <c r="N85" s="251"/>
    </row>
    <row r="86" spans="1:14" ht="29.1" customHeight="1">
      <c r="A86" s="2461"/>
      <c r="B86" s="2473"/>
      <c r="C86" s="155" t="s">
        <v>1406</v>
      </c>
      <c r="D86" s="149" t="s">
        <v>1446</v>
      </c>
      <c r="E86" s="69" t="s">
        <v>1421</v>
      </c>
      <c r="F86" s="69">
        <v>128</v>
      </c>
      <c r="G86" s="44">
        <v>1.35E-4</v>
      </c>
      <c r="H86" s="116">
        <v>10</v>
      </c>
      <c r="I86" s="139">
        <v>100</v>
      </c>
      <c r="J86" s="879">
        <f>IFERROR(VLOOKUP(C86,TDSheet!$G$1:$AK$2998,30,FALSE)/'Параметры заказа'!$B$10,"")</f>
        <v>7.49</v>
      </c>
      <c r="K86" s="1079">
        <f t="shared" si="1"/>
        <v>599.48364630000015</v>
      </c>
      <c r="L86" s="501"/>
      <c r="N86" s="251"/>
    </row>
    <row r="87" spans="1:14" ht="29.1" customHeight="1">
      <c r="A87" s="2461"/>
      <c r="B87" s="2473"/>
      <c r="C87" s="155" t="s">
        <v>1527</v>
      </c>
      <c r="D87" s="149" t="s">
        <v>1526</v>
      </c>
      <c r="E87" s="69" t="s">
        <v>1421</v>
      </c>
      <c r="F87" s="69">
        <v>148</v>
      </c>
      <c r="G87" s="44"/>
      <c r="H87" s="116">
        <v>10</v>
      </c>
      <c r="I87" s="1062">
        <v>100</v>
      </c>
      <c r="J87" s="879">
        <f>IFERROR(VLOOKUP(C87,TDSheet!$G$1:$AK$2998,30,FALSE)/'Параметры заказа'!$B$10,"")</f>
        <v>8.5</v>
      </c>
      <c r="K87" s="1079">
        <f t="shared" si="1"/>
        <v>680.32189500000015</v>
      </c>
      <c r="L87" s="501"/>
      <c r="N87" s="251"/>
    </row>
    <row r="88" spans="1:14" ht="29.1" customHeight="1">
      <c r="A88" s="2461"/>
      <c r="B88" s="2473"/>
      <c r="C88" s="155" t="s">
        <v>1407</v>
      </c>
      <c r="D88" s="149" t="s">
        <v>1447</v>
      </c>
      <c r="E88" s="69" t="s">
        <v>1421</v>
      </c>
      <c r="F88" s="69">
        <v>146</v>
      </c>
      <c r="G88" s="44">
        <v>1.35E-4</v>
      </c>
      <c r="H88" s="116">
        <v>10</v>
      </c>
      <c r="I88" s="139">
        <v>100</v>
      </c>
      <c r="J88" s="879">
        <f>IFERROR(VLOOKUP(C88,TDSheet!$G$1:$AK$2998,30,FALSE)/'Параметры заказа'!$B$10,"")</f>
        <v>7.75</v>
      </c>
      <c r="K88" s="1079">
        <f t="shared" si="1"/>
        <v>620.29349250000007</v>
      </c>
      <c r="L88" s="501"/>
      <c r="N88" s="251"/>
    </row>
    <row r="89" spans="1:14" ht="29.1" customHeight="1">
      <c r="A89" s="2462"/>
      <c r="B89" s="2473"/>
      <c r="C89" s="155" t="s">
        <v>1408</v>
      </c>
      <c r="D89" s="149" t="s">
        <v>1448</v>
      </c>
      <c r="E89" s="11" t="s">
        <v>1421</v>
      </c>
      <c r="F89" s="11">
        <v>155</v>
      </c>
      <c r="G89" s="44">
        <v>1.35E-4</v>
      </c>
      <c r="H89" s="112">
        <v>10</v>
      </c>
      <c r="I89" s="99">
        <v>100</v>
      </c>
      <c r="J89" s="756">
        <f>IFERROR(VLOOKUP(C89,TDSheet!$G$1:$AK$2998,30,FALSE)/'Параметры заказа'!$B$10,"")</f>
        <v>8.84</v>
      </c>
      <c r="K89" s="1079">
        <f t="shared" si="1"/>
        <v>707.53477080000005</v>
      </c>
      <c r="L89" s="497"/>
      <c r="N89" s="251"/>
    </row>
    <row r="90" spans="1:14" ht="29.1" customHeight="1">
      <c r="A90" s="2462"/>
      <c r="B90" s="2473"/>
      <c r="C90" s="155" t="s">
        <v>1236</v>
      </c>
      <c r="D90" s="149" t="s">
        <v>1459</v>
      </c>
      <c r="E90" s="11" t="s">
        <v>1421</v>
      </c>
      <c r="F90" s="11">
        <v>276</v>
      </c>
      <c r="G90" s="44">
        <v>2.7E-4</v>
      </c>
      <c r="H90" s="112">
        <v>5</v>
      </c>
      <c r="I90" s="99">
        <v>50</v>
      </c>
      <c r="J90" s="756">
        <f>IFERROR(VLOOKUP(C90,TDSheet!$G$1:$AK$2998,30,FALSE)/'Параметры заказа'!$B$10,"")</f>
        <v>14.35</v>
      </c>
      <c r="K90" s="1079">
        <f t="shared" si="1"/>
        <v>1148.5434345000001</v>
      </c>
      <c r="L90" s="497"/>
      <c r="N90" s="251"/>
    </row>
    <row r="91" spans="1:14" ht="29.1" customHeight="1">
      <c r="A91" s="2462"/>
      <c r="B91" s="2473"/>
      <c r="C91" s="155" t="s">
        <v>1409</v>
      </c>
      <c r="D91" s="149" t="s">
        <v>1449</v>
      </c>
      <c r="E91" s="11" t="s">
        <v>1421</v>
      </c>
      <c r="F91" s="11">
        <v>208</v>
      </c>
      <c r="G91" s="44">
        <v>3.3799999999999998E-4</v>
      </c>
      <c r="H91" s="112">
        <v>5</v>
      </c>
      <c r="I91" s="99">
        <v>40</v>
      </c>
      <c r="J91" s="756">
        <f>IFERROR(VLOOKUP(C91,TDSheet!$G$1:$AK$2998,30,FALSE)/'Параметры заказа'!$B$10,"")</f>
        <v>13.07</v>
      </c>
      <c r="K91" s="1079">
        <f t="shared" si="1"/>
        <v>1046.0949609000002</v>
      </c>
      <c r="L91" s="497"/>
      <c r="N91" s="251"/>
    </row>
    <row r="92" spans="1:14" ht="29.1" customHeight="1">
      <c r="A92" s="2463"/>
      <c r="B92" s="2473"/>
      <c r="C92" s="155" t="s">
        <v>873</v>
      </c>
      <c r="D92" s="165" t="s">
        <v>1450</v>
      </c>
      <c r="E92" s="70" t="s">
        <v>1421</v>
      </c>
      <c r="F92" s="70">
        <v>193</v>
      </c>
      <c r="G92" s="44">
        <v>2.7E-4</v>
      </c>
      <c r="H92" s="114">
        <v>5</v>
      </c>
      <c r="I92" s="101">
        <v>50</v>
      </c>
      <c r="J92" s="883">
        <f>IFERROR(VLOOKUP(C92,TDSheet!$G$1:$AK$2998,30,FALSE)/'Параметры заказа'!$B$10,"")</f>
        <v>12.7</v>
      </c>
      <c r="K92" s="1079">
        <f t="shared" si="1"/>
        <v>1016.4809490000001</v>
      </c>
      <c r="L92" s="500"/>
      <c r="N92" s="251"/>
    </row>
    <row r="93" spans="1:14" ht="29.1" customHeight="1">
      <c r="A93" s="2463"/>
      <c r="B93" s="2473"/>
      <c r="C93" s="155" t="s">
        <v>1410</v>
      </c>
      <c r="D93" s="165" t="s">
        <v>1451</v>
      </c>
      <c r="E93" s="70" t="s">
        <v>1421</v>
      </c>
      <c r="F93" s="11">
        <v>225</v>
      </c>
      <c r="G93" s="44">
        <v>3.3799999999999998E-4</v>
      </c>
      <c r="H93" s="112">
        <v>5</v>
      </c>
      <c r="I93" s="99">
        <v>40</v>
      </c>
      <c r="J93" s="729">
        <f>IFERROR(VLOOKUP(C93,TDSheet!$G$1:$AK$2998,30,FALSE)/'Параметры заказа'!$B$10,"")</f>
        <v>12.83</v>
      </c>
      <c r="K93" s="1079">
        <f t="shared" si="1"/>
        <v>1026.8858721000001</v>
      </c>
      <c r="L93" s="500"/>
      <c r="N93" s="251"/>
    </row>
    <row r="94" spans="1:14" ht="29.1" customHeight="1">
      <c r="A94" s="2463"/>
      <c r="B94" s="2473"/>
      <c r="C94" s="155" t="s">
        <v>876</v>
      </c>
      <c r="D94" s="165" t="s">
        <v>1452</v>
      </c>
      <c r="E94" s="70" t="s">
        <v>1421</v>
      </c>
      <c r="F94" s="11">
        <v>222</v>
      </c>
      <c r="G94" s="44">
        <v>2.7E-4</v>
      </c>
      <c r="H94" s="112">
        <v>5</v>
      </c>
      <c r="I94" s="99">
        <v>50</v>
      </c>
      <c r="J94" s="729">
        <f>IFERROR(VLOOKUP(C94,TDSheet!$G$1:$AK$2998,30,FALSE)/'Параметры заказа'!$B$10,"")</f>
        <v>13.97</v>
      </c>
      <c r="K94" s="1079">
        <f t="shared" si="1"/>
        <v>1118.1290439000002</v>
      </c>
      <c r="L94" s="500"/>
      <c r="N94" s="251"/>
    </row>
    <row r="95" spans="1:14" ht="29.1" customHeight="1" thickBot="1">
      <c r="A95" s="2463"/>
      <c r="B95" s="2473"/>
      <c r="C95" s="155" t="s">
        <v>1237</v>
      </c>
      <c r="D95" s="165" t="s">
        <v>1453</v>
      </c>
      <c r="E95" s="70" t="s">
        <v>1421</v>
      </c>
      <c r="F95" s="11">
        <v>255</v>
      </c>
      <c r="G95" s="44">
        <v>3.3799999999999998E-4</v>
      </c>
      <c r="H95" s="112">
        <v>5</v>
      </c>
      <c r="I95" s="99">
        <v>40</v>
      </c>
      <c r="J95" s="729">
        <f>IFERROR(VLOOKUP(C95,TDSheet!$G$1:$AK$2998,30,FALSE)/'Параметры заказа'!$B$10,"")</f>
        <v>14</v>
      </c>
      <c r="K95" s="1079">
        <f t="shared" si="1"/>
        <v>1120.5301800000002</v>
      </c>
      <c r="L95" s="500"/>
      <c r="N95" s="471" t="s">
        <v>2196</v>
      </c>
    </row>
    <row r="96" spans="1:14" ht="29.1" customHeight="1">
      <c r="A96" s="2460"/>
      <c r="B96" s="2464" t="s">
        <v>819</v>
      </c>
      <c r="C96" s="249" t="s">
        <v>1411</v>
      </c>
      <c r="D96" s="152" t="s">
        <v>1458</v>
      </c>
      <c r="E96" s="9" t="s">
        <v>1421</v>
      </c>
      <c r="F96" s="9">
        <v>120</v>
      </c>
      <c r="G96" s="44">
        <v>9.0000000000000006E-5</v>
      </c>
      <c r="H96" s="111">
        <v>10</v>
      </c>
      <c r="I96" s="98">
        <v>150</v>
      </c>
      <c r="J96" s="755">
        <f>IFERROR(VLOOKUP(C96,TDSheet!$G$1:$AK$2998,30,FALSE)/'Параметры заказа'!$B$10,"")</f>
        <v>4.9000000000000004</v>
      </c>
      <c r="K96" s="1081">
        <f t="shared" si="1"/>
        <v>392.18556300000012</v>
      </c>
      <c r="L96" s="496"/>
      <c r="N96" s="251"/>
    </row>
    <row r="97" spans="1:14" ht="29.1" customHeight="1">
      <c r="A97" s="2461"/>
      <c r="B97" s="2465"/>
      <c r="C97" s="252" t="s">
        <v>1412</v>
      </c>
      <c r="D97" s="205" t="s">
        <v>1460</v>
      </c>
      <c r="E97" s="69" t="s">
        <v>1421</v>
      </c>
      <c r="F97" s="69">
        <v>150</v>
      </c>
      <c r="G97" s="44">
        <v>1.13E-4</v>
      </c>
      <c r="H97" s="116">
        <v>10</v>
      </c>
      <c r="I97" s="139">
        <v>120</v>
      </c>
      <c r="J97" s="879">
        <f>IFERROR(VLOOKUP(C97,TDSheet!$G$1:$AK$2998,30,FALSE)/'Параметры заказа'!$B$10,"")</f>
        <v>6.18</v>
      </c>
      <c r="K97" s="1079">
        <f t="shared" si="1"/>
        <v>494.63403660000006</v>
      </c>
      <c r="L97" s="501"/>
      <c r="N97" s="251"/>
    </row>
    <row r="98" spans="1:14" ht="29.1" customHeight="1" thickBot="1">
      <c r="A98" s="2466"/>
      <c r="B98" s="2467"/>
      <c r="C98" s="250" t="s">
        <v>1413</v>
      </c>
      <c r="D98" s="153" t="s">
        <v>1461</v>
      </c>
      <c r="E98" s="12" t="s">
        <v>1421</v>
      </c>
      <c r="F98" s="12">
        <v>204</v>
      </c>
      <c r="G98" s="44">
        <v>1.6899999999999999E-4</v>
      </c>
      <c r="H98" s="113">
        <v>10</v>
      </c>
      <c r="I98" s="100">
        <v>80</v>
      </c>
      <c r="J98" s="757">
        <f>IFERROR(VLOOKUP(C98,TDSheet!$G$1:$AK$2998,30,FALSE)/'Параметры заказа'!$B$10,"")</f>
        <v>8.9</v>
      </c>
      <c r="K98" s="1080">
        <f t="shared" si="1"/>
        <v>712.33704300000011</v>
      </c>
      <c r="L98" s="498"/>
      <c r="N98" s="251"/>
    </row>
    <row r="99" spans="1:14" ht="29.1" customHeight="1">
      <c r="A99" s="2460"/>
      <c r="B99" s="2464" t="s">
        <v>820</v>
      </c>
      <c r="C99" s="257" t="s">
        <v>891</v>
      </c>
      <c r="D99" s="152" t="s">
        <v>1455</v>
      </c>
      <c r="E99" s="9" t="s">
        <v>1421</v>
      </c>
      <c r="F99" s="9">
        <v>53</v>
      </c>
      <c r="G99" s="44">
        <v>3.4E-5</v>
      </c>
      <c r="H99" s="111">
        <v>10</v>
      </c>
      <c r="I99" s="98">
        <v>400</v>
      </c>
      <c r="J99" s="755">
        <f>IFERROR(VLOOKUP(C99,TDSheet!$G$1:$AK$2998,30,FALSE)/'Параметры заказа'!$B$10,"")</f>
        <v>3.02</v>
      </c>
      <c r="K99" s="1081">
        <f t="shared" si="1"/>
        <v>241.71436740000004</v>
      </c>
      <c r="L99" s="496"/>
      <c r="N99" s="251"/>
    </row>
    <row r="100" spans="1:14" ht="29.1" customHeight="1">
      <c r="A100" s="2461"/>
      <c r="B100" s="2465"/>
      <c r="C100" s="155" t="s">
        <v>1414</v>
      </c>
      <c r="D100" s="149" t="s">
        <v>1422</v>
      </c>
      <c r="E100" s="69" t="s">
        <v>1421</v>
      </c>
      <c r="F100" s="69">
        <v>68</v>
      </c>
      <c r="G100" s="44">
        <v>3.8999999999999999E-5</v>
      </c>
      <c r="H100" s="116">
        <v>10</v>
      </c>
      <c r="I100" s="139">
        <v>350</v>
      </c>
      <c r="J100" s="879">
        <f>IFERROR(VLOOKUP(C100,TDSheet!$G$1:$AK$2998,30,FALSE)/'Параметры заказа'!$B$10,"")</f>
        <v>3.92</v>
      </c>
      <c r="K100" s="1079">
        <f t="shared" si="1"/>
        <v>313.74845040000002</v>
      </c>
      <c r="L100" s="501"/>
      <c r="N100" s="251"/>
    </row>
    <row r="101" spans="1:14" ht="29.1" customHeight="1">
      <c r="A101" s="2462"/>
      <c r="B101" s="2465"/>
      <c r="C101" s="155" t="s">
        <v>1415</v>
      </c>
      <c r="D101" s="149" t="s">
        <v>1434</v>
      </c>
      <c r="E101" s="11" t="s">
        <v>1421</v>
      </c>
      <c r="F101" s="11">
        <v>59</v>
      </c>
      <c r="G101" s="44">
        <v>3.8999999999999999E-5</v>
      </c>
      <c r="H101" s="112">
        <v>10</v>
      </c>
      <c r="I101" s="99">
        <v>350</v>
      </c>
      <c r="J101" s="756">
        <f>IFERROR(VLOOKUP(C101,TDSheet!$G$1:$AK$2998,30,FALSE)/'Параметры заказа'!$B$10,"")</f>
        <v>3.71</v>
      </c>
      <c r="K101" s="1079">
        <f t="shared" si="1"/>
        <v>296.94049770000004</v>
      </c>
      <c r="L101" s="497"/>
    </row>
    <row r="102" spans="1:14" ht="29.1" customHeight="1">
      <c r="A102" s="2462"/>
      <c r="B102" s="2465"/>
      <c r="C102" s="155" t="s">
        <v>1416</v>
      </c>
      <c r="D102" s="149" t="s">
        <v>1456</v>
      </c>
      <c r="E102" s="11" t="s">
        <v>1421</v>
      </c>
      <c r="F102" s="11">
        <v>80</v>
      </c>
      <c r="G102" s="44">
        <v>4.5000000000000003E-5</v>
      </c>
      <c r="H102" s="112">
        <v>10</v>
      </c>
      <c r="I102" s="99">
        <v>300</v>
      </c>
      <c r="J102" s="756">
        <f>IFERROR(VLOOKUP(C102,TDSheet!$G$1:$AK$2998,30,FALSE)/'Параметры заказа'!$B$10,"")</f>
        <v>4.0999999999999996</v>
      </c>
      <c r="K102" s="1079">
        <f t="shared" si="1"/>
        <v>328.15526700000004</v>
      </c>
      <c r="L102" s="497"/>
      <c r="N102" s="471" t="s">
        <v>2196</v>
      </c>
    </row>
    <row r="103" spans="1:14" ht="29.1" customHeight="1">
      <c r="A103" s="2462"/>
      <c r="B103" s="2465"/>
      <c r="C103" s="155" t="s">
        <v>868</v>
      </c>
      <c r="D103" s="149" t="s">
        <v>1435</v>
      </c>
      <c r="E103" s="11" t="s">
        <v>1421</v>
      </c>
      <c r="F103" s="11">
        <v>129</v>
      </c>
      <c r="G103" s="44">
        <v>9.0000000000000006E-5</v>
      </c>
      <c r="H103" s="112">
        <v>10</v>
      </c>
      <c r="I103" s="99">
        <v>150</v>
      </c>
      <c r="J103" s="756">
        <f>IFERROR(VLOOKUP(C103,TDSheet!$G$1:$AK$2998,30,FALSE)/'Параметры заказа'!$B$10,"")</f>
        <v>6.56</v>
      </c>
      <c r="K103" s="1079">
        <f t="shared" si="1"/>
        <v>525.04842720000011</v>
      </c>
      <c r="L103" s="497"/>
    </row>
    <row r="104" spans="1:14" ht="29.1" customHeight="1">
      <c r="A104" s="2462"/>
      <c r="B104" s="2465"/>
      <c r="C104" s="155" t="s">
        <v>892</v>
      </c>
      <c r="D104" s="149" t="s">
        <v>1457</v>
      </c>
      <c r="E104" s="11" t="s">
        <v>1421</v>
      </c>
      <c r="F104" s="11">
        <v>100</v>
      </c>
      <c r="G104" s="44">
        <v>5.3999999999999998E-5</v>
      </c>
      <c r="H104" s="112">
        <v>10</v>
      </c>
      <c r="I104" s="99">
        <v>250</v>
      </c>
      <c r="J104" s="756">
        <f>IFERROR(VLOOKUP(C104,TDSheet!$G$1:$AK$2998,30,FALSE)/'Параметры заказа'!$B$10,"")</f>
        <v>5.26</v>
      </c>
      <c r="K104" s="1079">
        <f t="shared" si="1"/>
        <v>420.99919620000003</v>
      </c>
      <c r="L104" s="497"/>
    </row>
    <row r="105" spans="1:14" ht="29.1" customHeight="1" thickBot="1">
      <c r="A105" s="2463"/>
      <c r="B105" s="2465"/>
      <c r="C105" s="253" t="s">
        <v>869</v>
      </c>
      <c r="D105" s="165" t="s">
        <v>1429</v>
      </c>
      <c r="E105" s="70" t="s">
        <v>1421</v>
      </c>
      <c r="F105" s="70">
        <v>165</v>
      </c>
      <c r="G105" s="44">
        <v>1.35E-4</v>
      </c>
      <c r="H105" s="114">
        <v>10</v>
      </c>
      <c r="I105" s="101">
        <v>100</v>
      </c>
      <c r="J105" s="883">
        <f>IFERROR(VLOOKUP(C105,TDSheet!$G$1:$AK$2998,30,FALSE)/'Параметры заказа'!$B$10,"")</f>
        <v>9.9700000000000006</v>
      </c>
      <c r="K105" s="1086">
        <f t="shared" si="1"/>
        <v>797.97756390000018</v>
      </c>
      <c r="L105" s="500"/>
    </row>
    <row r="106" spans="1:14" ht="29.1" customHeight="1">
      <c r="A106" s="202"/>
      <c r="B106" s="2475" t="s">
        <v>1254</v>
      </c>
      <c r="C106" s="249" t="s">
        <v>1255</v>
      </c>
      <c r="D106" s="152" t="s">
        <v>1422</v>
      </c>
      <c r="E106" s="9" t="s">
        <v>1421</v>
      </c>
      <c r="F106" s="9">
        <v>43</v>
      </c>
      <c r="G106" s="47"/>
      <c r="H106" s="111">
        <v>10</v>
      </c>
      <c r="I106" s="213">
        <v>350</v>
      </c>
      <c r="J106" s="886">
        <f>IFERROR(VLOOKUP(C106,TDSheet!$G$1:$AK$2998,30,FALSE)/'Параметры заказа'!$B$10,"")</f>
        <v>4.1399999999999997</v>
      </c>
      <c r="K106" s="1130">
        <f t="shared" si="1"/>
        <v>331.35678180000002</v>
      </c>
      <c r="L106" s="565"/>
    </row>
    <row r="107" spans="1:14" ht="29.1" customHeight="1">
      <c r="A107" s="203"/>
      <c r="B107" s="2476"/>
      <c r="C107" s="155"/>
      <c r="D107" s="149"/>
      <c r="E107" s="11"/>
      <c r="F107" s="11">
        <v>0</v>
      </c>
      <c r="G107" s="44"/>
      <c r="H107" s="112"/>
      <c r="I107" s="99"/>
      <c r="J107" s="765" t="str">
        <f>IFERROR(VLOOKUP(C107,TDSheet!$G$1:$AK$2998,30,FALSE)/'Параметры заказа'!$B$10,"")</f>
        <v/>
      </c>
      <c r="K107" s="1137" t="str">
        <f t="shared" si="1"/>
        <v/>
      </c>
      <c r="L107" s="497"/>
    </row>
    <row r="108" spans="1:14" ht="29.1" customHeight="1" thickBot="1">
      <c r="A108" s="204"/>
      <c r="B108" s="2477"/>
      <c r="C108" s="250"/>
      <c r="D108" s="153"/>
      <c r="E108" s="12"/>
      <c r="F108" s="12">
        <v>0</v>
      </c>
      <c r="G108" s="68"/>
      <c r="H108" s="113"/>
      <c r="I108" s="100"/>
      <c r="J108" s="887" t="str">
        <f>IFERROR(VLOOKUP(C108,TDSheet!$G$1:$AK$2998,30,FALSE)/'Параметры заказа'!$B$10,"")</f>
        <v/>
      </c>
      <c r="K108" s="1088" t="str">
        <f t="shared" si="1"/>
        <v/>
      </c>
      <c r="L108" s="519"/>
    </row>
    <row r="109" spans="1:14" ht="29.1" customHeight="1">
      <c r="A109" s="2461"/>
      <c r="B109" s="2465" t="s">
        <v>823</v>
      </c>
      <c r="C109" s="252" t="s">
        <v>821</v>
      </c>
      <c r="D109" s="205" t="s">
        <v>728</v>
      </c>
      <c r="E109" s="69" t="s">
        <v>1419</v>
      </c>
      <c r="F109" s="69">
        <v>49</v>
      </c>
      <c r="G109" s="44">
        <v>9.2999999999999997E-5</v>
      </c>
      <c r="H109" s="116">
        <v>2</v>
      </c>
      <c r="I109" s="139" t="s">
        <v>658</v>
      </c>
      <c r="J109" s="879">
        <f>IFERROR(VLOOKUP(C109,TDSheet!$G$1:$AK$2998,30,FALSE)/'Параметры заказа'!$B$10,"")</f>
        <v>2.0099999999999998</v>
      </c>
      <c r="K109" s="1078">
        <f t="shared" si="1"/>
        <v>160.87611870000001</v>
      </c>
      <c r="L109" s="501"/>
    </row>
    <row r="110" spans="1:14" ht="29.1" customHeight="1">
      <c r="A110" s="2462"/>
      <c r="B110" s="2465"/>
      <c r="C110" s="155"/>
      <c r="D110" s="149"/>
      <c r="E110" s="11"/>
      <c r="F110" s="11">
        <v>0</v>
      </c>
      <c r="G110" s="44"/>
      <c r="H110" s="112"/>
      <c r="I110" s="99"/>
      <c r="J110" s="756" t="str">
        <f>IFERROR(VLOOKUP(C110,TDSheet!$G$1:$AK$2998,30,FALSE)/'Параметры заказа'!$B$10,"")</f>
        <v/>
      </c>
      <c r="K110" s="1079" t="str">
        <f t="shared" si="1"/>
        <v/>
      </c>
      <c r="L110" s="497"/>
    </row>
    <row r="111" spans="1:14" ht="29.1" customHeight="1" thickBot="1">
      <c r="A111" s="2466"/>
      <c r="B111" s="2467"/>
      <c r="C111" s="250"/>
      <c r="D111" s="153"/>
      <c r="E111" s="12"/>
      <c r="F111" s="12">
        <v>0</v>
      </c>
      <c r="G111" s="44"/>
      <c r="H111" s="113"/>
      <c r="I111" s="100"/>
      <c r="J111" s="757" t="str">
        <f>IFERROR(VLOOKUP(C111,TDSheet!$G$1:$AK$2998,30,FALSE)/'Параметры заказа'!$B$10,"")</f>
        <v/>
      </c>
      <c r="K111" s="1080" t="str">
        <f t="shared" si="1"/>
        <v/>
      </c>
      <c r="L111" s="498"/>
    </row>
    <row r="112" spans="1:14" ht="29.1" customHeight="1">
      <c r="A112" s="2460"/>
      <c r="B112" s="2464" t="s">
        <v>824</v>
      </c>
      <c r="C112" s="249" t="s">
        <v>875</v>
      </c>
      <c r="D112" s="154" t="s">
        <v>1462</v>
      </c>
      <c r="E112" s="9" t="s">
        <v>1421</v>
      </c>
      <c r="F112" s="9">
        <v>442</v>
      </c>
      <c r="G112" s="44">
        <v>1.4599999999999999E-3</v>
      </c>
      <c r="H112" s="111">
        <v>15</v>
      </c>
      <c r="I112" s="98">
        <v>75</v>
      </c>
      <c r="J112" s="755">
        <f>IFERROR(VLOOKUP(C112,TDSheet!$G$1:$AK$2998,30,FALSE)/'Параметры заказа'!$B$10,"")</f>
        <v>32.33</v>
      </c>
      <c r="K112" s="1081">
        <f t="shared" si="1"/>
        <v>2587.6243371</v>
      </c>
      <c r="L112" s="496"/>
    </row>
    <row r="113" spans="1:14" ht="29.1" customHeight="1">
      <c r="A113" s="2461"/>
      <c r="B113" s="2465"/>
      <c r="C113" s="252" t="s">
        <v>1417</v>
      </c>
      <c r="D113" s="166" t="s">
        <v>1463</v>
      </c>
      <c r="E113" s="69" t="s">
        <v>1421</v>
      </c>
      <c r="F113" s="69">
        <v>163</v>
      </c>
      <c r="G113" s="44">
        <v>5.9400000000000002E-4</v>
      </c>
      <c r="H113" s="116">
        <v>10</v>
      </c>
      <c r="I113" s="139">
        <v>50</v>
      </c>
      <c r="J113" s="879">
        <f>IFERROR(VLOOKUP(C113,TDSheet!$G$1:$AK$2998,30,FALSE)/'Параметры заказа'!$B$10,"")</f>
        <v>10.19</v>
      </c>
      <c r="K113" s="1079">
        <f t="shared" si="1"/>
        <v>815.58589530000006</v>
      </c>
      <c r="L113" s="501"/>
    </row>
    <row r="114" spans="1:14" ht="29.1" customHeight="1">
      <c r="A114" s="2461"/>
      <c r="B114" s="2465"/>
      <c r="C114" s="252" t="s">
        <v>874</v>
      </c>
      <c r="D114" s="166" t="s">
        <v>1464</v>
      </c>
      <c r="E114" s="69" t="s">
        <v>1421</v>
      </c>
      <c r="F114" s="69">
        <v>256</v>
      </c>
      <c r="G114" s="44">
        <v>8.3600000000000005E-4</v>
      </c>
      <c r="H114" s="116">
        <v>15</v>
      </c>
      <c r="I114" s="139">
        <v>75</v>
      </c>
      <c r="J114" s="879">
        <f>IFERROR(VLOOKUP(C114,TDSheet!$G$1:$AK$2998,30,FALSE)/'Параметры заказа'!$B$10,"")</f>
        <v>18.32</v>
      </c>
      <c r="K114" s="1078">
        <f t="shared" si="1"/>
        <v>1466.2937784000003</v>
      </c>
      <c r="L114" s="501"/>
    </row>
    <row r="115" spans="1:14" ht="29.1" customHeight="1">
      <c r="A115" s="2462"/>
      <c r="B115" s="2465"/>
      <c r="C115" s="155" t="s">
        <v>1418</v>
      </c>
      <c r="D115" s="151" t="s">
        <v>1465</v>
      </c>
      <c r="E115" s="11" t="s">
        <v>1421</v>
      </c>
      <c r="F115" s="11">
        <v>175</v>
      </c>
      <c r="G115" s="44">
        <v>5.9400000000000002E-4</v>
      </c>
      <c r="H115" s="112">
        <v>10</v>
      </c>
      <c r="I115" s="99">
        <v>50</v>
      </c>
      <c r="J115" s="756">
        <f>IFERROR(VLOOKUP(C115,TDSheet!$G$1:$AK$2998,30,FALSE)/'Параметры заказа'!$B$10,"")</f>
        <v>11.72</v>
      </c>
      <c r="K115" s="1078">
        <f t="shared" si="1"/>
        <v>938.04383640000015</v>
      </c>
      <c r="L115" s="497"/>
      <c r="N115" s="471" t="s">
        <v>2196</v>
      </c>
    </row>
    <row r="116" spans="1:14" ht="29.1" customHeight="1" thickBot="1">
      <c r="A116" s="2466"/>
      <c r="B116" s="2467"/>
      <c r="C116" s="250"/>
      <c r="D116" s="153"/>
      <c r="E116" s="12"/>
      <c r="F116" s="12"/>
      <c r="G116" s="44"/>
      <c r="H116" s="113"/>
      <c r="I116" s="100"/>
      <c r="J116" s="757" t="str">
        <f>IFERROR(VLOOKUP(C116,TDSheet!$G$1:$AK$2998,30,FALSE)/'Параметры заказа'!$B$10,"")</f>
        <v/>
      </c>
      <c r="K116" s="1080" t="str">
        <f t="shared" si="1"/>
        <v/>
      </c>
      <c r="L116" s="498"/>
    </row>
    <row r="117" spans="1:14" ht="29.1" customHeight="1">
      <c r="A117" s="2460"/>
      <c r="B117" s="2464" t="s">
        <v>825</v>
      </c>
      <c r="C117" s="249"/>
      <c r="D117" s="154"/>
      <c r="E117" s="9"/>
      <c r="F117" s="9"/>
      <c r="G117" s="44"/>
      <c r="H117" s="111"/>
      <c r="I117" s="98"/>
      <c r="J117" s="755" t="str">
        <f>IFERROR(VLOOKUP(C117,TDSheet!$G$1:$AK$2998,30,FALSE)/'Параметры заказа'!$B$10,"")</f>
        <v/>
      </c>
      <c r="K117" s="1081" t="str">
        <f t="shared" si="1"/>
        <v/>
      </c>
      <c r="L117" s="496"/>
    </row>
    <row r="118" spans="1:14" ht="29.1" customHeight="1">
      <c r="A118" s="2463"/>
      <c r="B118" s="2465"/>
      <c r="C118" s="336" t="s">
        <v>1611</v>
      </c>
      <c r="D118" s="342" t="s">
        <v>1454</v>
      </c>
      <c r="E118" s="343" t="s">
        <v>1421</v>
      </c>
      <c r="F118" s="338">
        <v>194</v>
      </c>
      <c r="G118" s="331"/>
      <c r="H118" s="340">
        <v>10</v>
      </c>
      <c r="I118" s="341" t="s">
        <v>663</v>
      </c>
      <c r="J118" s="883">
        <f>IFERROR(VLOOKUP(C118,TDSheet!$G$1:$AK$2998,30,FALSE)/'Параметры заказа'!$B$10,"")</f>
        <v>11.75</v>
      </c>
      <c r="K118" s="1086">
        <f t="shared" si="1"/>
        <v>940.44497250000018</v>
      </c>
      <c r="L118" s="500"/>
    </row>
    <row r="119" spans="1:14" ht="29.1" customHeight="1">
      <c r="A119" s="2463"/>
      <c r="B119" s="2465"/>
      <c r="C119" s="336" t="s">
        <v>1612</v>
      </c>
      <c r="D119" s="342" t="s">
        <v>1465</v>
      </c>
      <c r="E119" s="343" t="s">
        <v>1421</v>
      </c>
      <c r="F119" s="338">
        <v>227</v>
      </c>
      <c r="G119" s="331"/>
      <c r="H119" s="340">
        <v>10</v>
      </c>
      <c r="I119" s="341" t="s">
        <v>663</v>
      </c>
      <c r="J119" s="883">
        <f>IFERROR(VLOOKUP(C119,TDSheet!$G$1:$AK$2998,30,FALSE)/'Параметры заказа'!$B$10,"")</f>
        <v>14.76</v>
      </c>
      <c r="K119" s="1086">
        <f t="shared" si="1"/>
        <v>1181.3589612000001</v>
      </c>
      <c r="L119" s="500"/>
    </row>
    <row r="120" spans="1:14" ht="29.1" customHeight="1" thickBot="1">
      <c r="A120" s="2474"/>
      <c r="B120" s="2465"/>
      <c r="C120" s="1912"/>
      <c r="D120" s="1913"/>
      <c r="E120" s="1914"/>
      <c r="F120" s="1914"/>
      <c r="G120" s="1915"/>
      <c r="H120" s="1916"/>
      <c r="I120" s="1917"/>
      <c r="J120" s="1918" t="str">
        <f>IFERROR(VLOOKUP(C120,TDSheet!$G$1:$AK$2998,30,FALSE)/'Параметры заказа'!$B$10,"")</f>
        <v/>
      </c>
      <c r="K120" s="1919" t="str">
        <f t="shared" si="1"/>
        <v/>
      </c>
      <c r="L120" s="1920"/>
    </row>
    <row r="121" spans="1:14" ht="118.95" customHeight="1">
      <c r="A121" s="1793"/>
      <c r="B121" s="1794" t="s">
        <v>1878</v>
      </c>
      <c r="C121" s="249" t="s">
        <v>1879</v>
      </c>
      <c r="D121" s="152"/>
      <c r="E121" s="9"/>
      <c r="F121" s="9">
        <v>5200</v>
      </c>
      <c r="G121" s="46"/>
      <c r="H121" s="111">
        <v>1</v>
      </c>
      <c r="I121" s="1930" t="s">
        <v>634</v>
      </c>
      <c r="J121" s="761">
        <f>IFERROR(VLOOKUP(C121,TDSheet!$G$1:$AK$2998,30,FALSE)/'Параметры заказа'!$B$10,"")</f>
        <v>460</v>
      </c>
      <c r="K121" s="1111">
        <f t="shared" si="1"/>
        <v>36817.420200000008</v>
      </c>
      <c r="L121" s="508"/>
    </row>
    <row r="122" spans="1:14" ht="118.95" customHeight="1">
      <c r="A122" s="1931"/>
      <c r="B122" s="1921" t="s">
        <v>1862</v>
      </c>
      <c r="C122" s="1922" t="s">
        <v>1863</v>
      </c>
      <c r="D122" s="1923" t="s">
        <v>1864</v>
      </c>
      <c r="E122" s="1924"/>
      <c r="F122" s="1925">
        <v>260</v>
      </c>
      <c r="G122" s="1926"/>
      <c r="H122" s="1927">
        <v>1</v>
      </c>
      <c r="I122" s="1928">
        <v>50</v>
      </c>
      <c r="J122" s="1929">
        <f>IFERROR(VLOOKUP(C122,TDSheet!$G$1:$AK$2998,30,FALSE)/'Параметры заказа'!$B$10,"")</f>
        <v>8.3000000000000007</v>
      </c>
      <c r="K122" s="1904">
        <f t="shared" si="1"/>
        <v>664.31432100000018</v>
      </c>
      <c r="L122" s="1932"/>
    </row>
    <row r="123" spans="1:14" ht="118.95" customHeight="1" thickBot="1">
      <c r="A123" s="1933"/>
      <c r="B123" s="1934" t="s">
        <v>1866</v>
      </c>
      <c r="C123" s="1935" t="s">
        <v>1867</v>
      </c>
      <c r="D123" s="1936" t="s">
        <v>1864</v>
      </c>
      <c r="E123" s="1937"/>
      <c r="F123" s="1938">
        <v>250</v>
      </c>
      <c r="G123" s="1939"/>
      <c r="H123" s="1940">
        <v>1</v>
      </c>
      <c r="I123" s="1941">
        <v>50</v>
      </c>
      <c r="J123" s="1942">
        <f>IFERROR(VLOOKUP(C123,TDSheet!$G$1:$AK$2998,30,FALSE)/'Параметры заказа'!$B$10,"")</f>
        <v>25</v>
      </c>
      <c r="K123" s="1943">
        <f t="shared" si="1"/>
        <v>2000.9467500000003</v>
      </c>
      <c r="L123" s="1944"/>
    </row>
    <row r="124" spans="1:14" ht="29.1" customHeight="1"/>
    <row r="125" spans="1:14" ht="29.1" customHeight="1"/>
    <row r="126" spans="1:14" ht="29.1" customHeight="1"/>
    <row r="127" spans="1:14" ht="29.1" customHeight="1"/>
    <row r="128" spans="1:14" ht="29.1" customHeight="1"/>
    <row r="129" ht="29.1" customHeight="1"/>
    <row r="130" ht="29.1" customHeight="1"/>
    <row r="131" ht="29.1" customHeight="1"/>
    <row r="132" ht="29.1" customHeight="1"/>
    <row r="133" ht="29.1" customHeight="1"/>
    <row r="134" ht="29.1" customHeight="1"/>
    <row r="135" ht="29.1" customHeight="1"/>
    <row r="136" ht="29.1" customHeight="1"/>
    <row r="137" ht="29.1" customHeight="1"/>
    <row r="138" ht="29.1" customHeight="1"/>
    <row r="139" ht="29.1" customHeight="1"/>
    <row r="140" ht="29.1" customHeight="1"/>
    <row r="141" ht="29.1" customHeight="1"/>
    <row r="142" ht="29.1" customHeight="1"/>
    <row r="143" ht="29.1" customHeight="1"/>
    <row r="144" ht="29.1" customHeight="1"/>
    <row r="145" ht="29.1" customHeight="1"/>
    <row r="146" ht="29.1" customHeight="1"/>
    <row r="147" ht="29.1" customHeight="1"/>
    <row r="148" ht="29.1" customHeight="1"/>
    <row r="149" ht="29.1" customHeight="1"/>
    <row r="150" ht="29.1" customHeight="1"/>
    <row r="151" ht="29.1" customHeight="1"/>
    <row r="152" ht="29.1" customHeight="1"/>
    <row r="153" ht="29.1" customHeight="1"/>
    <row r="154" ht="29.1" customHeight="1"/>
    <row r="155" ht="29.1" customHeight="1"/>
    <row r="156" ht="29.1" customHeight="1"/>
    <row r="157" ht="29.1" customHeight="1"/>
    <row r="158" ht="29.1" customHeight="1"/>
    <row r="159" ht="29.1" customHeight="1"/>
    <row r="160" ht="29.1" customHeight="1"/>
    <row r="161" ht="29.1" customHeight="1"/>
    <row r="162" ht="29.1" customHeight="1"/>
    <row r="163" ht="29.1" customHeight="1"/>
    <row r="164" ht="29.1" customHeight="1"/>
    <row r="165" ht="29.1" customHeight="1"/>
    <row r="166" ht="29.1" customHeight="1"/>
    <row r="167" ht="29.1" customHeight="1"/>
    <row r="168" ht="29.1" customHeight="1"/>
    <row r="169" ht="29.1" customHeight="1"/>
    <row r="170" ht="29.1" customHeight="1"/>
    <row r="171" ht="29.1" customHeight="1"/>
    <row r="172" ht="29.1" customHeight="1"/>
    <row r="173" ht="29.1" customHeight="1"/>
    <row r="174" ht="29.1" customHeight="1"/>
    <row r="175" ht="29.1" customHeight="1"/>
    <row r="176" ht="29.1" customHeight="1"/>
    <row r="177" ht="29.1" customHeight="1"/>
    <row r="178" ht="29.1" customHeight="1"/>
    <row r="179" ht="29.1" customHeight="1"/>
    <row r="180" ht="29.1" customHeight="1"/>
    <row r="181" ht="29.1" customHeight="1"/>
    <row r="182" ht="29.1" customHeight="1"/>
    <row r="183" ht="29.1" customHeight="1"/>
    <row r="184" ht="29.1" customHeight="1"/>
    <row r="185" ht="29.1" customHeight="1"/>
    <row r="186" ht="29.1" customHeight="1"/>
    <row r="187" ht="29.1" customHeight="1"/>
    <row r="188" ht="29.1" customHeight="1"/>
    <row r="189" ht="29.1" customHeight="1"/>
    <row r="190" ht="29.1" customHeight="1"/>
    <row r="191" ht="29.1" customHeight="1"/>
    <row r="192" ht="29.1" customHeight="1"/>
    <row r="193" ht="29.1" customHeight="1"/>
    <row r="194" ht="29.1" customHeight="1"/>
    <row r="195" ht="29.1" customHeight="1"/>
    <row r="196" ht="29.1" customHeight="1"/>
    <row r="197" ht="29.1" customHeight="1"/>
    <row r="198" ht="29.1" customHeight="1"/>
    <row r="199" ht="29.1" customHeight="1"/>
    <row r="200" ht="29.1" customHeight="1"/>
    <row r="201" ht="29.1" customHeight="1"/>
    <row r="202" ht="29.1" customHeight="1"/>
    <row r="203" ht="29.1" customHeight="1"/>
    <row r="204" ht="29.1" customHeight="1"/>
    <row r="205" ht="29.1" customHeight="1"/>
    <row r="206" ht="29.1" customHeight="1"/>
    <row r="207" ht="29.1" customHeight="1"/>
    <row r="208" ht="29.1" customHeight="1"/>
    <row r="209" ht="29.1" customHeight="1"/>
    <row r="210" ht="29.1" customHeight="1"/>
    <row r="211" ht="29.1" customHeight="1"/>
    <row r="212" ht="29.1" customHeight="1"/>
    <row r="213" ht="29.1" customHeight="1"/>
    <row r="214" ht="29.1" customHeight="1"/>
    <row r="215" ht="29.1" customHeight="1"/>
    <row r="216" ht="29.1" customHeight="1"/>
    <row r="217" ht="29.1" customHeight="1"/>
    <row r="218" ht="29.1" customHeight="1"/>
    <row r="219" ht="29.1" customHeight="1"/>
    <row r="220" ht="29.1" customHeight="1"/>
    <row r="221" ht="29.1" customHeight="1"/>
    <row r="222" ht="29.1" customHeight="1"/>
    <row r="223" ht="29.1" customHeight="1"/>
    <row r="224" ht="29.1" customHeight="1"/>
    <row r="225" ht="29.1" customHeight="1"/>
    <row r="226" ht="29.1" customHeight="1"/>
    <row r="227" ht="29.1" customHeight="1"/>
    <row r="228" ht="29.1" customHeight="1"/>
    <row r="229" ht="29.1" customHeight="1"/>
    <row r="230" ht="29.1" customHeight="1"/>
    <row r="231" ht="29.1" customHeight="1"/>
    <row r="232" ht="29.1" customHeight="1"/>
    <row r="233" ht="29.1" customHeight="1"/>
    <row r="234" ht="29.1" customHeight="1"/>
    <row r="235" ht="29.1" customHeight="1"/>
    <row r="236" ht="29.1" customHeight="1"/>
    <row r="237" ht="29.1" customHeight="1"/>
    <row r="238" ht="29.1" customHeight="1"/>
    <row r="239" ht="29.1" customHeight="1"/>
    <row r="240" ht="29.1" customHeight="1"/>
    <row r="241" ht="29.1" customHeight="1"/>
    <row r="242" ht="29.1" customHeight="1"/>
    <row r="243" ht="29.1" customHeight="1"/>
    <row r="244" ht="29.1" customHeight="1"/>
  </sheetData>
  <sheetProtection sheet="1" objects="1" scenarios="1"/>
  <mergeCells count="62">
    <mergeCell ref="A1:A6"/>
    <mergeCell ref="B1:E6"/>
    <mergeCell ref="C7:C8"/>
    <mergeCell ref="D7:D8"/>
    <mergeCell ref="F1:J1"/>
    <mergeCell ref="F5:J5"/>
    <mergeCell ref="G7:G8"/>
    <mergeCell ref="F7:F8"/>
    <mergeCell ref="F6:J6"/>
    <mergeCell ref="J7:J8"/>
    <mergeCell ref="K1:L1"/>
    <mergeCell ref="F2:J2"/>
    <mergeCell ref="K2:L2"/>
    <mergeCell ref="E7:E8"/>
    <mergeCell ref="K6:L6"/>
    <mergeCell ref="F3:J3"/>
    <mergeCell ref="F4:J4"/>
    <mergeCell ref="H7:I7"/>
    <mergeCell ref="K3:L3"/>
    <mergeCell ref="K4:L4"/>
    <mergeCell ref="K5:L5"/>
    <mergeCell ref="L7:L8"/>
    <mergeCell ref="K7:K8"/>
    <mergeCell ref="A14:A24"/>
    <mergeCell ref="B14:B24"/>
    <mergeCell ref="A40:A44"/>
    <mergeCell ref="B40:B44"/>
    <mergeCell ref="B7:B8"/>
    <mergeCell ref="A36:A39"/>
    <mergeCell ref="B36:B39"/>
    <mergeCell ref="A10:A13"/>
    <mergeCell ref="B10:B13"/>
    <mergeCell ref="A7:A8"/>
    <mergeCell ref="A25:A34"/>
    <mergeCell ref="B25:B34"/>
    <mergeCell ref="A117:A120"/>
    <mergeCell ref="B117:B120"/>
    <mergeCell ref="A99:A105"/>
    <mergeCell ref="B99:B105"/>
    <mergeCell ref="B112:B116"/>
    <mergeCell ref="A109:A111"/>
    <mergeCell ref="B109:B111"/>
    <mergeCell ref="A112:A116"/>
    <mergeCell ref="B106:B108"/>
    <mergeCell ref="A68:A70"/>
    <mergeCell ref="B68:B70"/>
    <mergeCell ref="A96:A98"/>
    <mergeCell ref="B96:B98"/>
    <mergeCell ref="A65:A67"/>
    <mergeCell ref="B65:B67"/>
    <mergeCell ref="A71:A75"/>
    <mergeCell ref="B71:B75"/>
    <mergeCell ref="A76:A95"/>
    <mergeCell ref="B76:B95"/>
    <mergeCell ref="A45:A49"/>
    <mergeCell ref="B45:B49"/>
    <mergeCell ref="A55:A61"/>
    <mergeCell ref="B55:B61"/>
    <mergeCell ref="A62:A64"/>
    <mergeCell ref="B62:B64"/>
    <mergeCell ref="A50:A54"/>
    <mergeCell ref="B50:B54"/>
  </mergeCells>
  <hyperlinks>
    <hyperlink ref="N68" location="'Доп скидки от 50 000 р.'!A1" display="*дополнительная скидка от 5 до 7%" xr:uid="{00000000-0004-0000-0D00-000000000000}"/>
    <hyperlink ref="N95" location="'Доп скидки от 50 000 р.'!A1" display="*дополнительная скидка от 5 до 7%" xr:uid="{00000000-0004-0000-0D00-000001000000}"/>
    <hyperlink ref="N102" location="'Доп скидки от 50 000 р.'!A1" display="*дополнительная скидка от 5 до 7%" xr:uid="{00000000-0004-0000-0D00-000002000000}"/>
    <hyperlink ref="N115" location="'Доп скидки от 50 000 р.'!A1" display="*дополнительная скидка от 5 до 7%" xr:uid="{00000000-0004-0000-0D00-000003000000}"/>
  </hyperlinks>
  <pageMargins left="0.7" right="0.7" top="0.75" bottom="0.75" header="0.3" footer="0.3"/>
  <pageSetup paperSize="9" scale="49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>
    <tabColor rgb="FF92D050"/>
  </sheetPr>
  <dimension ref="A1:O87"/>
  <sheetViews>
    <sheetView zoomScale="90" zoomScaleNormal="90" zoomScaleSheetLayoutView="70" workbookViewId="0">
      <pane ySplit="8" topLeftCell="A9" activePane="bottomLeft" state="frozen"/>
      <selection activeCell="C11" sqref="C11"/>
      <selection pane="bottomLeft" activeCell="A9" sqref="A9"/>
    </sheetView>
  </sheetViews>
  <sheetFormatPr defaultColWidth="8.88671875" defaultRowHeight="18"/>
  <cols>
    <col min="1" max="1" width="28" style="892" customWidth="1"/>
    <col min="2" max="2" width="29.33203125" style="28" customWidth="1"/>
    <col min="3" max="3" width="14.44140625" style="893" customWidth="1"/>
    <col min="4" max="4" width="17.33203125" style="28" customWidth="1"/>
    <col min="5" max="5" width="10.5546875" style="956" customWidth="1"/>
    <col min="6" max="6" width="9.109375" style="956" customWidth="1"/>
    <col min="7" max="7" width="0.109375" style="900" customWidth="1"/>
    <col min="8" max="8" width="6.44140625" style="120" customWidth="1"/>
    <col min="9" max="9" width="6.44140625" style="893" customWidth="1"/>
    <col min="10" max="10" width="14.109375" style="957" customWidth="1"/>
    <col min="11" max="11" width="18.109375" style="31" customWidth="1"/>
    <col min="12" max="12" width="18.33203125" style="958" customWidth="1"/>
    <col min="13" max="13" width="2" style="892" customWidth="1"/>
    <col min="14" max="14" width="8.88671875" style="892"/>
    <col min="15" max="15" width="10.33203125" style="892" bestFit="1" customWidth="1"/>
    <col min="16" max="16384" width="8.88671875" style="892"/>
  </cols>
  <sheetData>
    <row r="1" spans="1:12" ht="21.9" customHeight="1">
      <c r="A1" s="2144"/>
      <c r="B1" s="2147" t="s">
        <v>2082</v>
      </c>
      <c r="C1" s="2148"/>
      <c r="D1" s="2148"/>
      <c r="E1" s="2249"/>
      <c r="F1" s="2520" t="str">
        <f>'Параметры заказа'!A1</f>
        <v>Скидка, %</v>
      </c>
      <c r="G1" s="2521"/>
      <c r="H1" s="2521"/>
      <c r="I1" s="2521"/>
      <c r="J1" s="2522"/>
      <c r="K1" s="2507">
        <f>'Параметры заказа'!B1</f>
        <v>0</v>
      </c>
      <c r="L1" s="2508"/>
    </row>
    <row r="2" spans="1:12" ht="21.9" customHeight="1">
      <c r="A2" s="2145"/>
      <c r="B2" s="2149"/>
      <c r="C2" s="2150"/>
      <c r="D2" s="2150"/>
      <c r="E2" s="2250"/>
      <c r="F2" s="2509" t="str">
        <f>'Параметры заказа'!A2</f>
        <v>Курс ЦБ РФ</v>
      </c>
      <c r="G2" s="2510"/>
      <c r="H2" s="2510"/>
      <c r="I2" s="2510"/>
      <c r="J2" s="2511"/>
      <c r="K2" s="2173">
        <f>'Параметры заказа'!B2</f>
        <v>78.468500000000006</v>
      </c>
      <c r="L2" s="2174"/>
    </row>
    <row r="3" spans="1:12" ht="21.9" customHeight="1">
      <c r="A3" s="2145"/>
      <c r="B3" s="2151"/>
      <c r="C3" s="2150"/>
      <c r="D3" s="2150"/>
      <c r="E3" s="2250"/>
      <c r="F3" s="2509" t="str">
        <f>'Параметры заказа'!A3</f>
        <v>Внутренний курс MVI (ЦБ+2%)</v>
      </c>
      <c r="G3" s="2510"/>
      <c r="H3" s="2510"/>
      <c r="I3" s="2510"/>
      <c r="J3" s="2511"/>
      <c r="K3" s="2175">
        <f>'Параметры заказа'!B3</f>
        <v>80.037870000000012</v>
      </c>
      <c r="L3" s="2176"/>
    </row>
    <row r="4" spans="1:12" ht="21.9" customHeight="1">
      <c r="A4" s="2145"/>
      <c r="B4" s="2151"/>
      <c r="C4" s="2150"/>
      <c r="D4" s="2150"/>
      <c r="E4" s="2250"/>
      <c r="F4" s="2509" t="str">
        <f>'Параметры заказа'!A4</f>
        <v>Сумма заказа</v>
      </c>
      <c r="G4" s="2510"/>
      <c r="H4" s="2510"/>
      <c r="I4" s="2510"/>
      <c r="J4" s="2511"/>
      <c r="K4" s="2514">
        <f>'Параметры заказа'!B4</f>
        <v>0</v>
      </c>
      <c r="L4" s="2515"/>
    </row>
    <row r="5" spans="1:12" ht="21.9" customHeight="1">
      <c r="A5" s="2145"/>
      <c r="B5" s="2151"/>
      <c r="C5" s="2150"/>
      <c r="D5" s="2150"/>
      <c r="E5" s="2250"/>
      <c r="F5" s="2509" t="str">
        <f>'Параметры заказа'!A5</f>
        <v>Вес заказа, кг</v>
      </c>
      <c r="G5" s="2510"/>
      <c r="H5" s="2510"/>
      <c r="I5" s="2510"/>
      <c r="J5" s="2511"/>
      <c r="K5" s="2516">
        <f>'Параметры заказа'!B5</f>
        <v>0</v>
      </c>
      <c r="L5" s="2517"/>
    </row>
    <row r="6" spans="1:12" ht="21.9" customHeight="1" thickBot="1">
      <c r="A6" s="2146"/>
      <c r="B6" s="2152"/>
      <c r="C6" s="2153"/>
      <c r="D6" s="2153"/>
      <c r="E6" s="2251"/>
      <c r="F6" s="2523" t="str">
        <f>'Параметры заказа'!A6</f>
        <v>Объём заказа, м3</v>
      </c>
      <c r="G6" s="2524"/>
      <c r="H6" s="2524"/>
      <c r="I6" s="2524"/>
      <c r="J6" s="2525"/>
      <c r="K6" s="2518">
        <f>'Параметры заказа'!B6</f>
        <v>0</v>
      </c>
      <c r="L6" s="2519"/>
    </row>
    <row r="7" spans="1:12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893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512" t="s">
        <v>50</v>
      </c>
    </row>
    <row r="8" spans="1:12" ht="15.75" customHeight="1" thickBot="1">
      <c r="A8" s="2242"/>
      <c r="B8" s="2242"/>
      <c r="C8" s="2242"/>
      <c r="D8" s="2242"/>
      <c r="E8" s="2244"/>
      <c r="F8" s="2246"/>
      <c r="G8" s="96"/>
      <c r="H8" s="375" t="s">
        <v>626</v>
      </c>
      <c r="I8" s="132" t="s">
        <v>627</v>
      </c>
      <c r="J8" s="2412"/>
      <c r="K8" s="2237"/>
      <c r="L8" s="2513"/>
    </row>
    <row r="9" spans="1:12" ht="29.25" customHeight="1" thickBot="1">
      <c r="A9" s="894" t="s">
        <v>1764</v>
      </c>
      <c r="B9" s="895"/>
      <c r="C9" s="895"/>
      <c r="D9" s="895"/>
      <c r="E9" s="895"/>
      <c r="F9" s="895"/>
      <c r="G9" s="895"/>
      <c r="H9" s="895"/>
      <c r="I9" s="895"/>
      <c r="J9" s="895"/>
      <c r="K9" s="895"/>
      <c r="L9" s="147"/>
    </row>
    <row r="10" spans="1:12" ht="25.5" customHeight="1" thickBot="1">
      <c r="A10" s="896" t="s">
        <v>1765</v>
      </c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897"/>
    </row>
    <row r="11" spans="1:12" ht="27.9" customHeight="1" thickBot="1">
      <c r="A11" s="2504"/>
      <c r="B11" s="2493" t="s">
        <v>1765</v>
      </c>
      <c r="C11" s="898" t="s">
        <v>1766</v>
      </c>
      <c r="D11" s="1">
        <v>16</v>
      </c>
      <c r="E11" s="899">
        <v>16</v>
      </c>
      <c r="F11" s="899">
        <v>40</v>
      </c>
      <c r="G11" s="900">
        <v>0.125</v>
      </c>
      <c r="H11" s="116">
        <v>10</v>
      </c>
      <c r="I11" s="901" t="s">
        <v>695</v>
      </c>
      <c r="J11" s="902">
        <f>IFERROR(VLOOKUP(C11,TDSheet!$G$1:$AK$2998,30,FALSE)/'Параметры заказа'!$B$10,"")</f>
        <v>2.3199999999999998</v>
      </c>
      <c r="K11" s="1110">
        <f>IFERROR(J11*$K$3*((100-$K$1)/100),"")</f>
        <v>185.68785840000001</v>
      </c>
      <c r="L11" s="979"/>
    </row>
    <row r="12" spans="1:12" ht="27.9" customHeight="1" thickBot="1">
      <c r="A12" s="2504"/>
      <c r="B12" s="2502"/>
      <c r="C12" s="903" t="s">
        <v>1767</v>
      </c>
      <c r="D12" s="904">
        <v>20</v>
      </c>
      <c r="E12" s="905">
        <v>16</v>
      </c>
      <c r="F12" s="905">
        <v>53</v>
      </c>
      <c r="G12" s="906">
        <v>0.125</v>
      </c>
      <c r="H12" s="907">
        <v>10</v>
      </c>
      <c r="I12" s="908" t="s">
        <v>636</v>
      </c>
      <c r="J12" s="909">
        <f>IFERROR(VLOOKUP(C12,TDSheet!$G$1:$AK$2998,30,FALSE)/'Параметры заказа'!$B$10,"")</f>
        <v>3.22</v>
      </c>
      <c r="K12" s="1129">
        <f t="shared" ref="K12:K75" si="0">IFERROR(J12*$K$3*((100-$K$1)/100),"")</f>
        <v>257.72194140000005</v>
      </c>
      <c r="L12" s="972"/>
    </row>
    <row r="13" spans="1:12" ht="27.9" customHeight="1" thickBot="1">
      <c r="A13" s="2504"/>
      <c r="B13" s="2502"/>
      <c r="C13" s="903" t="s">
        <v>1768</v>
      </c>
      <c r="D13" s="904">
        <v>26</v>
      </c>
      <c r="E13" s="905">
        <v>16</v>
      </c>
      <c r="F13" s="905">
        <v>84</v>
      </c>
      <c r="G13" s="906">
        <v>0.125</v>
      </c>
      <c r="H13" s="907">
        <v>10</v>
      </c>
      <c r="I13" s="908" t="s">
        <v>637</v>
      </c>
      <c r="J13" s="909">
        <f>IFERROR(VLOOKUP(C13,TDSheet!$G$1:$AK$2998,30,FALSE)/'Параметры заказа'!$B$10,"")</f>
        <v>4.91</v>
      </c>
      <c r="K13" s="1129">
        <f t="shared" si="0"/>
        <v>392.98594170000007</v>
      </c>
      <c r="L13" s="972"/>
    </row>
    <row r="14" spans="1:12" ht="27.9" customHeight="1" thickBot="1">
      <c r="A14" s="2492"/>
      <c r="B14" s="2502"/>
      <c r="C14" s="903" t="s">
        <v>1769</v>
      </c>
      <c r="D14" s="904">
        <v>32</v>
      </c>
      <c r="E14" s="905">
        <v>16</v>
      </c>
      <c r="F14" s="905">
        <v>134</v>
      </c>
      <c r="G14" s="906">
        <v>0.125</v>
      </c>
      <c r="H14" s="907">
        <v>10</v>
      </c>
      <c r="I14" s="908" t="s">
        <v>628</v>
      </c>
      <c r="J14" s="909">
        <f>IFERROR(VLOOKUP(C14,TDSheet!$G$1:$AK$2998,30,FALSE)/'Параметры заказа'!$B$10,"")</f>
        <v>6.66</v>
      </c>
      <c r="K14" s="1129">
        <f t="shared" si="0"/>
        <v>533.05221420000009</v>
      </c>
      <c r="L14" s="972"/>
    </row>
    <row r="15" spans="1:12" ht="27.9" customHeight="1" thickBot="1">
      <c r="A15" s="896" t="s">
        <v>1770</v>
      </c>
      <c r="B15" s="569"/>
      <c r="C15" s="569"/>
      <c r="D15" s="569"/>
      <c r="E15" s="569"/>
      <c r="F15" s="569"/>
      <c r="G15" s="569"/>
      <c r="H15" s="569"/>
      <c r="I15" s="569"/>
      <c r="J15" s="744" t="str">
        <f>IFERROR(VLOOKUP(C15,TDSheet!$G$1:$AK$2998,30,FALSE)/'Параметры заказа'!$B$10,"")</f>
        <v/>
      </c>
      <c r="K15" s="744" t="str">
        <f t="shared" si="0"/>
        <v/>
      </c>
      <c r="L15" s="897"/>
    </row>
    <row r="16" spans="1:12" ht="27.9" customHeight="1" thickBot="1">
      <c r="A16" s="2505"/>
      <c r="B16" s="2393" t="s">
        <v>1770</v>
      </c>
      <c r="C16" s="903" t="s">
        <v>1771</v>
      </c>
      <c r="D16" s="3" t="s">
        <v>1772</v>
      </c>
      <c r="E16" s="910">
        <v>16</v>
      </c>
      <c r="F16" s="910">
        <v>49</v>
      </c>
      <c r="G16" s="906">
        <v>0.125</v>
      </c>
      <c r="H16" s="111">
        <v>10</v>
      </c>
      <c r="I16" s="911">
        <v>200</v>
      </c>
      <c r="J16" s="909">
        <f>IFERROR(VLOOKUP(C16,TDSheet!$G$1:$AK$2998,30,FALSE)/'Параметры заказа'!$B$10,"")</f>
        <v>3.11</v>
      </c>
      <c r="K16" s="1081">
        <f t="shared" si="0"/>
        <v>248.91777570000002</v>
      </c>
      <c r="L16" s="961"/>
    </row>
    <row r="17" spans="1:12" ht="27.9" customHeight="1" thickBot="1">
      <c r="A17" s="2506"/>
      <c r="B17" s="2394"/>
      <c r="C17" s="903" t="s">
        <v>1773</v>
      </c>
      <c r="D17" s="904" t="s">
        <v>1774</v>
      </c>
      <c r="E17" s="912">
        <v>16</v>
      </c>
      <c r="F17" s="912">
        <v>70</v>
      </c>
      <c r="G17" s="906">
        <v>0.125</v>
      </c>
      <c r="H17" s="907">
        <v>10</v>
      </c>
      <c r="I17" s="913">
        <v>150</v>
      </c>
      <c r="J17" s="909">
        <f>IFERROR(VLOOKUP(C17,TDSheet!$G$1:$AK$2998,30,FALSE)/'Параметры заказа'!$B$10,"")</f>
        <v>4.1900000000000004</v>
      </c>
      <c r="K17" s="1079">
        <f t="shared" si="0"/>
        <v>335.35867530000007</v>
      </c>
      <c r="L17" s="972"/>
    </row>
    <row r="18" spans="1:12" ht="27.9" customHeight="1" thickBot="1">
      <c r="A18" s="2506"/>
      <c r="B18" s="2394"/>
      <c r="C18" s="903" t="s">
        <v>1775</v>
      </c>
      <c r="D18" s="914" t="s">
        <v>1776</v>
      </c>
      <c r="E18" s="915">
        <v>16</v>
      </c>
      <c r="F18" s="915">
        <v>73</v>
      </c>
      <c r="G18" s="906">
        <v>0.125</v>
      </c>
      <c r="H18" s="916">
        <v>10</v>
      </c>
      <c r="I18" s="917">
        <v>120</v>
      </c>
      <c r="J18" s="909">
        <f>IFERROR(VLOOKUP(C18,TDSheet!$G$1:$AK$2998,30,FALSE)/'Параметры заказа'!$B$10,"")</f>
        <v>4.6500000000000004</v>
      </c>
      <c r="K18" s="1079">
        <f t="shared" si="0"/>
        <v>372.17609550000009</v>
      </c>
      <c r="L18" s="986"/>
    </row>
    <row r="19" spans="1:12" ht="27.9" customHeight="1" thickBot="1">
      <c r="A19" s="2506"/>
      <c r="B19" s="2394"/>
      <c r="C19" s="918" t="s">
        <v>1777</v>
      </c>
      <c r="D19" s="914" t="s">
        <v>1778</v>
      </c>
      <c r="E19" s="915">
        <v>16</v>
      </c>
      <c r="F19" s="915">
        <v>113</v>
      </c>
      <c r="G19" s="906">
        <v>0.125</v>
      </c>
      <c r="H19" s="916">
        <v>10</v>
      </c>
      <c r="I19" s="917">
        <v>80</v>
      </c>
      <c r="J19" s="919">
        <f>IFERROR(VLOOKUP(C19,TDSheet!$G$1:$AK$2998,30,FALSE)/'Параметры заказа'!$B$10,"")</f>
        <v>6.84</v>
      </c>
      <c r="K19" s="1115">
        <f t="shared" si="0"/>
        <v>547.45903080000005</v>
      </c>
      <c r="L19" s="986"/>
    </row>
    <row r="20" spans="1:12" ht="27.9" customHeight="1" thickBot="1">
      <c r="A20" s="920" t="s">
        <v>1779</v>
      </c>
      <c r="B20" s="570"/>
      <c r="C20" s="570"/>
      <c r="D20" s="570"/>
      <c r="E20" s="570"/>
      <c r="F20" s="570"/>
      <c r="G20" s="570"/>
      <c r="H20" s="570"/>
      <c r="I20" s="570"/>
      <c r="J20" s="921" t="str">
        <f>IFERROR(VLOOKUP(C20,TDSheet!$G$1:$AK$2998,30,FALSE)/'Параметры заказа'!$B$10,"")</f>
        <v/>
      </c>
      <c r="K20" s="921" t="str">
        <f t="shared" si="0"/>
        <v/>
      </c>
      <c r="L20" s="897"/>
    </row>
    <row r="21" spans="1:12" ht="27.9" customHeight="1" thickBot="1">
      <c r="A21" s="2492"/>
      <c r="B21" s="2493" t="s">
        <v>1779</v>
      </c>
      <c r="C21" s="376" t="s">
        <v>1780</v>
      </c>
      <c r="D21" s="377" t="s">
        <v>1781</v>
      </c>
      <c r="E21" s="899">
        <v>16</v>
      </c>
      <c r="F21" s="378">
        <v>50</v>
      </c>
      <c r="G21" s="900">
        <v>0.125</v>
      </c>
      <c r="H21" s="135">
        <v>10</v>
      </c>
      <c r="I21" s="138">
        <v>200</v>
      </c>
      <c r="J21" s="922">
        <f>IFERROR(VLOOKUP(C21,TDSheet!$G$1:$AK$2998,30,FALSE)/'Параметры заказа'!$B$10,"")</f>
        <v>2.1800000000000002</v>
      </c>
      <c r="K21" s="1078">
        <f t="shared" si="0"/>
        <v>174.48255660000004</v>
      </c>
      <c r="L21" s="979"/>
    </row>
    <row r="22" spans="1:12" ht="27.9" customHeight="1" thickBot="1">
      <c r="A22" s="2494"/>
      <c r="B22" s="2502"/>
      <c r="C22" s="379" t="s">
        <v>1782</v>
      </c>
      <c r="D22" s="923" t="s">
        <v>1423</v>
      </c>
      <c r="E22" s="905">
        <v>16</v>
      </c>
      <c r="F22" s="380">
        <v>57</v>
      </c>
      <c r="G22" s="906">
        <v>0.125</v>
      </c>
      <c r="H22" s="924">
        <v>10</v>
      </c>
      <c r="I22" s="925">
        <v>200</v>
      </c>
      <c r="J22" s="909">
        <f>IFERROR(VLOOKUP(C22,TDSheet!$G$1:$AK$2998,30,FALSE)/'Параметры заказа'!$B$10,"")</f>
        <v>2.75</v>
      </c>
      <c r="K22" s="1078">
        <f t="shared" si="0"/>
        <v>220.10414250000002</v>
      </c>
      <c r="L22" s="972"/>
    </row>
    <row r="23" spans="1:12" ht="27.9" customHeight="1" thickBot="1">
      <c r="A23" s="2494"/>
      <c r="B23" s="2502"/>
      <c r="C23" s="381" t="s">
        <v>1783</v>
      </c>
      <c r="D23" s="926" t="s">
        <v>1424</v>
      </c>
      <c r="E23" s="905">
        <v>16</v>
      </c>
      <c r="F23" s="927">
        <v>68</v>
      </c>
      <c r="G23" s="906">
        <v>0.125</v>
      </c>
      <c r="H23" s="924">
        <v>10</v>
      </c>
      <c r="I23" s="925">
        <v>160</v>
      </c>
      <c r="J23" s="909">
        <f>IFERROR(VLOOKUP(C23,TDSheet!$G$1:$AK$2998,30,FALSE)/'Параметры заказа'!$B$10,"")</f>
        <v>3.23</v>
      </c>
      <c r="K23" s="1078">
        <f t="shared" si="0"/>
        <v>258.52232010000006</v>
      </c>
      <c r="L23" s="972"/>
    </row>
    <row r="24" spans="1:12" ht="27.9" customHeight="1" thickBot="1">
      <c r="A24" s="2494"/>
      <c r="B24" s="2502"/>
      <c r="C24" s="923" t="s">
        <v>1784</v>
      </c>
      <c r="D24" s="923" t="s">
        <v>1785</v>
      </c>
      <c r="E24" s="905">
        <v>16</v>
      </c>
      <c r="F24" s="927">
        <v>82</v>
      </c>
      <c r="G24" s="906">
        <v>0.125</v>
      </c>
      <c r="H24" s="924">
        <v>10</v>
      </c>
      <c r="I24" s="925">
        <v>100</v>
      </c>
      <c r="J24" s="909">
        <f>IFERROR(VLOOKUP(C24,TDSheet!$G$1:$AK$2998,30,FALSE)/'Параметры заказа'!$B$10,"")</f>
        <v>4.0999999999999996</v>
      </c>
      <c r="K24" s="1078">
        <f t="shared" si="0"/>
        <v>328.15526700000004</v>
      </c>
      <c r="L24" s="972"/>
    </row>
    <row r="25" spans="1:12" ht="27.9" customHeight="1" thickBot="1">
      <c r="A25" s="2494"/>
      <c r="B25" s="2502"/>
      <c r="C25" s="923" t="s">
        <v>1786</v>
      </c>
      <c r="D25" s="923" t="s">
        <v>1787</v>
      </c>
      <c r="E25" s="905">
        <v>16</v>
      </c>
      <c r="F25" s="927">
        <v>109</v>
      </c>
      <c r="G25" s="906">
        <v>0.125</v>
      </c>
      <c r="H25" s="924">
        <v>10</v>
      </c>
      <c r="I25" s="925">
        <v>90</v>
      </c>
      <c r="J25" s="909">
        <f>IFERROR(VLOOKUP(C25,TDSheet!$G$1:$AK$2998,30,FALSE)/'Параметры заказа'!$B$10,"")</f>
        <v>5.66</v>
      </c>
      <c r="K25" s="1079">
        <f t="shared" si="0"/>
        <v>453.0143442000001</v>
      </c>
      <c r="L25" s="972"/>
    </row>
    <row r="26" spans="1:12" ht="27.9" customHeight="1" thickBot="1">
      <c r="A26" s="2500"/>
      <c r="B26" s="2503"/>
      <c r="C26" s="926" t="s">
        <v>1788</v>
      </c>
      <c r="D26" s="926" t="s">
        <v>1429</v>
      </c>
      <c r="E26" s="928">
        <v>16</v>
      </c>
      <c r="F26" s="929">
        <v>137</v>
      </c>
      <c r="G26" s="906">
        <v>0.125</v>
      </c>
      <c r="H26" s="930">
        <v>10</v>
      </c>
      <c r="I26" s="931">
        <v>80</v>
      </c>
      <c r="J26" s="919">
        <f>IFERROR(VLOOKUP(C26,TDSheet!$G$1:$AK$2998,30,FALSE)/'Параметры заказа'!$B$10,"")</f>
        <v>6.93</v>
      </c>
      <c r="K26" s="1115">
        <f t="shared" si="0"/>
        <v>554.66243910000003</v>
      </c>
      <c r="L26" s="986"/>
    </row>
    <row r="27" spans="1:12" ht="27.9" customHeight="1" thickBot="1">
      <c r="A27" s="920" t="s">
        <v>1789</v>
      </c>
      <c r="B27" s="570"/>
      <c r="C27" s="570"/>
      <c r="D27" s="570"/>
      <c r="E27" s="570"/>
      <c r="F27" s="570"/>
      <c r="G27" s="570"/>
      <c r="H27" s="570"/>
      <c r="I27" s="570"/>
      <c r="J27" s="921" t="str">
        <f>IFERROR(VLOOKUP(C27,TDSheet!$G$1:$AK$2998,30,FALSE)/'Параметры заказа'!$B$10,"")</f>
        <v/>
      </c>
      <c r="K27" s="921" t="str">
        <f t="shared" si="0"/>
        <v/>
      </c>
      <c r="L27" s="897"/>
    </row>
    <row r="28" spans="1:12" ht="27.9" customHeight="1" thickBot="1">
      <c r="A28" s="2506"/>
      <c r="B28" s="2394" t="s">
        <v>1789</v>
      </c>
      <c r="C28" s="382" t="s">
        <v>1790</v>
      </c>
      <c r="D28" s="376" t="s">
        <v>1781</v>
      </c>
      <c r="E28" s="932">
        <v>16</v>
      </c>
      <c r="F28" s="378">
        <v>57</v>
      </c>
      <c r="G28" s="900">
        <v>0.125</v>
      </c>
      <c r="H28" s="135">
        <v>10</v>
      </c>
      <c r="I28" s="136">
        <v>160</v>
      </c>
      <c r="J28" s="922">
        <f>IFERROR(VLOOKUP(C28,TDSheet!$G$1:$AK$2998,30,FALSE)/'Параметры заказа'!$B$10,"")</f>
        <v>2.4700000000000002</v>
      </c>
      <c r="K28" s="1078">
        <f t="shared" si="0"/>
        <v>197.69353890000005</v>
      </c>
      <c r="L28" s="979"/>
    </row>
    <row r="29" spans="1:12" ht="27.9" customHeight="1" thickBot="1">
      <c r="A29" s="2506"/>
      <c r="B29" s="2394"/>
      <c r="C29" s="383" t="s">
        <v>1791</v>
      </c>
      <c r="D29" s="379" t="s">
        <v>1792</v>
      </c>
      <c r="E29" s="912">
        <v>16</v>
      </c>
      <c r="F29" s="384">
        <v>65</v>
      </c>
      <c r="G29" s="906">
        <v>0.125</v>
      </c>
      <c r="H29" s="924">
        <v>10</v>
      </c>
      <c r="I29" s="933">
        <v>150</v>
      </c>
      <c r="J29" s="909">
        <f>IFERROR(VLOOKUP(C29,TDSheet!$G$1:$AK$2998,30,FALSE)/'Параметры заказа'!$B$10,"")</f>
        <v>2.81</v>
      </c>
      <c r="K29" s="1081">
        <f t="shared" si="0"/>
        <v>224.90641470000003</v>
      </c>
      <c r="L29" s="972"/>
    </row>
    <row r="30" spans="1:12" ht="27.9" customHeight="1" thickBot="1">
      <c r="A30" s="2506"/>
      <c r="B30" s="2394"/>
      <c r="C30" s="383" t="s">
        <v>1793</v>
      </c>
      <c r="D30" s="379" t="s">
        <v>1794</v>
      </c>
      <c r="E30" s="912">
        <v>16</v>
      </c>
      <c r="F30" s="384">
        <v>75</v>
      </c>
      <c r="G30" s="906">
        <v>0.125</v>
      </c>
      <c r="H30" s="924">
        <v>10</v>
      </c>
      <c r="I30" s="933">
        <v>120</v>
      </c>
      <c r="J30" s="909">
        <f>IFERROR(VLOOKUP(C30,TDSheet!$G$1:$AK$2998,30,FALSE)/'Параметры заказа'!$B$10,"")</f>
        <v>3.6</v>
      </c>
      <c r="K30" s="1081">
        <f t="shared" si="0"/>
        <v>288.13633200000004</v>
      </c>
      <c r="L30" s="972"/>
    </row>
    <row r="31" spans="1:12" ht="27.9" customHeight="1" thickBot="1">
      <c r="A31" s="2506"/>
      <c r="B31" s="2394"/>
      <c r="C31" s="383" t="s">
        <v>1795</v>
      </c>
      <c r="D31" s="379" t="s">
        <v>1796</v>
      </c>
      <c r="E31" s="912">
        <v>16</v>
      </c>
      <c r="F31" s="384">
        <v>91</v>
      </c>
      <c r="G31" s="906">
        <v>0.125</v>
      </c>
      <c r="H31" s="924">
        <v>10</v>
      </c>
      <c r="I31" s="933">
        <v>100</v>
      </c>
      <c r="J31" s="909">
        <f>IFERROR(VLOOKUP(C31,TDSheet!$G$1:$AK$2998,30,FALSE)/'Параметры заказа'!$B$10,"")</f>
        <v>4.12</v>
      </c>
      <c r="K31" s="1081">
        <f t="shared" si="0"/>
        <v>329.75602440000006</v>
      </c>
      <c r="L31" s="972"/>
    </row>
    <row r="32" spans="1:12" ht="27.9" customHeight="1" thickBot="1">
      <c r="A32" s="2506"/>
      <c r="B32" s="2394"/>
      <c r="C32" s="383" t="s">
        <v>1797</v>
      </c>
      <c r="D32" s="379" t="s">
        <v>1798</v>
      </c>
      <c r="E32" s="912">
        <v>16</v>
      </c>
      <c r="F32" s="384">
        <v>114</v>
      </c>
      <c r="G32" s="906">
        <v>0.125</v>
      </c>
      <c r="H32" s="924">
        <v>10</v>
      </c>
      <c r="I32" s="933">
        <v>90</v>
      </c>
      <c r="J32" s="909">
        <f>IFERROR(VLOOKUP(C32,TDSheet!$G$1:$AK$2998,30,FALSE)/'Параметры заказа'!$B$10,"")</f>
        <v>5.0199999999999996</v>
      </c>
      <c r="K32" s="1079">
        <f t="shared" si="0"/>
        <v>401.79010740000001</v>
      </c>
      <c r="L32" s="972"/>
    </row>
    <row r="33" spans="1:15" ht="27.9" customHeight="1" thickBot="1">
      <c r="A33" s="2506"/>
      <c r="B33" s="2394"/>
      <c r="C33" s="383" t="s">
        <v>1799</v>
      </c>
      <c r="D33" s="381" t="s">
        <v>1800</v>
      </c>
      <c r="E33" s="915">
        <v>16</v>
      </c>
      <c r="F33" s="380">
        <v>135</v>
      </c>
      <c r="G33" s="906">
        <v>0.125</v>
      </c>
      <c r="H33" s="930">
        <v>10</v>
      </c>
      <c r="I33" s="934">
        <v>60</v>
      </c>
      <c r="J33" s="919">
        <f>IFERROR(VLOOKUP(C33,TDSheet!$G$1:$AK$2998,30,FALSE)/'Параметры заказа'!$B$10,"")</f>
        <v>6.06</v>
      </c>
      <c r="K33" s="1115">
        <f t="shared" si="0"/>
        <v>485.02949220000005</v>
      </c>
      <c r="L33" s="986"/>
    </row>
    <row r="34" spans="1:15" ht="27.9" customHeight="1" thickBot="1">
      <c r="A34" s="920" t="s">
        <v>1801</v>
      </c>
      <c r="B34" s="570"/>
      <c r="C34" s="570"/>
      <c r="D34" s="570"/>
      <c r="E34" s="570"/>
      <c r="F34" s="570"/>
      <c r="G34" s="570"/>
      <c r="H34" s="570"/>
      <c r="I34" s="570"/>
      <c r="J34" s="921" t="str">
        <f>IFERROR(VLOOKUP(C34,TDSheet!$G$1:$AK$2998,30,FALSE)/'Параметры заказа'!$B$10,"")</f>
        <v/>
      </c>
      <c r="K34" s="921" t="str">
        <f t="shared" si="0"/>
        <v/>
      </c>
      <c r="L34" s="897"/>
    </row>
    <row r="35" spans="1:15" ht="27.9" customHeight="1" thickBot="1">
      <c r="A35" s="2492"/>
      <c r="B35" s="2493" t="s">
        <v>1801</v>
      </c>
      <c r="C35" s="376" t="s">
        <v>1802</v>
      </c>
      <c r="D35" s="171">
        <v>16</v>
      </c>
      <c r="E35" s="899">
        <v>16</v>
      </c>
      <c r="F35" s="378">
        <v>53</v>
      </c>
      <c r="G35" s="900">
        <v>0.125</v>
      </c>
      <c r="H35" s="135">
        <v>10</v>
      </c>
      <c r="I35" s="138">
        <v>200</v>
      </c>
      <c r="J35" s="922">
        <f>IFERROR(VLOOKUP(C35,TDSheet!$G$1:$AK$2998,30,FALSE)/'Параметры заказа'!$B$10,"")</f>
        <v>3.22</v>
      </c>
      <c r="K35" s="1078">
        <f t="shared" si="0"/>
        <v>257.72194140000005</v>
      </c>
      <c r="L35" s="979"/>
      <c r="O35" s="471" t="s">
        <v>2196</v>
      </c>
    </row>
    <row r="36" spans="1:15" ht="27.9" customHeight="1" thickBot="1">
      <c r="A36" s="2494"/>
      <c r="B36" s="2502"/>
      <c r="C36" s="379" t="s">
        <v>1803</v>
      </c>
      <c r="D36" s="935">
        <v>20</v>
      </c>
      <c r="E36" s="905">
        <v>16</v>
      </c>
      <c r="F36" s="384">
        <v>76</v>
      </c>
      <c r="G36" s="906">
        <v>0.125</v>
      </c>
      <c r="H36" s="924">
        <v>10</v>
      </c>
      <c r="I36" s="925">
        <v>150</v>
      </c>
      <c r="J36" s="909">
        <f>IFERROR(VLOOKUP(C36,TDSheet!$G$1:$AK$2998,30,FALSE)/'Параметры заказа'!$B$10,"")</f>
        <v>4.3499999999999996</v>
      </c>
      <c r="K36" s="1079">
        <f t="shared" si="0"/>
        <v>348.16473450000001</v>
      </c>
      <c r="L36" s="972"/>
    </row>
    <row r="37" spans="1:15" ht="27.9" customHeight="1" thickBot="1">
      <c r="A37" s="2494"/>
      <c r="B37" s="2502"/>
      <c r="C37" s="379" t="s">
        <v>1804</v>
      </c>
      <c r="D37" s="935">
        <v>26</v>
      </c>
      <c r="E37" s="905">
        <v>16</v>
      </c>
      <c r="F37" s="384">
        <v>118</v>
      </c>
      <c r="G37" s="906">
        <v>0.125</v>
      </c>
      <c r="H37" s="924">
        <v>10</v>
      </c>
      <c r="I37" s="925">
        <v>80</v>
      </c>
      <c r="J37" s="909">
        <f>IFERROR(VLOOKUP(C37,TDSheet!$G$1:$AK$2998,30,FALSE)/'Параметры заказа'!$B$10,"")</f>
        <v>7.25</v>
      </c>
      <c r="K37" s="1079">
        <f t="shared" si="0"/>
        <v>580.27455750000013</v>
      </c>
      <c r="L37" s="972"/>
    </row>
    <row r="38" spans="1:15" ht="27.9" customHeight="1" thickBot="1">
      <c r="A38" s="2500"/>
      <c r="B38" s="2503"/>
      <c r="C38" s="381" t="s">
        <v>1805</v>
      </c>
      <c r="D38" s="936">
        <v>32</v>
      </c>
      <c r="E38" s="928">
        <v>16</v>
      </c>
      <c r="F38" s="380">
        <v>187</v>
      </c>
      <c r="G38" s="906">
        <v>0.125</v>
      </c>
      <c r="H38" s="930">
        <v>10</v>
      </c>
      <c r="I38" s="931">
        <v>50</v>
      </c>
      <c r="J38" s="919">
        <f>IFERROR(VLOOKUP(C38,TDSheet!$G$1:$AK$2998,30,FALSE)/'Параметры заказа'!$B$10,"")</f>
        <v>11.66</v>
      </c>
      <c r="K38" s="1115">
        <f t="shared" si="0"/>
        <v>933.2415642000002</v>
      </c>
      <c r="L38" s="986"/>
    </row>
    <row r="39" spans="1:15" ht="27.9" customHeight="1" thickBot="1">
      <c r="A39" s="920" t="s">
        <v>1806</v>
      </c>
      <c r="B39" s="570"/>
      <c r="C39" s="570"/>
      <c r="D39" s="570"/>
      <c r="E39" s="937"/>
      <c r="F39" s="570"/>
      <c r="G39" s="570"/>
      <c r="H39" s="570"/>
      <c r="I39" s="570"/>
      <c r="J39" s="921" t="str">
        <f>IFERROR(VLOOKUP(C39,TDSheet!$G$1:$AK$2998,30,FALSE)/'Параметры заказа'!$B$10,"")</f>
        <v/>
      </c>
      <c r="K39" s="921" t="str">
        <f t="shared" si="0"/>
        <v/>
      </c>
      <c r="L39" s="897"/>
    </row>
    <row r="40" spans="1:15" ht="27.9" customHeight="1" thickBot="1">
      <c r="A40" s="2492"/>
      <c r="B40" s="2493" t="s">
        <v>1806</v>
      </c>
      <c r="C40" s="376" t="s">
        <v>1807</v>
      </c>
      <c r="D40" s="385" t="s">
        <v>1420</v>
      </c>
      <c r="E40" s="899">
        <v>16</v>
      </c>
      <c r="F40" s="378">
        <v>50</v>
      </c>
      <c r="G40" s="900">
        <v>0.125</v>
      </c>
      <c r="H40" s="135">
        <v>10</v>
      </c>
      <c r="I40" s="938">
        <v>200</v>
      </c>
      <c r="J40" s="922">
        <f>IFERROR(VLOOKUP(C40,TDSheet!$G$1:$AK$2998,30,FALSE)/'Параметры заказа'!$B$10,"")</f>
        <v>2.87</v>
      </c>
      <c r="K40" s="1078">
        <f t="shared" si="0"/>
        <v>229.70868690000003</v>
      </c>
      <c r="L40" s="979"/>
    </row>
    <row r="41" spans="1:15" ht="27.9" customHeight="1" thickBot="1">
      <c r="A41" s="2492"/>
      <c r="B41" s="2493"/>
      <c r="C41" s="379" t="s">
        <v>1808</v>
      </c>
      <c r="D41" s="939" t="s">
        <v>1423</v>
      </c>
      <c r="E41" s="905">
        <v>16</v>
      </c>
      <c r="F41" s="384">
        <v>70</v>
      </c>
      <c r="G41" s="906">
        <v>0.125</v>
      </c>
      <c r="H41" s="135">
        <v>10</v>
      </c>
      <c r="I41" s="938">
        <v>160</v>
      </c>
      <c r="J41" s="909">
        <f>IFERROR(VLOOKUP(C41,TDSheet!$G$1:$AK$2998,30,FALSE)/'Параметры заказа'!$B$10,"")</f>
        <v>3.76</v>
      </c>
      <c r="K41" s="1081">
        <f t="shared" si="0"/>
        <v>300.94239120000003</v>
      </c>
      <c r="L41" s="979"/>
    </row>
    <row r="42" spans="1:15" ht="27.9" customHeight="1" thickBot="1">
      <c r="A42" s="2492"/>
      <c r="B42" s="2493"/>
      <c r="C42" s="379" t="s">
        <v>1809</v>
      </c>
      <c r="D42" s="939" t="s">
        <v>1424</v>
      </c>
      <c r="E42" s="905">
        <v>16</v>
      </c>
      <c r="F42" s="384">
        <v>76</v>
      </c>
      <c r="G42" s="906">
        <v>0.125</v>
      </c>
      <c r="H42" s="135">
        <v>10</v>
      </c>
      <c r="I42" s="938">
        <v>120</v>
      </c>
      <c r="J42" s="909">
        <f>IFERROR(VLOOKUP(C42,TDSheet!$G$1:$AK$2998,30,FALSE)/'Параметры заказа'!$B$10,"")</f>
        <v>4.17</v>
      </c>
      <c r="K42" s="1081">
        <f t="shared" si="0"/>
        <v>333.75791790000005</v>
      </c>
      <c r="L42" s="979"/>
    </row>
    <row r="43" spans="1:15" ht="27.9" customHeight="1" thickBot="1">
      <c r="A43" s="2494"/>
      <c r="B43" s="2502"/>
      <c r="C43" s="379" t="s">
        <v>1810</v>
      </c>
      <c r="D43" s="939" t="s">
        <v>1785</v>
      </c>
      <c r="E43" s="905">
        <v>16</v>
      </c>
      <c r="F43" s="384">
        <v>100</v>
      </c>
      <c r="G43" s="906">
        <v>0.125</v>
      </c>
      <c r="H43" s="924">
        <v>10</v>
      </c>
      <c r="I43" s="940">
        <v>90</v>
      </c>
      <c r="J43" s="909">
        <f>IFERROR(VLOOKUP(C43,TDSheet!$G$1:$AK$2998,30,FALSE)/'Параметры заказа'!$B$10,"")</f>
        <v>5.62</v>
      </c>
      <c r="K43" s="1081">
        <f t="shared" si="0"/>
        <v>449.81282940000006</v>
      </c>
      <c r="L43" s="972"/>
    </row>
    <row r="44" spans="1:15" ht="27.9" customHeight="1" thickBot="1">
      <c r="A44" s="2500"/>
      <c r="B44" s="2503"/>
      <c r="C44" s="381" t="s">
        <v>1811</v>
      </c>
      <c r="D44" s="941" t="s">
        <v>1787</v>
      </c>
      <c r="E44" s="928">
        <v>16</v>
      </c>
      <c r="F44" s="380">
        <v>117</v>
      </c>
      <c r="G44" s="906">
        <v>0.125</v>
      </c>
      <c r="H44" s="930">
        <v>10</v>
      </c>
      <c r="I44" s="942">
        <v>80</v>
      </c>
      <c r="J44" s="919">
        <f>IFERROR(VLOOKUP(C44,TDSheet!$G$1:$AK$2998,30,FALSE)/'Параметры заказа'!$B$10,"")</f>
        <v>7.26</v>
      </c>
      <c r="K44" s="1130">
        <f t="shared" si="0"/>
        <v>581.07493620000002</v>
      </c>
      <c r="L44" s="986"/>
    </row>
    <row r="45" spans="1:15" ht="27.9" customHeight="1" thickBot="1">
      <c r="A45" s="920" t="s">
        <v>1812</v>
      </c>
      <c r="B45" s="937"/>
      <c r="C45" s="937"/>
      <c r="D45" s="937"/>
      <c r="E45" s="937"/>
      <c r="F45" s="937"/>
      <c r="G45" s="937"/>
      <c r="H45" s="937"/>
      <c r="I45" s="937"/>
      <c r="J45" s="943" t="str">
        <f>IFERROR(VLOOKUP(C45,TDSheet!$G$1:$AK$2998,30,FALSE)/'Параметры заказа'!$B$10,"")</f>
        <v/>
      </c>
      <c r="K45" s="943" t="str">
        <f t="shared" si="0"/>
        <v/>
      </c>
      <c r="L45" s="897"/>
    </row>
    <row r="46" spans="1:15" ht="27.9" customHeight="1" thickBot="1">
      <c r="A46" s="2492"/>
      <c r="B46" s="2493" t="s">
        <v>1812</v>
      </c>
      <c r="C46" s="386" t="s">
        <v>1813</v>
      </c>
      <c r="D46" s="385" t="s">
        <v>1420</v>
      </c>
      <c r="E46" s="899">
        <v>16</v>
      </c>
      <c r="F46" s="378">
        <v>64</v>
      </c>
      <c r="G46" s="900">
        <v>0.125</v>
      </c>
      <c r="H46" s="135">
        <v>10</v>
      </c>
      <c r="I46" s="138">
        <v>180</v>
      </c>
      <c r="J46" s="922">
        <f>IFERROR(VLOOKUP(C46,TDSheet!$G$1:$AK$2998,30,FALSE)/'Параметры заказа'!$B$10,"")</f>
        <v>3</v>
      </c>
      <c r="K46" s="1078">
        <f t="shared" si="0"/>
        <v>240.11361000000005</v>
      </c>
      <c r="L46" s="979"/>
    </row>
    <row r="47" spans="1:15" ht="27.9" customHeight="1" thickBot="1">
      <c r="A47" s="2492"/>
      <c r="B47" s="2493"/>
      <c r="C47" s="944" t="s">
        <v>1814</v>
      </c>
      <c r="D47" s="939" t="s">
        <v>1423</v>
      </c>
      <c r="E47" s="905">
        <v>16</v>
      </c>
      <c r="F47" s="384">
        <v>76</v>
      </c>
      <c r="G47" s="906">
        <v>0.125</v>
      </c>
      <c r="H47" s="135">
        <v>10</v>
      </c>
      <c r="I47" s="138">
        <v>160</v>
      </c>
      <c r="J47" s="909">
        <f>IFERROR(VLOOKUP(C47,TDSheet!$G$1:$AK$2998,30,FALSE)/'Параметры заказа'!$B$10,"")</f>
        <v>4.0999999999999996</v>
      </c>
      <c r="K47" s="1078">
        <f t="shared" si="0"/>
        <v>328.15526700000004</v>
      </c>
      <c r="L47" s="979"/>
    </row>
    <row r="48" spans="1:15" ht="27.9" customHeight="1" thickBot="1">
      <c r="A48" s="2492"/>
      <c r="B48" s="2493"/>
      <c r="C48" s="944" t="s">
        <v>1815</v>
      </c>
      <c r="D48" s="939" t="s">
        <v>1424</v>
      </c>
      <c r="E48" s="905">
        <v>16</v>
      </c>
      <c r="F48" s="384">
        <v>93</v>
      </c>
      <c r="G48" s="906">
        <v>0.125</v>
      </c>
      <c r="H48" s="135">
        <v>10</v>
      </c>
      <c r="I48" s="138">
        <v>120</v>
      </c>
      <c r="J48" s="909">
        <f>IFERROR(VLOOKUP(C48,TDSheet!$G$1:$AK$2998,30,FALSE)/'Параметры заказа'!$B$10,"")</f>
        <v>4.66</v>
      </c>
      <c r="K48" s="1078">
        <f t="shared" si="0"/>
        <v>372.97647420000004</v>
      </c>
      <c r="L48" s="979"/>
    </row>
    <row r="49" spans="1:12" ht="27.9" customHeight="1" thickBot="1">
      <c r="A49" s="2492"/>
      <c r="B49" s="2493"/>
      <c r="C49" s="944" t="s">
        <v>1816</v>
      </c>
      <c r="D49" s="939" t="s">
        <v>1785</v>
      </c>
      <c r="E49" s="905">
        <v>16</v>
      </c>
      <c r="F49" s="384">
        <v>114</v>
      </c>
      <c r="G49" s="906">
        <v>0.125</v>
      </c>
      <c r="H49" s="135">
        <v>10</v>
      </c>
      <c r="I49" s="138">
        <v>90</v>
      </c>
      <c r="J49" s="909">
        <f>IFERROR(VLOOKUP(C49,TDSheet!$G$1:$AK$2998,30,FALSE)/'Параметры заказа'!$B$10,"")</f>
        <v>5.93</v>
      </c>
      <c r="K49" s="1078">
        <f t="shared" si="0"/>
        <v>474.62456910000003</v>
      </c>
      <c r="L49" s="979"/>
    </row>
    <row r="50" spans="1:12" ht="27.9" customHeight="1" thickBot="1">
      <c r="A50" s="2500"/>
      <c r="B50" s="2503"/>
      <c r="C50" s="945" t="s">
        <v>1817</v>
      </c>
      <c r="D50" s="941" t="s">
        <v>1787</v>
      </c>
      <c r="E50" s="928">
        <v>16</v>
      </c>
      <c r="F50" s="380">
        <v>171</v>
      </c>
      <c r="G50" s="906">
        <v>0.125</v>
      </c>
      <c r="H50" s="930">
        <v>10</v>
      </c>
      <c r="I50" s="931">
        <v>80</v>
      </c>
      <c r="J50" s="919">
        <f>IFERROR(VLOOKUP(C50,TDSheet!$G$1:$AK$2998,30,FALSE)/'Параметры заказа'!$B$10,"")</f>
        <v>7.48</v>
      </c>
      <c r="K50" s="1115">
        <f t="shared" si="0"/>
        <v>598.68326760000014</v>
      </c>
      <c r="L50" s="986"/>
    </row>
    <row r="51" spans="1:12" ht="27.9" customHeight="1" thickBot="1">
      <c r="A51" s="920" t="s">
        <v>1818</v>
      </c>
      <c r="B51" s="937"/>
      <c r="C51" s="937"/>
      <c r="D51" s="937"/>
      <c r="E51" s="937"/>
      <c r="F51" s="937"/>
      <c r="G51" s="937"/>
      <c r="H51" s="937"/>
      <c r="I51" s="937"/>
      <c r="J51" s="943" t="str">
        <f>IFERROR(VLOOKUP(C51,TDSheet!$G$1:$AK$2998,30,FALSE)/'Параметры заказа'!$B$10,"")</f>
        <v/>
      </c>
      <c r="K51" s="943" t="str">
        <f t="shared" si="0"/>
        <v/>
      </c>
      <c r="L51" s="897"/>
    </row>
    <row r="52" spans="1:12" ht="27.9" customHeight="1" thickBot="1">
      <c r="A52" s="2492"/>
      <c r="B52" s="2493" t="s">
        <v>1818</v>
      </c>
      <c r="C52" s="376" t="s">
        <v>1819</v>
      </c>
      <c r="D52" s="387">
        <v>16</v>
      </c>
      <c r="E52" s="899">
        <v>16</v>
      </c>
      <c r="F52" s="378">
        <v>77</v>
      </c>
      <c r="G52" s="900">
        <v>0.125</v>
      </c>
      <c r="H52" s="135">
        <v>10</v>
      </c>
      <c r="I52" s="181">
        <v>120</v>
      </c>
      <c r="J52" s="922">
        <f>IFERROR(VLOOKUP(C52,TDSheet!$G$1:$AK$2998,30,FALSE)/'Параметры заказа'!$B$10,"")</f>
        <v>4.47</v>
      </c>
      <c r="K52" s="1078">
        <f t="shared" si="0"/>
        <v>357.76927890000002</v>
      </c>
      <c r="L52" s="979"/>
    </row>
    <row r="53" spans="1:12" ht="27.9" customHeight="1" thickBot="1">
      <c r="A53" s="2494"/>
      <c r="B53" s="2502"/>
      <c r="C53" s="379" t="s">
        <v>1820</v>
      </c>
      <c r="D53" s="946">
        <v>20</v>
      </c>
      <c r="E53" s="905">
        <v>16</v>
      </c>
      <c r="F53" s="384">
        <v>107</v>
      </c>
      <c r="G53" s="906">
        <v>0.125</v>
      </c>
      <c r="H53" s="924">
        <v>10</v>
      </c>
      <c r="I53" s="947">
        <v>80</v>
      </c>
      <c r="J53" s="909">
        <f>IFERROR(VLOOKUP(C53,TDSheet!$G$1:$AK$2998,30,FALSE)/'Параметры заказа'!$B$10,"")</f>
        <v>6.45</v>
      </c>
      <c r="K53" s="1079">
        <f t="shared" si="0"/>
        <v>516.24426150000011</v>
      </c>
      <c r="L53" s="972"/>
    </row>
    <row r="54" spans="1:12" ht="27.9" customHeight="1" thickBot="1">
      <c r="A54" s="2494"/>
      <c r="B54" s="2502"/>
      <c r="C54" s="379" t="s">
        <v>1821</v>
      </c>
      <c r="D54" s="946">
        <v>26</v>
      </c>
      <c r="E54" s="905">
        <v>16</v>
      </c>
      <c r="F54" s="384">
        <v>162</v>
      </c>
      <c r="G54" s="906">
        <v>0.125</v>
      </c>
      <c r="H54" s="924">
        <v>10</v>
      </c>
      <c r="I54" s="947">
        <v>50</v>
      </c>
      <c r="J54" s="909">
        <f>IFERROR(VLOOKUP(C54,TDSheet!$G$1:$AK$2998,30,FALSE)/'Параметры заказа'!$B$10,"")</f>
        <v>9.64</v>
      </c>
      <c r="K54" s="1079">
        <f t="shared" si="0"/>
        <v>771.56506680000018</v>
      </c>
      <c r="L54" s="972"/>
    </row>
    <row r="55" spans="1:12" ht="27.9" customHeight="1" thickBot="1">
      <c r="A55" s="2494"/>
      <c r="B55" s="2502"/>
      <c r="C55" s="379" t="s">
        <v>1822</v>
      </c>
      <c r="D55" s="946">
        <v>32</v>
      </c>
      <c r="E55" s="905">
        <v>16</v>
      </c>
      <c r="F55" s="384">
        <v>259</v>
      </c>
      <c r="G55" s="906">
        <v>0.125</v>
      </c>
      <c r="H55" s="924">
        <v>10</v>
      </c>
      <c r="I55" s="947">
        <v>40</v>
      </c>
      <c r="J55" s="909">
        <f>IFERROR(VLOOKUP(C55,TDSheet!$G$1:$AK$2998,30,FALSE)/'Параметры заказа'!$B$10,"")</f>
        <v>16.809999999999999</v>
      </c>
      <c r="K55" s="1079">
        <f t="shared" si="0"/>
        <v>1345.4365947000001</v>
      </c>
      <c r="L55" s="972"/>
    </row>
    <row r="56" spans="1:12" ht="27.9" customHeight="1" thickBot="1">
      <c r="A56" s="948" t="s">
        <v>1823</v>
      </c>
      <c r="B56" s="949"/>
      <c r="C56" s="949"/>
      <c r="D56" s="949"/>
      <c r="E56" s="949"/>
      <c r="F56" s="949"/>
      <c r="G56" s="949"/>
      <c r="H56" s="949"/>
      <c r="I56" s="949"/>
      <c r="J56" s="950" t="str">
        <f>IFERROR(VLOOKUP(C56,TDSheet!$G$1:$AK$2998,30,FALSE)/'Параметры заказа'!$B$10,"")</f>
        <v/>
      </c>
      <c r="K56" s="950" t="str">
        <f t="shared" si="0"/>
        <v/>
      </c>
      <c r="L56" s="897"/>
    </row>
    <row r="57" spans="1:12" ht="27.9" customHeight="1" thickBot="1">
      <c r="A57" s="2499"/>
      <c r="B57" s="2501" t="s">
        <v>1823</v>
      </c>
      <c r="C57" s="923" t="s">
        <v>1824</v>
      </c>
      <c r="D57" s="939" t="s">
        <v>1436</v>
      </c>
      <c r="E57" s="905">
        <v>16</v>
      </c>
      <c r="F57" s="927">
        <v>88</v>
      </c>
      <c r="G57" s="906">
        <v>0.125</v>
      </c>
      <c r="H57" s="85">
        <v>10</v>
      </c>
      <c r="I57" s="951">
        <v>100</v>
      </c>
      <c r="J57" s="909">
        <f>IFERROR(VLOOKUP(C57,TDSheet!$G$1:$AK$2998,30,FALSE)/'Параметры заказа'!$B$10,"")</f>
        <v>6.71</v>
      </c>
      <c r="K57" s="1081">
        <f t="shared" si="0"/>
        <v>537.05410770000003</v>
      </c>
      <c r="L57" s="961"/>
    </row>
    <row r="58" spans="1:12" ht="27.9" customHeight="1" thickBot="1">
      <c r="A58" s="2494"/>
      <c r="B58" s="2502"/>
      <c r="C58" s="923" t="s">
        <v>1825</v>
      </c>
      <c r="D58" s="939" t="s">
        <v>1437</v>
      </c>
      <c r="E58" s="905">
        <v>16</v>
      </c>
      <c r="F58" s="927">
        <v>89</v>
      </c>
      <c r="G58" s="906">
        <v>0.125</v>
      </c>
      <c r="H58" s="924">
        <v>10</v>
      </c>
      <c r="I58" s="940">
        <v>100</v>
      </c>
      <c r="J58" s="909">
        <f>IFERROR(VLOOKUP(C58,TDSheet!$G$1:$AK$2998,30,FALSE)/'Параметры заказа'!$B$10,"")</f>
        <v>6.1</v>
      </c>
      <c r="K58" s="1079">
        <f t="shared" si="0"/>
        <v>488.23100700000003</v>
      </c>
      <c r="L58" s="972"/>
    </row>
    <row r="59" spans="1:12" ht="27.9" customHeight="1" thickBot="1">
      <c r="A59" s="2494"/>
      <c r="B59" s="2502"/>
      <c r="C59" s="923" t="s">
        <v>1826</v>
      </c>
      <c r="D59" s="939" t="s">
        <v>1439</v>
      </c>
      <c r="E59" s="905">
        <v>16</v>
      </c>
      <c r="F59" s="927">
        <v>99</v>
      </c>
      <c r="G59" s="906">
        <v>0.125</v>
      </c>
      <c r="H59" s="924">
        <v>10</v>
      </c>
      <c r="I59" s="940">
        <v>90</v>
      </c>
      <c r="J59" s="909">
        <f>IFERROR(VLOOKUP(C59,TDSheet!$G$1:$AK$2998,30,FALSE)/'Параметры заказа'!$B$10,"")</f>
        <v>6.55</v>
      </c>
      <c r="K59" s="1079">
        <f t="shared" si="0"/>
        <v>524.2480485000001</v>
      </c>
      <c r="L59" s="972"/>
    </row>
    <row r="60" spans="1:12" ht="27.9" customHeight="1" thickBot="1">
      <c r="A60" s="2494"/>
      <c r="B60" s="2502"/>
      <c r="C60" s="923" t="s">
        <v>1827</v>
      </c>
      <c r="D60" s="939" t="s">
        <v>1438</v>
      </c>
      <c r="E60" s="905">
        <v>16</v>
      </c>
      <c r="F60" s="927">
        <v>100</v>
      </c>
      <c r="G60" s="906">
        <v>0.125</v>
      </c>
      <c r="H60" s="924">
        <v>10</v>
      </c>
      <c r="I60" s="940">
        <v>100</v>
      </c>
      <c r="J60" s="909">
        <f>IFERROR(VLOOKUP(C60,TDSheet!$G$1:$AK$2998,30,FALSE)/'Параметры заказа'!$B$10,"")</f>
        <v>6.56</v>
      </c>
      <c r="K60" s="1079">
        <f t="shared" si="0"/>
        <v>525.04842720000011</v>
      </c>
      <c r="L60" s="972"/>
    </row>
    <row r="61" spans="1:12" ht="27.9" customHeight="1" thickBot="1">
      <c r="A61" s="2494"/>
      <c r="B61" s="2502"/>
      <c r="C61" s="923" t="s">
        <v>1828</v>
      </c>
      <c r="D61" s="939" t="s">
        <v>1829</v>
      </c>
      <c r="E61" s="905">
        <v>16</v>
      </c>
      <c r="F61" s="927">
        <v>126</v>
      </c>
      <c r="G61" s="906">
        <v>0.125</v>
      </c>
      <c r="H61" s="924">
        <v>10</v>
      </c>
      <c r="I61" s="940">
        <v>60</v>
      </c>
      <c r="J61" s="909">
        <f>IFERROR(VLOOKUP(C61,TDSheet!$G$1:$AK$2998,30,FALSE)/'Параметры заказа'!$B$10,"")</f>
        <v>9.2799999999999994</v>
      </c>
      <c r="K61" s="1079">
        <f t="shared" si="0"/>
        <v>742.75143360000004</v>
      </c>
      <c r="L61" s="972"/>
    </row>
    <row r="62" spans="1:12" ht="27.9" customHeight="1" thickBot="1">
      <c r="A62" s="2494"/>
      <c r="B62" s="2502"/>
      <c r="C62" s="923" t="s">
        <v>1830</v>
      </c>
      <c r="D62" s="939" t="s">
        <v>1831</v>
      </c>
      <c r="E62" s="905">
        <v>16</v>
      </c>
      <c r="F62" s="927">
        <v>125</v>
      </c>
      <c r="G62" s="906">
        <v>0.125</v>
      </c>
      <c r="H62" s="924">
        <v>10</v>
      </c>
      <c r="I62" s="940">
        <v>60</v>
      </c>
      <c r="J62" s="909">
        <f>IFERROR(VLOOKUP(C62,TDSheet!$G$1:$AK$2998,30,FALSE)/'Параметры заказа'!$B$10,"")</f>
        <v>9.07</v>
      </c>
      <c r="K62" s="1079">
        <f t="shared" si="0"/>
        <v>725.94348090000017</v>
      </c>
      <c r="L62" s="972"/>
    </row>
    <row r="63" spans="1:12" ht="27.9" customHeight="1" thickBot="1">
      <c r="A63" s="2494"/>
      <c r="B63" s="2502"/>
      <c r="C63" s="923" t="s">
        <v>1832</v>
      </c>
      <c r="D63" s="939" t="s">
        <v>1833</v>
      </c>
      <c r="E63" s="905">
        <v>16</v>
      </c>
      <c r="F63" s="927">
        <v>134</v>
      </c>
      <c r="G63" s="906">
        <v>0.125</v>
      </c>
      <c r="H63" s="924">
        <v>10</v>
      </c>
      <c r="I63" s="940">
        <v>60</v>
      </c>
      <c r="J63" s="909">
        <f>IFERROR(VLOOKUP(C63,TDSheet!$G$1:$AK$2998,30,FALSE)/'Параметры заказа'!$B$10,"")</f>
        <v>9.77</v>
      </c>
      <c r="K63" s="1079">
        <f t="shared" si="0"/>
        <v>781.96998990000009</v>
      </c>
      <c r="L63" s="972"/>
    </row>
    <row r="64" spans="1:12" ht="27.9" customHeight="1" thickBot="1">
      <c r="A64" s="2494"/>
      <c r="B64" s="2502"/>
      <c r="C64" s="923" t="s">
        <v>1834</v>
      </c>
      <c r="D64" s="939" t="s">
        <v>1835</v>
      </c>
      <c r="E64" s="905">
        <v>16</v>
      </c>
      <c r="F64" s="927">
        <v>127</v>
      </c>
      <c r="G64" s="906">
        <v>0.125</v>
      </c>
      <c r="H64" s="924">
        <v>10</v>
      </c>
      <c r="I64" s="940">
        <v>60</v>
      </c>
      <c r="J64" s="909">
        <f>IFERROR(VLOOKUP(C64,TDSheet!$G$1:$AK$2998,30,FALSE)/'Параметры заказа'!$B$10,"")</f>
        <v>9.7899999999999991</v>
      </c>
      <c r="K64" s="1079">
        <f t="shared" si="0"/>
        <v>783.57074730000011</v>
      </c>
      <c r="L64" s="972"/>
    </row>
    <row r="65" spans="1:15" ht="27.9" customHeight="1" thickBot="1">
      <c r="A65" s="2494"/>
      <c r="B65" s="2502"/>
      <c r="C65" s="923" t="s">
        <v>1836</v>
      </c>
      <c r="D65" s="939" t="s">
        <v>1837</v>
      </c>
      <c r="E65" s="905">
        <v>16</v>
      </c>
      <c r="F65" s="927">
        <v>148</v>
      </c>
      <c r="G65" s="906">
        <v>0.125</v>
      </c>
      <c r="H65" s="924">
        <v>10</v>
      </c>
      <c r="I65" s="940">
        <v>60</v>
      </c>
      <c r="J65" s="909">
        <f>IFERROR(VLOOKUP(C65,TDSheet!$G$1:$AK$2998,30,FALSE)/'Параметры заказа'!$B$10,"")</f>
        <v>9.4</v>
      </c>
      <c r="K65" s="1079">
        <f t="shared" si="0"/>
        <v>752.35597800000016</v>
      </c>
      <c r="L65" s="972"/>
    </row>
    <row r="66" spans="1:15" ht="27.9" customHeight="1" thickBot="1">
      <c r="A66" s="2494"/>
      <c r="B66" s="2502"/>
      <c r="C66" s="923" t="s">
        <v>1838</v>
      </c>
      <c r="D66" s="939" t="s">
        <v>1449</v>
      </c>
      <c r="E66" s="905">
        <v>16</v>
      </c>
      <c r="F66" s="927">
        <v>190</v>
      </c>
      <c r="G66" s="906">
        <v>0.125</v>
      </c>
      <c r="H66" s="924">
        <v>10</v>
      </c>
      <c r="I66" s="940">
        <v>40</v>
      </c>
      <c r="J66" s="909">
        <f>IFERROR(VLOOKUP(C66,TDSheet!$G$1:$AK$2998,30,FALSE)/'Параметры заказа'!$B$10,"")</f>
        <v>14.88</v>
      </c>
      <c r="K66" s="1079">
        <f t="shared" si="0"/>
        <v>1190.9635056000002</v>
      </c>
      <c r="L66" s="972"/>
    </row>
    <row r="67" spans="1:15" ht="27.9" customHeight="1" thickBot="1">
      <c r="A67" s="2494"/>
      <c r="B67" s="2502"/>
      <c r="C67" s="923" t="s">
        <v>1839</v>
      </c>
      <c r="D67" s="939" t="s">
        <v>1840</v>
      </c>
      <c r="E67" s="905">
        <v>16</v>
      </c>
      <c r="F67" s="927">
        <v>213</v>
      </c>
      <c r="G67" s="906">
        <v>0.125</v>
      </c>
      <c r="H67" s="924">
        <v>10</v>
      </c>
      <c r="I67" s="940">
        <v>40</v>
      </c>
      <c r="J67" s="909">
        <f>IFERROR(VLOOKUP(C67,TDSheet!$G$1:$AK$2998,30,FALSE)/'Параметры заказа'!$B$10,"")</f>
        <v>15.13</v>
      </c>
      <c r="K67" s="1079">
        <f t="shared" si="0"/>
        <v>1210.9729731000002</v>
      </c>
      <c r="L67" s="972"/>
    </row>
    <row r="68" spans="1:15" ht="27.9" customHeight="1" thickBot="1">
      <c r="A68" s="2500"/>
      <c r="B68" s="2503"/>
      <c r="C68" s="926" t="s">
        <v>1841</v>
      </c>
      <c r="D68" s="941" t="s">
        <v>1842</v>
      </c>
      <c r="E68" s="928">
        <v>16</v>
      </c>
      <c r="F68" s="929">
        <v>233</v>
      </c>
      <c r="G68" s="906">
        <v>0.125</v>
      </c>
      <c r="H68" s="930">
        <v>10</v>
      </c>
      <c r="I68" s="942">
        <v>40</v>
      </c>
      <c r="J68" s="919">
        <f>IFERROR(VLOOKUP(C68,TDSheet!$G$1:$AK$2998,30,FALSE)/'Параметры заказа'!$B$10,"")</f>
        <v>15.29</v>
      </c>
      <c r="K68" s="1115">
        <f t="shared" si="0"/>
        <v>1223.7790323000002</v>
      </c>
      <c r="L68" s="986"/>
    </row>
    <row r="69" spans="1:15" ht="27.9" customHeight="1" thickBot="1">
      <c r="A69" s="920" t="s">
        <v>1843</v>
      </c>
      <c r="B69" s="937"/>
      <c r="C69" s="937"/>
      <c r="D69" s="937"/>
      <c r="E69" s="937"/>
      <c r="F69" s="937"/>
      <c r="G69" s="937"/>
      <c r="H69" s="937"/>
      <c r="I69" s="937"/>
      <c r="J69" s="943" t="str">
        <f>IFERROR(VLOOKUP(C69,TDSheet!$G$1:$AK$2998,30,FALSE)/'Параметры заказа'!$B$10,"")</f>
        <v/>
      </c>
      <c r="K69" s="943" t="str">
        <f t="shared" si="0"/>
        <v/>
      </c>
      <c r="L69" s="897"/>
    </row>
    <row r="70" spans="1:15" ht="61.2" customHeight="1" thickBot="1">
      <c r="A70" s="2492"/>
      <c r="B70" s="2493" t="s">
        <v>1843</v>
      </c>
      <c r="C70" s="377" t="s">
        <v>1844</v>
      </c>
      <c r="D70" s="388" t="s">
        <v>1458</v>
      </c>
      <c r="E70" s="899">
        <v>16</v>
      </c>
      <c r="F70" s="378">
        <v>81</v>
      </c>
      <c r="G70" s="900">
        <v>0.125</v>
      </c>
      <c r="H70" s="135">
        <v>10</v>
      </c>
      <c r="I70" s="136">
        <v>120</v>
      </c>
      <c r="J70" s="922">
        <f>IFERROR(VLOOKUP(C70,TDSheet!$G$1:$AK$2998,30,FALSE)/'Параметры заказа'!$B$10,"")</f>
        <v>4.21</v>
      </c>
      <c r="K70" s="1078">
        <f t="shared" si="0"/>
        <v>336.95943270000004</v>
      </c>
      <c r="L70" s="979"/>
      <c r="O70" s="471" t="s">
        <v>2196</v>
      </c>
    </row>
    <row r="71" spans="1:15" ht="61.2" customHeight="1" thickBot="1">
      <c r="A71" s="2500"/>
      <c r="B71" s="2503"/>
      <c r="C71" s="926" t="s">
        <v>1845</v>
      </c>
      <c r="D71" s="952" t="s">
        <v>1460</v>
      </c>
      <c r="E71" s="928">
        <v>16</v>
      </c>
      <c r="F71" s="380">
        <v>99</v>
      </c>
      <c r="G71" s="906">
        <v>0.125</v>
      </c>
      <c r="H71" s="930">
        <v>10</v>
      </c>
      <c r="I71" s="934">
        <v>120</v>
      </c>
      <c r="J71" s="919">
        <f>IFERROR(VLOOKUP(C71,TDSheet!$G$1:$AK$2998,30,FALSE)/'Параметры заказа'!$B$10,"")</f>
        <v>5.51</v>
      </c>
      <c r="K71" s="1115">
        <f t="shared" si="0"/>
        <v>441.00866370000006</v>
      </c>
      <c r="L71" s="986"/>
    </row>
    <row r="72" spans="1:15" ht="27.9" customHeight="1" thickBot="1">
      <c r="A72" s="920" t="s">
        <v>1846</v>
      </c>
      <c r="B72" s="937"/>
      <c r="C72" s="937"/>
      <c r="D72" s="937"/>
      <c r="E72" s="937"/>
      <c r="F72" s="937"/>
      <c r="G72" s="937"/>
      <c r="H72" s="937"/>
      <c r="I72" s="937"/>
      <c r="J72" s="943" t="str">
        <f>IFERROR(VLOOKUP(C72,TDSheet!$G$1:$AK$2998,30,FALSE)/'Параметры заказа'!$B$10,"")</f>
        <v/>
      </c>
      <c r="K72" s="943" t="str">
        <f t="shared" si="0"/>
        <v/>
      </c>
      <c r="L72" s="897"/>
    </row>
    <row r="73" spans="1:15" ht="59.4" customHeight="1" thickBot="1">
      <c r="A73" s="2492"/>
      <c r="B73" s="2493" t="s">
        <v>1846</v>
      </c>
      <c r="C73" s="377" t="s">
        <v>1847</v>
      </c>
      <c r="D73" s="385" t="s">
        <v>1458</v>
      </c>
      <c r="E73" s="899">
        <v>16</v>
      </c>
      <c r="F73" s="136">
        <v>88</v>
      </c>
      <c r="G73" s="900">
        <v>0.125</v>
      </c>
      <c r="H73" s="135">
        <v>10</v>
      </c>
      <c r="I73" s="138">
        <v>120</v>
      </c>
      <c r="J73" s="922">
        <f>IFERROR(VLOOKUP(C73,TDSheet!$G$1:$AK$2998,30,FALSE)/'Параметры заказа'!$B$10,"")</f>
        <v>4.4000000000000004</v>
      </c>
      <c r="K73" s="1078">
        <f t="shared" si="0"/>
        <v>352.16662800000006</v>
      </c>
      <c r="L73" s="979"/>
    </row>
    <row r="74" spans="1:15" ht="59.4" customHeight="1" thickBot="1">
      <c r="A74" s="2500"/>
      <c r="B74" s="2503"/>
      <c r="C74" s="926" t="s">
        <v>1848</v>
      </c>
      <c r="D74" s="941" t="s">
        <v>1460</v>
      </c>
      <c r="E74" s="928">
        <v>16</v>
      </c>
      <c r="F74" s="934">
        <v>108</v>
      </c>
      <c r="G74" s="906">
        <v>0.125</v>
      </c>
      <c r="H74" s="930">
        <v>10</v>
      </c>
      <c r="I74" s="931">
        <v>100</v>
      </c>
      <c r="J74" s="919">
        <f>IFERROR(VLOOKUP(C74,TDSheet!$G$1:$AK$2998,30,FALSE)/'Параметры заказа'!$B$10,"")</f>
        <v>5.92</v>
      </c>
      <c r="K74" s="1115">
        <f t="shared" si="0"/>
        <v>473.82419040000008</v>
      </c>
      <c r="L74" s="986"/>
    </row>
    <row r="75" spans="1:15" ht="27.9" customHeight="1" thickBot="1">
      <c r="A75" s="920" t="s">
        <v>1849</v>
      </c>
      <c r="B75" s="937"/>
      <c r="C75" s="937"/>
      <c r="D75" s="937"/>
      <c r="E75" s="937"/>
      <c r="F75" s="937"/>
      <c r="G75" s="937"/>
      <c r="H75" s="937"/>
      <c r="I75" s="937"/>
      <c r="J75" s="943" t="str">
        <f>IFERROR(VLOOKUP(C75,TDSheet!$G$1:$AK$2998,30,FALSE)/'Параметры заказа'!$B$10,"")</f>
        <v/>
      </c>
      <c r="K75" s="943" t="str">
        <f t="shared" si="0"/>
        <v/>
      </c>
      <c r="L75" s="897"/>
    </row>
    <row r="76" spans="1:15" ht="49.2" customHeight="1" thickBot="1">
      <c r="A76" s="2492"/>
      <c r="B76" s="2493" t="s">
        <v>1849</v>
      </c>
      <c r="C76" s="376" t="s">
        <v>1850</v>
      </c>
      <c r="D76" s="388" t="s">
        <v>1420</v>
      </c>
      <c r="E76" s="899">
        <v>16</v>
      </c>
      <c r="F76" s="378">
        <v>90</v>
      </c>
      <c r="G76" s="900">
        <v>0.125</v>
      </c>
      <c r="H76" s="135">
        <v>10</v>
      </c>
      <c r="I76" s="138">
        <v>120</v>
      </c>
      <c r="J76" s="922">
        <f>IFERROR(VLOOKUP(C76,TDSheet!$G$1:$AK$2998,30,FALSE)/'Параметры заказа'!$B$10,"")</f>
        <v>4.3600000000000003</v>
      </c>
      <c r="K76" s="1078">
        <f t="shared" ref="K76:K87" si="1">IFERROR(J76*$K$3*((100-$K$1)/100),"")</f>
        <v>348.96511320000008</v>
      </c>
      <c r="L76" s="979"/>
    </row>
    <row r="77" spans="1:15" ht="49.2" customHeight="1" thickBot="1">
      <c r="A77" s="2492"/>
      <c r="B77" s="2493"/>
      <c r="C77" s="379" t="s">
        <v>1851</v>
      </c>
      <c r="D77" s="953" t="s">
        <v>1423</v>
      </c>
      <c r="E77" s="899">
        <v>16</v>
      </c>
      <c r="F77" s="384">
        <v>102</v>
      </c>
      <c r="G77" s="906">
        <v>0.125</v>
      </c>
      <c r="H77" s="135">
        <v>10</v>
      </c>
      <c r="I77" s="138">
        <v>80</v>
      </c>
      <c r="J77" s="909">
        <f>IFERROR(VLOOKUP(C77,TDSheet!$G$1:$AK$2998,30,FALSE)/'Параметры заказа'!$B$10,"")</f>
        <v>5.0199999999999996</v>
      </c>
      <c r="K77" s="1079">
        <f t="shared" si="1"/>
        <v>401.79010740000001</v>
      </c>
      <c r="L77" s="972"/>
    </row>
    <row r="78" spans="1:15" ht="27.9" customHeight="1" thickBot="1">
      <c r="A78" s="920" t="s">
        <v>1859</v>
      </c>
      <c r="B78" s="937"/>
      <c r="C78" s="937"/>
      <c r="D78" s="937"/>
      <c r="E78" s="937"/>
      <c r="F78" s="937"/>
      <c r="G78" s="937"/>
      <c r="H78" s="937"/>
      <c r="I78" s="937"/>
      <c r="J78" s="943" t="str">
        <f>IFERROR(VLOOKUP(C78,TDSheet!$G$1:$AK$2998,30,FALSE)/'Параметры заказа'!$B$10,"")</f>
        <v/>
      </c>
      <c r="K78" s="943" t="str">
        <f t="shared" si="1"/>
        <v/>
      </c>
      <c r="L78" s="897"/>
    </row>
    <row r="79" spans="1:15" ht="94.2" customHeight="1" thickBot="1">
      <c r="A79" s="954"/>
      <c r="B79" s="888" t="s">
        <v>1860</v>
      </c>
      <c r="C79" s="376" t="s">
        <v>1861</v>
      </c>
      <c r="D79" s="388" t="s">
        <v>1865</v>
      </c>
      <c r="E79" s="899"/>
      <c r="F79" s="378">
        <v>260</v>
      </c>
      <c r="G79" s="900">
        <v>0.125</v>
      </c>
      <c r="H79" s="135">
        <v>1</v>
      </c>
      <c r="I79" s="181">
        <v>50</v>
      </c>
      <c r="J79" s="922">
        <f>IFERROR(VLOOKUP(C79,TDSheet!$G$1:$AK$2998,30,FALSE)/'Параметры заказа'!$B$10,"")</f>
        <v>45</v>
      </c>
      <c r="K79" s="1078">
        <f t="shared" si="1"/>
        <v>3601.7041500000005</v>
      </c>
      <c r="L79" s="979"/>
    </row>
    <row r="80" spans="1:15" ht="99.15" customHeight="1" thickBot="1">
      <c r="A80" s="954"/>
      <c r="B80" s="888" t="s">
        <v>1862</v>
      </c>
      <c r="C80" s="379" t="s">
        <v>1863</v>
      </c>
      <c r="D80" s="953" t="s">
        <v>1864</v>
      </c>
      <c r="E80" s="899"/>
      <c r="F80" s="384">
        <v>260</v>
      </c>
      <c r="G80" s="906"/>
      <c r="H80" s="135">
        <v>1</v>
      </c>
      <c r="I80" s="181">
        <v>50</v>
      </c>
      <c r="J80" s="909">
        <f>IFERROR(VLOOKUP(C80,TDSheet!$G$1:$AK$2998,30,FALSE)/'Параметры заказа'!$B$10,"")</f>
        <v>8.3000000000000007</v>
      </c>
      <c r="K80" s="1079">
        <f t="shared" si="1"/>
        <v>664.31432100000018</v>
      </c>
      <c r="L80" s="972"/>
    </row>
    <row r="81" spans="1:12" ht="99.15" customHeight="1" thickBot="1">
      <c r="A81" s="954"/>
      <c r="B81" s="888" t="s">
        <v>1866</v>
      </c>
      <c r="C81" s="379" t="s">
        <v>1867</v>
      </c>
      <c r="D81" s="953" t="s">
        <v>1864</v>
      </c>
      <c r="E81" s="899"/>
      <c r="F81" s="384">
        <v>250</v>
      </c>
      <c r="G81" s="906"/>
      <c r="H81" s="135">
        <v>1</v>
      </c>
      <c r="I81" s="181">
        <v>50</v>
      </c>
      <c r="J81" s="909">
        <f>IFERROR(VLOOKUP(C81,TDSheet!$G$1:$AK$2998,30,FALSE)/'Параметры заказа'!$B$10,"")</f>
        <v>25</v>
      </c>
      <c r="K81" s="1079">
        <f t="shared" si="1"/>
        <v>2000.9467500000003</v>
      </c>
      <c r="L81" s="972"/>
    </row>
    <row r="82" spans="1:12" ht="100.2" customHeight="1" thickBot="1">
      <c r="A82" s="954"/>
      <c r="B82" s="888" t="s">
        <v>1869</v>
      </c>
      <c r="C82" s="379" t="s">
        <v>1868</v>
      </c>
      <c r="D82" s="953" t="s">
        <v>1870</v>
      </c>
      <c r="E82" s="899"/>
      <c r="F82" s="384"/>
      <c r="G82" s="906"/>
      <c r="H82" s="135">
        <v>1</v>
      </c>
      <c r="I82" s="181">
        <v>2</v>
      </c>
      <c r="J82" s="909">
        <f>IFERROR(VLOOKUP(C82,TDSheet!$G$1:$AK$2998,30,FALSE)/'Параметры заказа'!$B$10,"")</f>
        <v>215</v>
      </c>
      <c r="K82" s="1079">
        <f t="shared" si="1"/>
        <v>17208.142050000002</v>
      </c>
      <c r="L82" s="972"/>
    </row>
    <row r="83" spans="1:12" ht="100.2" customHeight="1" thickBot="1">
      <c r="A83" s="954"/>
      <c r="B83" s="888" t="s">
        <v>1871</v>
      </c>
      <c r="C83" s="379" t="s">
        <v>1872</v>
      </c>
      <c r="D83" s="953"/>
      <c r="E83" s="899"/>
      <c r="F83" s="384">
        <v>3900</v>
      </c>
      <c r="G83" s="906"/>
      <c r="H83" s="135">
        <v>1</v>
      </c>
      <c r="I83" s="181">
        <v>1</v>
      </c>
      <c r="J83" s="909">
        <f>IFERROR(VLOOKUP(C83,TDSheet!$G$1:$AK$2998,30,FALSE)/'Параметры заказа'!$B$10,"")</f>
        <v>1750</v>
      </c>
      <c r="K83" s="1079">
        <f t="shared" si="1"/>
        <v>140066.27250000002</v>
      </c>
      <c r="L83" s="972"/>
    </row>
    <row r="84" spans="1:12" ht="28.2" customHeight="1" thickBot="1">
      <c r="A84" s="2494"/>
      <c r="B84" s="2496" t="s">
        <v>1873</v>
      </c>
      <c r="C84" s="379" t="s">
        <v>1874</v>
      </c>
      <c r="D84" s="955">
        <v>16</v>
      </c>
      <c r="E84" s="899"/>
      <c r="F84" s="384"/>
      <c r="G84" s="906"/>
      <c r="H84" s="135">
        <v>1</v>
      </c>
      <c r="I84" s="181">
        <v>20</v>
      </c>
      <c r="J84" s="909">
        <f>IFERROR(VLOOKUP(C84,TDSheet!$G$1:$AK$2998,30,FALSE)/'Параметры заказа'!$B$10,"")</f>
        <v>125</v>
      </c>
      <c r="K84" s="1079">
        <f t="shared" si="1"/>
        <v>10004.733750000001</v>
      </c>
      <c r="L84" s="972"/>
    </row>
    <row r="85" spans="1:12" ht="28.2" customHeight="1" thickBot="1">
      <c r="A85" s="2494"/>
      <c r="B85" s="2497"/>
      <c r="C85" s="379" t="s">
        <v>1875</v>
      </c>
      <c r="D85" s="955">
        <v>20</v>
      </c>
      <c r="E85" s="899"/>
      <c r="F85" s="384"/>
      <c r="G85" s="906"/>
      <c r="H85" s="135">
        <v>1</v>
      </c>
      <c r="I85" s="181">
        <v>20</v>
      </c>
      <c r="J85" s="909">
        <f>IFERROR(VLOOKUP(C85,TDSheet!$G$1:$AK$2998,30,FALSE)/'Параметры заказа'!$B$10,"")</f>
        <v>125</v>
      </c>
      <c r="K85" s="1079">
        <f t="shared" si="1"/>
        <v>10004.733750000001</v>
      </c>
      <c r="L85" s="972"/>
    </row>
    <row r="86" spans="1:12" ht="28.2" customHeight="1" thickBot="1">
      <c r="A86" s="2494"/>
      <c r="B86" s="2497"/>
      <c r="C86" s="379" t="s">
        <v>1876</v>
      </c>
      <c r="D86" s="955">
        <v>26</v>
      </c>
      <c r="E86" s="899"/>
      <c r="F86" s="384"/>
      <c r="G86" s="906"/>
      <c r="H86" s="135">
        <v>1</v>
      </c>
      <c r="I86" s="181">
        <v>20</v>
      </c>
      <c r="J86" s="909">
        <f>IFERROR(VLOOKUP(C86,TDSheet!$G$1:$AK$2998,30,FALSE)/'Параметры заказа'!$B$10,"")</f>
        <v>125</v>
      </c>
      <c r="K86" s="1079">
        <f t="shared" si="1"/>
        <v>10004.733750000001</v>
      </c>
      <c r="L86" s="972"/>
    </row>
    <row r="87" spans="1:12" ht="28.2" customHeight="1" thickBot="1">
      <c r="A87" s="2495"/>
      <c r="B87" s="2498"/>
      <c r="C87" s="1055" t="s">
        <v>1877</v>
      </c>
      <c r="D87" s="1056">
        <v>32</v>
      </c>
      <c r="E87" s="980"/>
      <c r="F87" s="1057"/>
      <c r="G87" s="1058"/>
      <c r="H87" s="1059">
        <v>1</v>
      </c>
      <c r="I87" s="1060">
        <v>20</v>
      </c>
      <c r="J87" s="1061">
        <f>IFERROR(VLOOKUP(C87,TDSheet!$G$1:$AK$2998,30,FALSE)/'Параметры заказа'!$B$10,"")</f>
        <v>125</v>
      </c>
      <c r="K87" s="1080">
        <f t="shared" si="1"/>
        <v>10004.733750000001</v>
      </c>
      <c r="L87" s="978"/>
    </row>
  </sheetData>
  <sheetProtection sheet="1" objects="1" scenarios="1"/>
  <mergeCells count="50">
    <mergeCell ref="A1:A6"/>
    <mergeCell ref="B1:E6"/>
    <mergeCell ref="F1:J1"/>
    <mergeCell ref="A7:A8"/>
    <mergeCell ref="B7:B8"/>
    <mergeCell ref="C7:C8"/>
    <mergeCell ref="D7:D8"/>
    <mergeCell ref="E7:E8"/>
    <mergeCell ref="F4:J4"/>
    <mergeCell ref="F5:J5"/>
    <mergeCell ref="F6:J6"/>
    <mergeCell ref="K1:L1"/>
    <mergeCell ref="F2:J2"/>
    <mergeCell ref="F3:J3"/>
    <mergeCell ref="K7:K8"/>
    <mergeCell ref="L7:L8"/>
    <mergeCell ref="F7:F8"/>
    <mergeCell ref="H7:I7"/>
    <mergeCell ref="J7:J8"/>
    <mergeCell ref="K4:L4"/>
    <mergeCell ref="K5:L5"/>
    <mergeCell ref="K6:L6"/>
    <mergeCell ref="A11:A14"/>
    <mergeCell ref="B11:B14"/>
    <mergeCell ref="A16:A19"/>
    <mergeCell ref="B16:B19"/>
    <mergeCell ref="A52:A55"/>
    <mergeCell ref="B52:B55"/>
    <mergeCell ref="A21:A26"/>
    <mergeCell ref="B21:B26"/>
    <mergeCell ref="A28:A33"/>
    <mergeCell ref="B28:B33"/>
    <mergeCell ref="A35:A38"/>
    <mergeCell ref="B35:B38"/>
    <mergeCell ref="A76:A77"/>
    <mergeCell ref="B76:B77"/>
    <mergeCell ref="A84:A87"/>
    <mergeCell ref="B84:B87"/>
    <mergeCell ref="K2:L2"/>
    <mergeCell ref="K3:L3"/>
    <mergeCell ref="A57:A68"/>
    <mergeCell ref="B57:B68"/>
    <mergeCell ref="A70:A71"/>
    <mergeCell ref="B70:B71"/>
    <mergeCell ref="A73:A74"/>
    <mergeCell ref="B73:B74"/>
    <mergeCell ref="A40:A44"/>
    <mergeCell ref="B40:B44"/>
    <mergeCell ref="A46:A50"/>
    <mergeCell ref="B46:B50"/>
  </mergeCells>
  <hyperlinks>
    <hyperlink ref="O35" location="'Доп скидки от 50 000 р.'!A1" display="*дополнительная скидка от 5 до 7%" xr:uid="{00000000-0004-0000-0E00-000000000000}"/>
    <hyperlink ref="O70" location="'Доп скидки от 50 000 р.'!A1" display="*дополнительная скидка от 5 до 7%" xr:uid="{00000000-0004-0000-0E00-000001000000}"/>
  </hyperlinks>
  <pageMargins left="1.1023622047244095" right="0.70866141732283472" top="0.23622047244094491" bottom="0.27559055118110237" header="0.19685039370078741" footer="0.31496062992125984"/>
  <pageSetup paperSize="9" scale="44" orientation="portrait" r:id="rId1"/>
  <rowBreaks count="1" manualBreakCount="1">
    <brk id="3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0">
    <tabColor rgb="FF92D050"/>
  </sheetPr>
  <dimension ref="A1:O359"/>
  <sheetViews>
    <sheetView zoomScale="85" zoomScaleNormal="85" zoomScaleSheetLayoutView="48" zoomScalePageLayoutView="82" workbookViewId="0">
      <pane ySplit="8" topLeftCell="A9" activePane="bottomLeft" state="frozen"/>
      <selection activeCell="C11" sqref="C11"/>
      <selection pane="bottomLeft" activeCell="J11" sqref="J11"/>
    </sheetView>
  </sheetViews>
  <sheetFormatPr defaultColWidth="9.109375" defaultRowHeight="18"/>
  <cols>
    <col min="1" max="1" width="28" style="892" customWidth="1"/>
    <col min="2" max="2" width="30.88671875" style="28" customWidth="1"/>
    <col min="3" max="3" width="16.6640625" style="1023" customWidth="1"/>
    <col min="4" max="4" width="15.44140625" style="28" customWidth="1"/>
    <col min="5" max="5" width="15.44140625" style="956" customWidth="1"/>
    <col min="6" max="6" width="10.33203125" style="956" customWidth="1"/>
    <col min="7" max="7" width="14.44140625" style="900" hidden="1" customWidth="1"/>
    <col min="8" max="8" width="6.44140625" style="120" customWidth="1"/>
    <col min="9" max="9" width="6.44140625" style="893" customWidth="1"/>
    <col min="10" max="10" width="14.109375" style="957" customWidth="1"/>
    <col min="11" max="11" width="16.6640625" style="31" customWidth="1"/>
    <col min="12" max="12" width="15.33203125" style="958" customWidth="1"/>
    <col min="13" max="13" width="3.44140625" style="892" customWidth="1"/>
    <col min="14" max="14" width="3.5546875" style="892" customWidth="1"/>
    <col min="15" max="16384" width="9.109375" style="892"/>
  </cols>
  <sheetData>
    <row r="1" spans="1:15" ht="21.9" customHeight="1">
      <c r="A1" s="2144"/>
      <c r="B1" s="2147" t="s">
        <v>2082</v>
      </c>
      <c r="C1" s="2148"/>
      <c r="D1" s="2148"/>
      <c r="E1" s="2249"/>
      <c r="F1" s="2520" t="str">
        <f>'Параметры заказа'!A1</f>
        <v>Скидка, %</v>
      </c>
      <c r="G1" s="2521"/>
      <c r="H1" s="2521"/>
      <c r="I1" s="2521"/>
      <c r="J1" s="2522"/>
      <c r="K1" s="2551">
        <f>'Параметры заказа'!B1</f>
        <v>0</v>
      </c>
      <c r="L1" s="2552"/>
    </row>
    <row r="2" spans="1:15" ht="21.9" customHeight="1">
      <c r="A2" s="2145"/>
      <c r="B2" s="2149"/>
      <c r="C2" s="2150"/>
      <c r="D2" s="2150"/>
      <c r="E2" s="2250"/>
      <c r="F2" s="2509" t="str">
        <f>'Параметры заказа'!A2</f>
        <v>Курс ЦБ РФ</v>
      </c>
      <c r="G2" s="2510"/>
      <c r="H2" s="2510"/>
      <c r="I2" s="2510"/>
      <c r="J2" s="2511"/>
      <c r="K2" s="2173">
        <f>'Параметры заказа'!B2</f>
        <v>78.468500000000006</v>
      </c>
      <c r="L2" s="2174"/>
    </row>
    <row r="3" spans="1:15" ht="21.9" customHeight="1">
      <c r="A3" s="2145"/>
      <c r="B3" s="2151"/>
      <c r="C3" s="2150"/>
      <c r="D3" s="2150"/>
      <c r="E3" s="2250"/>
      <c r="F3" s="2509" t="str">
        <f>'Параметры заказа'!A3</f>
        <v>Внутренний курс MVI (ЦБ+2%)</v>
      </c>
      <c r="G3" s="2510"/>
      <c r="H3" s="2510"/>
      <c r="I3" s="2510"/>
      <c r="J3" s="2511"/>
      <c r="K3" s="2175">
        <f>'Параметры заказа'!B3</f>
        <v>80.037870000000012</v>
      </c>
      <c r="L3" s="2176"/>
    </row>
    <row r="4" spans="1:15" ht="21.9" customHeight="1">
      <c r="A4" s="2145"/>
      <c r="B4" s="2151"/>
      <c r="C4" s="2150"/>
      <c r="D4" s="2150"/>
      <c r="E4" s="2250"/>
      <c r="F4" s="2509" t="str">
        <f>'Параметры заказа'!A4</f>
        <v>Сумма заказа</v>
      </c>
      <c r="G4" s="2510"/>
      <c r="H4" s="2510"/>
      <c r="I4" s="2510"/>
      <c r="J4" s="2511"/>
      <c r="K4" s="2160">
        <f>'Параметры заказа'!B4</f>
        <v>0</v>
      </c>
      <c r="L4" s="2553"/>
    </row>
    <row r="5" spans="1:15" ht="21.9" customHeight="1">
      <c r="A5" s="2145"/>
      <c r="B5" s="2151"/>
      <c r="C5" s="2150"/>
      <c r="D5" s="2150"/>
      <c r="E5" s="2250"/>
      <c r="F5" s="2509" t="str">
        <f>'Параметры заказа'!A5</f>
        <v>Вес заказа, кг</v>
      </c>
      <c r="G5" s="2510"/>
      <c r="H5" s="2510"/>
      <c r="I5" s="2510"/>
      <c r="J5" s="2511"/>
      <c r="K5" s="2554">
        <f>'Параметры заказа'!B5</f>
        <v>0</v>
      </c>
      <c r="L5" s="2555"/>
    </row>
    <row r="6" spans="1:15" ht="21.9" customHeight="1" thickBot="1">
      <c r="A6" s="2146"/>
      <c r="B6" s="2152"/>
      <c r="C6" s="2153"/>
      <c r="D6" s="2153"/>
      <c r="E6" s="2251"/>
      <c r="F6" s="2523" t="str">
        <f>'Параметры заказа'!A6</f>
        <v>Объём заказа, м3</v>
      </c>
      <c r="G6" s="2524"/>
      <c r="H6" s="2524"/>
      <c r="I6" s="2524"/>
      <c r="J6" s="2525"/>
      <c r="K6" s="2518">
        <f>'Параметры заказа'!B6</f>
        <v>0</v>
      </c>
      <c r="L6" s="2519"/>
    </row>
    <row r="7" spans="1:15" ht="15.75" customHeight="1" thickBot="1">
      <c r="A7" s="2241" t="s">
        <v>0</v>
      </c>
      <c r="B7" s="2241" t="s">
        <v>59</v>
      </c>
      <c r="C7" s="2241" t="s">
        <v>60</v>
      </c>
      <c r="D7" s="2241" t="s">
        <v>1881</v>
      </c>
      <c r="E7" s="2549" t="s">
        <v>1882</v>
      </c>
      <c r="F7" s="2245" t="s">
        <v>169</v>
      </c>
      <c r="G7" s="2532" t="s">
        <v>2735</v>
      </c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238" t="s">
        <v>50</v>
      </c>
    </row>
    <row r="8" spans="1:15" ht="15.75" customHeight="1" thickBot="1">
      <c r="A8" s="2242"/>
      <c r="B8" s="2242"/>
      <c r="C8" s="2242"/>
      <c r="D8" s="2242"/>
      <c r="E8" s="2550"/>
      <c r="F8" s="2246"/>
      <c r="G8" s="2533"/>
      <c r="H8" s="375" t="s">
        <v>626</v>
      </c>
      <c r="I8" s="132" t="s">
        <v>627</v>
      </c>
      <c r="J8" s="2412"/>
      <c r="K8" s="2237"/>
      <c r="L8" s="2239"/>
      <c r="N8" s="229"/>
    </row>
    <row r="9" spans="1:15" ht="27.9" customHeight="1" thickBot="1">
      <c r="A9" s="2543" t="s">
        <v>1883</v>
      </c>
      <c r="B9" s="2544"/>
      <c r="C9" s="2544"/>
      <c r="D9" s="2544"/>
      <c r="E9" s="2544"/>
      <c r="F9" s="2544"/>
      <c r="G9" s="2544"/>
      <c r="H9" s="2544"/>
      <c r="I9" s="2544"/>
      <c r="J9" s="2544"/>
      <c r="K9" s="2544"/>
      <c r="L9" s="215"/>
    </row>
    <row r="10" spans="1:15" ht="27.9" customHeight="1" thickBot="1">
      <c r="A10" s="725" t="s">
        <v>1884</v>
      </c>
      <c r="B10" s="716"/>
      <c r="C10" s="716"/>
      <c r="D10" s="716"/>
      <c r="E10" s="716"/>
      <c r="F10" s="716"/>
      <c r="G10" s="716"/>
      <c r="H10" s="716"/>
      <c r="I10" s="716"/>
      <c r="J10" s="732"/>
      <c r="K10" s="716"/>
      <c r="L10" s="897"/>
      <c r="N10"/>
      <c r="O10"/>
    </row>
    <row r="11" spans="1:15" ht="27.9" customHeight="1">
      <c r="A11" s="2534"/>
      <c r="B11" s="2538" t="s">
        <v>1885</v>
      </c>
      <c r="C11" s="198" t="s">
        <v>1886</v>
      </c>
      <c r="D11" s="890" t="s">
        <v>1320</v>
      </c>
      <c r="E11" s="910" t="s">
        <v>1887</v>
      </c>
      <c r="F11" s="959">
        <v>60</v>
      </c>
      <c r="G11" s="906">
        <v>6.9999999999999999E-4</v>
      </c>
      <c r="H11" s="111"/>
      <c r="I11" s="960" t="s">
        <v>638</v>
      </c>
      <c r="J11" s="902">
        <f>IFERROR(VLOOKUP(C11,TDSheet!$G$1:$AK$2998,30,FALSE)/'Параметры заказа'!$B$10,"")</f>
        <v>4.12</v>
      </c>
      <c r="K11" s="1081">
        <f>IFERROR(J11*$K$3*((100-$K$1)/100),"")</f>
        <v>329.75602440000006</v>
      </c>
      <c r="L11" s="961"/>
      <c r="N11"/>
      <c r="O11" s="258"/>
    </row>
    <row r="12" spans="1:15" ht="27.9" customHeight="1" thickBot="1">
      <c r="A12" s="2536"/>
      <c r="B12" s="2539"/>
      <c r="C12" s="362" t="s">
        <v>1888</v>
      </c>
      <c r="D12" s="407" t="s">
        <v>1320</v>
      </c>
      <c r="E12" s="915" t="s">
        <v>1889</v>
      </c>
      <c r="F12" s="962">
        <v>60</v>
      </c>
      <c r="G12" s="900">
        <v>6.9999999999999999E-4</v>
      </c>
      <c r="H12" s="408"/>
      <c r="I12" s="963" t="s">
        <v>638</v>
      </c>
      <c r="J12" s="964">
        <f>IFERROR(VLOOKUP(C12,TDSheet!$G$1:$AK$2998,30,FALSE)/'Параметры заказа'!$B$10,"")</f>
        <v>4.12</v>
      </c>
      <c r="K12" s="1115">
        <f t="shared" ref="K12:K34" si="0">IFERROR(J12*$K$3*((100-$K$1)/100),"")</f>
        <v>329.75602440000006</v>
      </c>
      <c r="L12" s="965"/>
      <c r="N12"/>
      <c r="O12" s="258"/>
    </row>
    <row r="13" spans="1:15" ht="27.9" customHeight="1">
      <c r="A13" s="2545"/>
      <c r="B13" s="2546" t="s">
        <v>1890</v>
      </c>
      <c r="C13" s="409" t="s">
        <v>1891</v>
      </c>
      <c r="D13" s="410" t="s">
        <v>1320</v>
      </c>
      <c r="E13" s="910" t="s">
        <v>1892</v>
      </c>
      <c r="F13" s="959">
        <v>65</v>
      </c>
      <c r="G13" s="966">
        <v>6.9999999999999999E-4</v>
      </c>
      <c r="H13" s="111"/>
      <c r="I13" s="960" t="s">
        <v>638</v>
      </c>
      <c r="J13" s="809">
        <f>IFERROR(VLOOKUP(C13,TDSheet!$G$1:$AK$2998,30,FALSE)/'Параметры заказа'!$B$10,"")</f>
        <v>4.26</v>
      </c>
      <c r="K13" s="1081">
        <f t="shared" si="0"/>
        <v>340.96132620000003</v>
      </c>
      <c r="L13" s="961"/>
      <c r="N13"/>
      <c r="O13" s="258"/>
    </row>
    <row r="14" spans="1:15" ht="27.9" customHeight="1">
      <c r="A14" s="2545"/>
      <c r="B14" s="2547"/>
      <c r="C14" s="967" t="s">
        <v>1893</v>
      </c>
      <c r="D14" s="968" t="s">
        <v>1320</v>
      </c>
      <c r="E14" s="912" t="s">
        <v>1887</v>
      </c>
      <c r="F14" s="969">
        <v>65</v>
      </c>
      <c r="G14" s="970">
        <v>6.9999999999999999E-4</v>
      </c>
      <c r="H14" s="907"/>
      <c r="I14" s="940" t="s">
        <v>638</v>
      </c>
      <c r="J14" s="971">
        <f>IFERROR(VLOOKUP(C14,TDSheet!$G$1:$AK$2998,30,FALSE)/'Параметры заказа'!$B$10,"")</f>
        <v>4.26</v>
      </c>
      <c r="K14" s="1079">
        <f t="shared" si="0"/>
        <v>340.96132620000003</v>
      </c>
      <c r="L14" s="972"/>
      <c r="N14" s="231"/>
      <c r="O14" s="258"/>
    </row>
    <row r="15" spans="1:15" ht="27.9" customHeight="1" thickBot="1">
      <c r="A15" s="2545"/>
      <c r="B15" s="2548"/>
      <c r="C15" s="411" t="s">
        <v>1894</v>
      </c>
      <c r="D15" s="412" t="s">
        <v>1320</v>
      </c>
      <c r="E15" s="973" t="s">
        <v>1889</v>
      </c>
      <c r="F15" s="974">
        <v>65</v>
      </c>
      <c r="G15" s="975">
        <v>6.9999999999999999E-4</v>
      </c>
      <c r="H15" s="678"/>
      <c r="I15" s="976" t="s">
        <v>638</v>
      </c>
      <c r="J15" s="977">
        <f>IFERROR(VLOOKUP(C15,TDSheet!$G$1:$AK$2998,30,FALSE)/'Параметры заказа'!$B$10,"")</f>
        <v>4.26</v>
      </c>
      <c r="K15" s="1080">
        <f t="shared" si="0"/>
        <v>340.96132620000003</v>
      </c>
      <c r="L15" s="978"/>
      <c r="N15" s="231"/>
      <c r="O15" s="258"/>
    </row>
    <row r="16" spans="1:15" ht="27.9" customHeight="1">
      <c r="A16" s="2534"/>
      <c r="B16" s="2538" t="s">
        <v>1895</v>
      </c>
      <c r="C16" s="198" t="s">
        <v>1896</v>
      </c>
      <c r="D16" s="410" t="s">
        <v>1320</v>
      </c>
      <c r="E16" s="910" t="s">
        <v>1892</v>
      </c>
      <c r="F16" s="959">
        <v>64</v>
      </c>
      <c r="G16" s="906">
        <v>6.9999999999999999E-4</v>
      </c>
      <c r="H16" s="111"/>
      <c r="I16" s="960" t="s">
        <v>638</v>
      </c>
      <c r="J16" s="809">
        <f>IFERROR(VLOOKUP(C16,TDSheet!$G$1:$AK$2998,30,FALSE)/'Параметры заказа'!$B$10,"")</f>
        <v>4.6100000000000003</v>
      </c>
      <c r="K16" s="1081">
        <f t="shared" si="0"/>
        <v>368.9745807000001</v>
      </c>
      <c r="L16" s="961"/>
      <c r="N16"/>
      <c r="O16" s="258"/>
    </row>
    <row r="17" spans="1:15" ht="27.9" customHeight="1">
      <c r="A17" s="2535"/>
      <c r="B17" s="2539"/>
      <c r="C17" s="188" t="s">
        <v>1897</v>
      </c>
      <c r="D17" s="968" t="s">
        <v>1320</v>
      </c>
      <c r="E17" s="912" t="s">
        <v>1887</v>
      </c>
      <c r="F17" s="899">
        <v>64</v>
      </c>
      <c r="H17" s="116"/>
      <c r="I17" s="901" t="s">
        <v>638</v>
      </c>
      <c r="J17" s="971">
        <f>IFERROR(VLOOKUP(C17,TDSheet!$G$1:$AK$2998,30,FALSE)/'Параметры заказа'!$B$10,"")</f>
        <v>4.6100000000000003</v>
      </c>
      <c r="K17" s="1079">
        <f t="shared" si="0"/>
        <v>368.9745807000001</v>
      </c>
      <c r="L17" s="979"/>
      <c r="N17"/>
      <c r="O17" s="258"/>
    </row>
    <row r="18" spans="1:15" ht="27.9" customHeight="1">
      <c r="A18" s="2535"/>
      <c r="B18" s="2539"/>
      <c r="C18" s="188" t="s">
        <v>1898</v>
      </c>
      <c r="D18" s="968" t="s">
        <v>1320</v>
      </c>
      <c r="E18" s="912" t="s">
        <v>1899</v>
      </c>
      <c r="F18" s="899">
        <v>64</v>
      </c>
      <c r="G18" s="900">
        <v>1.1199999999999999E-3</v>
      </c>
      <c r="H18" s="116"/>
      <c r="I18" s="901" t="s">
        <v>638</v>
      </c>
      <c r="J18" s="971">
        <f>IFERROR(VLOOKUP(C18,TDSheet!$G$1:$AK$2998,30,FALSE)/'Параметры заказа'!$B$10,"")</f>
        <v>4.6100000000000003</v>
      </c>
      <c r="K18" s="1079">
        <f t="shared" si="0"/>
        <v>368.9745807000001</v>
      </c>
      <c r="L18" s="979"/>
      <c r="N18"/>
      <c r="O18" s="258"/>
    </row>
    <row r="19" spans="1:15" ht="27.9" customHeight="1" thickBot="1">
      <c r="A19" s="2535"/>
      <c r="B19" s="2540"/>
      <c r="C19" s="413" t="s">
        <v>1900</v>
      </c>
      <c r="D19" s="412" t="s">
        <v>1320</v>
      </c>
      <c r="E19" s="973" t="s">
        <v>1901</v>
      </c>
      <c r="F19" s="980">
        <v>64</v>
      </c>
      <c r="G19" s="981">
        <v>1.5E-3</v>
      </c>
      <c r="H19" s="374"/>
      <c r="I19" s="982" t="s">
        <v>638</v>
      </c>
      <c r="J19" s="977">
        <f>IFERROR(VLOOKUP(C19,TDSheet!$G$1:$AK$2998,30,FALSE)/'Параметры заказа'!$B$10,"")</f>
        <v>4.6100000000000003</v>
      </c>
      <c r="K19" s="1080">
        <f t="shared" si="0"/>
        <v>368.9745807000001</v>
      </c>
      <c r="L19" s="983"/>
      <c r="N19"/>
      <c r="O19" s="258"/>
    </row>
    <row r="20" spans="1:15" ht="27.9" customHeight="1">
      <c r="A20" s="2536"/>
      <c r="B20" s="2541" t="s">
        <v>1902</v>
      </c>
      <c r="C20" s="188" t="s">
        <v>1903</v>
      </c>
      <c r="D20" s="890" t="s">
        <v>1320</v>
      </c>
      <c r="E20" s="910" t="s">
        <v>1887</v>
      </c>
      <c r="F20" s="899">
        <v>82</v>
      </c>
      <c r="G20" s="900">
        <v>2E-3</v>
      </c>
      <c r="H20" s="116"/>
      <c r="I20" s="901" t="s">
        <v>638</v>
      </c>
      <c r="J20" s="810">
        <f>IFERROR(VLOOKUP(C20,TDSheet!$G$1:$AK$2998,30,FALSE)/'Параметры заказа'!$B$10,"")</f>
        <v>5.01</v>
      </c>
      <c r="K20" s="1078">
        <f t="shared" si="0"/>
        <v>400.98972870000006</v>
      </c>
      <c r="L20" s="979"/>
      <c r="N20"/>
      <c r="O20" s="258"/>
    </row>
    <row r="21" spans="1:15" ht="27.9" customHeight="1" thickBot="1">
      <c r="A21" s="2537"/>
      <c r="B21" s="2542"/>
      <c r="C21" s="984" t="s">
        <v>1904</v>
      </c>
      <c r="D21" s="407" t="s">
        <v>1320</v>
      </c>
      <c r="E21" s="915" t="s">
        <v>1889</v>
      </c>
      <c r="F21" s="928">
        <v>82</v>
      </c>
      <c r="G21" s="900">
        <v>3.5000000000000001E-3</v>
      </c>
      <c r="H21" s="916"/>
      <c r="I21" s="942" t="s">
        <v>638</v>
      </c>
      <c r="J21" s="985">
        <f>IFERROR(VLOOKUP(C21,TDSheet!$G$1:$AK$2998,30,FALSE)/'Параметры заказа'!$B$10,"")</f>
        <v>5.01</v>
      </c>
      <c r="K21" s="1115">
        <f t="shared" si="0"/>
        <v>400.98972870000006</v>
      </c>
      <c r="L21" s="986"/>
      <c r="N21"/>
      <c r="O21" s="258"/>
    </row>
    <row r="22" spans="1:15" ht="27.9" customHeight="1" thickBot="1">
      <c r="A22" s="725" t="s">
        <v>5809</v>
      </c>
      <c r="B22" s="716"/>
      <c r="C22" s="716"/>
      <c r="D22" s="716"/>
      <c r="E22" s="716"/>
      <c r="F22" s="716"/>
      <c r="G22" s="716"/>
      <c r="H22" s="716"/>
      <c r="I22" s="716"/>
      <c r="J22" s="732" t="str">
        <f>IFERROR(VLOOKUP(C22,TDSheet!$G$1:$AK$2998,30,FALSE)/'Параметры заказа'!$B$10,"")</f>
        <v/>
      </c>
      <c r="K22" s="732" t="str">
        <f t="shared" si="0"/>
        <v/>
      </c>
      <c r="L22" s="897"/>
      <c r="N22"/>
      <c r="O22" s="258"/>
    </row>
    <row r="23" spans="1:15" ht="82.95" customHeight="1" thickBot="1">
      <c r="A23" s="987"/>
      <c r="B23" s="891" t="s">
        <v>1905</v>
      </c>
      <c r="C23" s="414" t="s">
        <v>1906</v>
      </c>
      <c r="D23" s="415" t="s">
        <v>3</v>
      </c>
      <c r="E23" s="988" t="s">
        <v>1907</v>
      </c>
      <c r="F23" s="989">
        <v>69</v>
      </c>
      <c r="G23" s="990"/>
      <c r="H23" s="416"/>
      <c r="I23" s="991" t="s">
        <v>638</v>
      </c>
      <c r="J23" s="992">
        <f>IFERROR(VLOOKUP(C23,TDSheet!$G$1:$AK$2998,30,FALSE)/'Параметры заказа'!$B$10,"")</f>
        <v>7.06</v>
      </c>
      <c r="K23" s="1126">
        <f t="shared" si="0"/>
        <v>565.06736220000005</v>
      </c>
      <c r="L23" s="993"/>
      <c r="N23"/>
      <c r="O23" s="258"/>
    </row>
    <row r="24" spans="1:15" ht="83.4" customHeight="1" thickBot="1">
      <c r="A24" s="987"/>
      <c r="B24" s="891" t="s">
        <v>1908</v>
      </c>
      <c r="C24" s="417" t="s">
        <v>1909</v>
      </c>
      <c r="D24" s="890" t="s">
        <v>1910</v>
      </c>
      <c r="E24" s="988" t="s">
        <v>1907</v>
      </c>
      <c r="F24" s="994">
        <v>53</v>
      </c>
      <c r="G24" s="990"/>
      <c r="H24" s="416"/>
      <c r="I24" s="995" t="s">
        <v>1911</v>
      </c>
      <c r="J24" s="992">
        <f>IFERROR(VLOOKUP(C24,TDSheet!$G$1:$AK$2998,30,FALSE)/'Параметры заказа'!$B$10,"")</f>
        <v>6.4</v>
      </c>
      <c r="K24" s="1126">
        <f t="shared" si="0"/>
        <v>512.24236800000006</v>
      </c>
      <c r="L24" s="993"/>
      <c r="N24" s="231"/>
      <c r="O24" s="258"/>
    </row>
    <row r="25" spans="1:15" ht="27.9" customHeight="1" thickBot="1">
      <c r="A25" s="725" t="s">
        <v>1912</v>
      </c>
      <c r="B25" s="716"/>
      <c r="C25" s="716"/>
      <c r="D25" s="716"/>
      <c r="E25" s="716"/>
      <c r="F25" s="716"/>
      <c r="G25" s="716"/>
      <c r="H25" s="716"/>
      <c r="I25" s="716"/>
      <c r="J25" s="732" t="str">
        <f>IFERROR(VLOOKUP(C25,TDSheet!$G$1:$AK$2998,30,FALSE)/'Параметры заказа'!$B$10,"")</f>
        <v/>
      </c>
      <c r="K25" s="732" t="str">
        <f t="shared" si="0"/>
        <v/>
      </c>
      <c r="L25" s="897"/>
      <c r="N25"/>
      <c r="O25" s="258"/>
    </row>
    <row r="26" spans="1:15" ht="54.6" customHeight="1">
      <c r="A26" s="2526"/>
      <c r="B26" s="2538" t="s">
        <v>1913</v>
      </c>
      <c r="C26" s="996" t="s">
        <v>1914</v>
      </c>
      <c r="D26" s="3" t="s">
        <v>3</v>
      </c>
      <c r="E26" s="997" t="s">
        <v>1915</v>
      </c>
      <c r="F26" s="998">
        <v>192</v>
      </c>
      <c r="G26" s="999"/>
      <c r="H26" s="907"/>
      <c r="I26" s="908" t="s">
        <v>663</v>
      </c>
      <c r="J26" s="1000">
        <f>IFERROR(VLOOKUP(C26,TDSheet!$G$1:$AK$2998,30,FALSE)/'Параметры заказа'!$B$10,"")</f>
        <v>13.17</v>
      </c>
      <c r="K26" s="1112">
        <f t="shared" si="0"/>
        <v>1054.0987479000003</v>
      </c>
      <c r="L26" s="972"/>
      <c r="N26"/>
      <c r="O26" s="258"/>
    </row>
    <row r="27" spans="1:15" ht="55.2" customHeight="1" thickBot="1">
      <c r="A27" s="2527"/>
      <c r="B27" s="2539"/>
      <c r="C27" s="1001" t="s">
        <v>1916</v>
      </c>
      <c r="D27" s="914" t="s">
        <v>3</v>
      </c>
      <c r="E27" s="1002" t="s">
        <v>1917</v>
      </c>
      <c r="F27" s="1003">
        <v>192</v>
      </c>
      <c r="G27" s="1004"/>
      <c r="H27" s="916"/>
      <c r="I27" s="1005" t="s">
        <v>663</v>
      </c>
      <c r="J27" s="1006">
        <f>IFERROR(VLOOKUP(C27,TDSheet!$G$1:$AK$2998,30,FALSE)/'Параметры заказа'!$B$10,"")</f>
        <v>13.17</v>
      </c>
      <c r="K27" s="1117">
        <f t="shared" si="0"/>
        <v>1054.0987479000003</v>
      </c>
      <c r="L27" s="986"/>
      <c r="N27" s="231"/>
      <c r="O27" s="258"/>
    </row>
    <row r="28" spans="1:15" ht="54.6" customHeight="1">
      <c r="A28" s="2526"/>
      <c r="B28" s="2538" t="s">
        <v>1918</v>
      </c>
      <c r="C28" s="199" t="s">
        <v>1919</v>
      </c>
      <c r="D28" s="3" t="s">
        <v>3</v>
      </c>
      <c r="E28" s="1007" t="s">
        <v>1915</v>
      </c>
      <c r="F28" s="1008">
        <v>191</v>
      </c>
      <c r="G28" s="1009"/>
      <c r="H28" s="111"/>
      <c r="I28" s="960" t="s">
        <v>663</v>
      </c>
      <c r="J28" s="795">
        <f>IFERROR(VLOOKUP(C28,TDSheet!$G$1:$AK$2998,30,FALSE)/'Параметры заказа'!$B$10,"")</f>
        <v>13.21</v>
      </c>
      <c r="K28" s="1111">
        <f t="shared" si="0"/>
        <v>1057.3002627000003</v>
      </c>
      <c r="L28" s="961"/>
      <c r="N28" s="231"/>
      <c r="O28" s="258"/>
    </row>
    <row r="29" spans="1:15" ht="52.35" customHeight="1" thickBot="1">
      <c r="A29" s="2528"/>
      <c r="B29" s="2540"/>
      <c r="C29" s="1010" t="s">
        <v>1920</v>
      </c>
      <c r="D29" s="710" t="s">
        <v>3</v>
      </c>
      <c r="E29" s="1011" t="s">
        <v>1917</v>
      </c>
      <c r="F29" s="1012">
        <v>191</v>
      </c>
      <c r="G29" s="1013"/>
      <c r="H29" s="678"/>
      <c r="I29" s="976" t="s">
        <v>663</v>
      </c>
      <c r="J29" s="1014">
        <f>IFERROR(VLOOKUP(C29,TDSheet!$G$1:$AK$2998,30,FALSE)/'Параметры заказа'!$B$10,"")</f>
        <v>13.21</v>
      </c>
      <c r="K29" s="1114">
        <f t="shared" si="0"/>
        <v>1057.3002627000003</v>
      </c>
      <c r="L29" s="978"/>
      <c r="N29" s="231"/>
      <c r="O29" s="258"/>
    </row>
    <row r="30" spans="1:15" ht="30" customHeight="1" thickBot="1">
      <c r="A30" s="725" t="s">
        <v>2093</v>
      </c>
      <c r="B30" s="716"/>
      <c r="C30" s="716"/>
      <c r="D30" s="716"/>
      <c r="E30" s="716"/>
      <c r="F30" s="716"/>
      <c r="G30" s="716"/>
      <c r="H30" s="716"/>
      <c r="I30" s="716"/>
      <c r="J30" s="732" t="str">
        <f>IFERROR(VLOOKUP(C30,TDSheet!$G$1:$AK$2998,30,FALSE)/'Параметры заказа'!$B$10,"")</f>
        <v/>
      </c>
      <c r="K30" s="732" t="str">
        <f t="shared" si="0"/>
        <v/>
      </c>
      <c r="L30" s="897"/>
      <c r="N30"/>
      <c r="O30" s="258"/>
    </row>
    <row r="31" spans="1:15" ht="36.450000000000003" customHeight="1">
      <c r="A31" s="2526"/>
      <c r="B31" s="2529" t="s">
        <v>2094</v>
      </c>
      <c r="C31" s="1015" t="s">
        <v>2085</v>
      </c>
      <c r="D31" s="3" t="s">
        <v>2086</v>
      </c>
      <c r="E31" s="1016">
        <v>16</v>
      </c>
      <c r="F31" s="1016">
        <v>160</v>
      </c>
      <c r="G31" s="906"/>
      <c r="H31" s="111">
        <v>10</v>
      </c>
      <c r="I31" s="960">
        <v>120</v>
      </c>
      <c r="J31" s="1017">
        <f>IFERROR(VLOOKUP(C31,TDSheet!$G$1:$AK$2998,30,FALSE)/'Параметры заказа'!$B$10,"")</f>
        <v>7.32</v>
      </c>
      <c r="K31" s="1095">
        <f t="shared" si="0"/>
        <v>585.87720840000009</v>
      </c>
      <c r="L31" s="961"/>
      <c r="M31" s="893"/>
      <c r="N31" s="893"/>
      <c r="O31" s="258" t="s">
        <v>1468</v>
      </c>
    </row>
    <row r="32" spans="1:15" ht="36.450000000000003" customHeight="1">
      <c r="A32" s="2527"/>
      <c r="B32" s="2530"/>
      <c r="C32" s="1018" t="s">
        <v>2087</v>
      </c>
      <c r="D32" s="1019" t="s">
        <v>2088</v>
      </c>
      <c r="E32" s="912">
        <v>16</v>
      </c>
      <c r="F32" s="912">
        <v>140</v>
      </c>
      <c r="H32" s="907">
        <v>10</v>
      </c>
      <c r="I32" s="1020">
        <v>120</v>
      </c>
      <c r="J32" s="1021">
        <f>IFERROR(VLOOKUP(C32,TDSheet!$G$1:$AK$2998,30,FALSE)/'Параметры заказа'!$B$10,"")</f>
        <v>7.34</v>
      </c>
      <c r="K32" s="1127">
        <f t="shared" si="0"/>
        <v>587.47796580000011</v>
      </c>
      <c r="L32" s="972"/>
      <c r="M32" s="893"/>
      <c r="N32" s="893"/>
      <c r="O32" s="258" t="s">
        <v>1468</v>
      </c>
    </row>
    <row r="33" spans="1:15" ht="34.200000000000003" customHeight="1">
      <c r="A33" s="2527"/>
      <c r="B33" s="2530"/>
      <c r="C33" s="1018" t="s">
        <v>2089</v>
      </c>
      <c r="D33" s="1019" t="s">
        <v>2090</v>
      </c>
      <c r="E33" s="912">
        <v>16</v>
      </c>
      <c r="F33" s="912">
        <v>160</v>
      </c>
      <c r="H33" s="907">
        <v>10</v>
      </c>
      <c r="I33" s="1020">
        <v>120</v>
      </c>
      <c r="J33" s="1021">
        <f>IFERROR(VLOOKUP(C33,TDSheet!$G$1:$AK$2998,30,FALSE)/'Параметры заказа'!$B$10,"")</f>
        <v>6.96</v>
      </c>
      <c r="K33" s="1127">
        <f t="shared" si="0"/>
        <v>557.06357520000006</v>
      </c>
      <c r="L33" s="972"/>
      <c r="M33" s="893"/>
      <c r="N33" s="893"/>
      <c r="O33" s="258" t="s">
        <v>1468</v>
      </c>
    </row>
    <row r="34" spans="1:15" ht="36" customHeight="1" thickBot="1">
      <c r="A34" s="2528"/>
      <c r="B34" s="2531"/>
      <c r="C34" s="1010" t="s">
        <v>2091</v>
      </c>
      <c r="D34" s="709" t="s">
        <v>2092</v>
      </c>
      <c r="E34" s="973">
        <v>16</v>
      </c>
      <c r="F34" s="973">
        <v>140</v>
      </c>
      <c r="G34" s="981"/>
      <c r="H34" s="678">
        <v>10</v>
      </c>
      <c r="I34" s="976">
        <v>120</v>
      </c>
      <c r="J34" s="1022">
        <f>IFERROR(VLOOKUP(C34,TDSheet!$G$1:$AK$2998,30,FALSE)/'Параметры заказа'!$B$10,"")</f>
        <v>6.74</v>
      </c>
      <c r="K34" s="1128">
        <f t="shared" si="0"/>
        <v>539.45524380000006</v>
      </c>
      <c r="L34" s="978"/>
      <c r="M34" s="893"/>
      <c r="N34" s="893"/>
      <c r="O34" s="258" t="s">
        <v>1468</v>
      </c>
    </row>
    <row r="35" spans="1:15" ht="24.15" customHeight="1"/>
    <row r="36" spans="1:15" ht="24.15" customHeight="1">
      <c r="A36" s="294" t="s">
        <v>1921</v>
      </c>
    </row>
    <row r="37" spans="1:15" ht="24.15" customHeight="1">
      <c r="A37" s="418" t="s">
        <v>1884</v>
      </c>
      <c r="B37" s="419"/>
      <c r="C37" s="419"/>
      <c r="D37" s="419"/>
      <c r="E37" s="419"/>
      <c r="F37" s="419"/>
      <c r="G37" s="419"/>
      <c r="H37" s="419"/>
      <c r="I37" s="419"/>
      <c r="J37" s="419"/>
      <c r="K37" s="419"/>
      <c r="L37" s="419"/>
    </row>
    <row r="38" spans="1:15" ht="24.15" customHeight="1">
      <c r="A38" s="293" t="s">
        <v>1896</v>
      </c>
      <c r="B38" s="419"/>
      <c r="C38" s="892"/>
      <c r="D38" s="419"/>
      <c r="E38" s="419"/>
      <c r="F38" s="419"/>
      <c r="G38" s="419"/>
      <c r="H38" s="419"/>
      <c r="I38" s="419"/>
      <c r="J38" s="419"/>
      <c r="K38" s="419"/>
      <c r="L38" s="419"/>
    </row>
    <row r="39" spans="1:15" ht="24.15" customHeight="1">
      <c r="A39" s="1024" t="s">
        <v>1922</v>
      </c>
      <c r="B39" s="1025" t="s">
        <v>1923</v>
      </c>
      <c r="C39" s="892"/>
      <c r="D39" s="1024" t="s">
        <v>1924</v>
      </c>
      <c r="E39" s="1025" t="s">
        <v>1925</v>
      </c>
      <c r="F39" s="892"/>
      <c r="G39" s="1025" t="s">
        <v>1926</v>
      </c>
      <c r="H39" s="419"/>
      <c r="I39" s="419"/>
      <c r="J39" s="419"/>
      <c r="K39" s="419"/>
      <c r="L39" s="419"/>
    </row>
    <row r="40" spans="1:15" ht="24.15" customHeight="1">
      <c r="A40" s="292">
        <v>50</v>
      </c>
      <c r="B40" s="1025" t="s">
        <v>1927</v>
      </c>
      <c r="C40" s="892"/>
      <c r="D40" s="1024" t="s">
        <v>1928</v>
      </c>
      <c r="E40" s="1025" t="s">
        <v>1927</v>
      </c>
      <c r="F40" s="892"/>
      <c r="G40" s="1025" t="s">
        <v>1929</v>
      </c>
      <c r="H40" s="419"/>
      <c r="I40" s="419"/>
      <c r="J40" s="419"/>
      <c r="K40" s="419"/>
      <c r="L40" s="419"/>
    </row>
    <row r="41" spans="1:15" ht="24.15" customHeight="1">
      <c r="A41" s="1024" t="s">
        <v>1930</v>
      </c>
      <c r="B41" s="1025" t="s">
        <v>1931</v>
      </c>
      <c r="C41" s="892"/>
      <c r="D41" s="292"/>
      <c r="E41" s="419"/>
      <c r="F41" s="892"/>
      <c r="G41" s="419"/>
      <c r="H41" s="419"/>
      <c r="I41" s="419"/>
      <c r="J41" s="419"/>
      <c r="K41" s="419"/>
      <c r="L41" s="419"/>
    </row>
    <row r="42" spans="1:15" ht="24.15" customHeight="1">
      <c r="A42" s="1024" t="s">
        <v>1932</v>
      </c>
      <c r="B42" s="1025" t="s">
        <v>1933</v>
      </c>
      <c r="C42" s="892"/>
      <c r="D42" s="1024" t="s">
        <v>1934</v>
      </c>
      <c r="E42" s="1025" t="s">
        <v>1935</v>
      </c>
      <c r="F42" s="892"/>
      <c r="G42" s="1025" t="s">
        <v>1936</v>
      </c>
      <c r="H42" s="419"/>
      <c r="I42" s="419"/>
      <c r="J42" s="419"/>
      <c r="K42" s="419"/>
      <c r="L42" s="419"/>
    </row>
    <row r="43" spans="1:15" ht="24.15" customHeight="1">
      <c r="A43" s="419"/>
      <c r="B43" s="420"/>
      <c r="C43" s="419"/>
      <c r="D43" s="419"/>
      <c r="E43" s="419"/>
      <c r="F43" s="419"/>
      <c r="G43" s="419"/>
      <c r="H43" s="419"/>
      <c r="I43" s="419"/>
      <c r="J43" s="419"/>
      <c r="K43" s="419"/>
      <c r="L43" s="419"/>
    </row>
    <row r="44" spans="1:15" ht="24.15" customHeight="1">
      <c r="A44" s="418" t="s">
        <v>1937</v>
      </c>
      <c r="B44" s="420"/>
      <c r="C44" s="419"/>
      <c r="D44" s="419"/>
      <c r="E44" s="419"/>
      <c r="F44" s="419"/>
      <c r="G44" s="419"/>
      <c r="H44" s="419"/>
      <c r="I44" s="419"/>
      <c r="J44" s="419"/>
      <c r="K44" s="419"/>
      <c r="L44" s="419"/>
    </row>
    <row r="45" spans="1:15" ht="24.15" customHeight="1">
      <c r="A45" s="293" t="s">
        <v>1906</v>
      </c>
      <c r="B45" s="892"/>
      <c r="C45" s="419"/>
      <c r="D45" s="419"/>
      <c r="E45" s="419"/>
      <c r="F45" s="419"/>
      <c r="G45" s="419"/>
      <c r="H45" s="419"/>
      <c r="I45" s="419"/>
      <c r="J45" s="419"/>
      <c r="K45" s="419"/>
      <c r="L45" s="419"/>
    </row>
    <row r="46" spans="1:15" ht="24.15" customHeight="1">
      <c r="A46" s="1024" t="s">
        <v>1938</v>
      </c>
      <c r="B46" s="1025" t="s">
        <v>1939</v>
      </c>
      <c r="C46" s="892"/>
      <c r="D46" s="419"/>
      <c r="E46" s="419"/>
      <c r="F46" s="419"/>
      <c r="G46" s="419"/>
      <c r="H46" s="419"/>
      <c r="I46" s="419"/>
      <c r="J46" s="419"/>
      <c r="K46" s="419"/>
      <c r="L46" s="419"/>
    </row>
    <row r="47" spans="1:15" ht="24.15" customHeight="1">
      <c r="A47" s="1024" t="s">
        <v>1928</v>
      </c>
      <c r="B47" s="1025" t="s">
        <v>1940</v>
      </c>
      <c r="C47" s="892"/>
      <c r="D47" s="419"/>
      <c r="E47" s="419"/>
      <c r="F47" s="419"/>
      <c r="G47" s="419"/>
      <c r="H47" s="419"/>
      <c r="I47" s="419"/>
      <c r="J47" s="419"/>
      <c r="K47" s="419"/>
      <c r="L47" s="419"/>
    </row>
    <row r="48" spans="1:15" ht="24.15" customHeight="1">
      <c r="A48" s="1024" t="s">
        <v>1941</v>
      </c>
      <c r="B48" s="1025" t="s">
        <v>1942</v>
      </c>
      <c r="C48" s="892"/>
      <c r="D48" s="419"/>
      <c r="E48" s="419"/>
      <c r="F48" s="419"/>
      <c r="G48" s="419"/>
      <c r="H48" s="419"/>
      <c r="I48" s="419"/>
      <c r="J48" s="419"/>
      <c r="K48" s="419"/>
      <c r="L48" s="419"/>
    </row>
    <row r="49" spans="1:12" ht="24.15" customHeight="1">
      <c r="A49" s="1024" t="s">
        <v>1934</v>
      </c>
      <c r="B49" s="1025" t="s">
        <v>1935</v>
      </c>
      <c r="C49" s="892"/>
      <c r="D49" s="419"/>
      <c r="E49" s="419"/>
      <c r="F49" s="419"/>
      <c r="G49" s="419"/>
      <c r="H49" s="419"/>
      <c r="I49" s="419"/>
      <c r="J49" s="419"/>
      <c r="K49" s="419"/>
      <c r="L49" s="419"/>
    </row>
    <row r="50" spans="1:12" ht="24.15" customHeight="1">
      <c r="A50" s="419"/>
      <c r="B50" s="419"/>
      <c r="C50" s="419"/>
      <c r="D50" s="419"/>
      <c r="E50" s="419"/>
      <c r="F50" s="419"/>
      <c r="G50" s="419"/>
      <c r="H50" s="419"/>
      <c r="I50" s="419"/>
      <c r="J50" s="419"/>
      <c r="K50" s="419"/>
      <c r="L50" s="419"/>
    </row>
    <row r="51" spans="1:12" ht="24.15" customHeight="1">
      <c r="A51" s="293" t="s">
        <v>1909</v>
      </c>
      <c r="B51" s="892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12" ht="24.15" customHeight="1">
      <c r="A52" s="1024" t="s">
        <v>1943</v>
      </c>
      <c r="B52" s="1025" t="s">
        <v>1944</v>
      </c>
      <c r="C52" s="892"/>
      <c r="D52" s="419"/>
      <c r="E52" s="419"/>
      <c r="F52" s="419"/>
      <c r="G52" s="419"/>
      <c r="H52" s="419"/>
      <c r="I52" s="419"/>
      <c r="J52" s="419"/>
      <c r="K52" s="419"/>
      <c r="L52" s="419"/>
    </row>
    <row r="53" spans="1:12" ht="24.15" customHeight="1">
      <c r="A53" s="1024" t="s">
        <v>1928</v>
      </c>
      <c r="B53" s="1025" t="s">
        <v>1940</v>
      </c>
      <c r="C53" s="892"/>
      <c r="D53" s="419"/>
      <c r="E53" s="419"/>
      <c r="F53" s="419"/>
      <c r="G53" s="419"/>
      <c r="H53" s="419"/>
      <c r="I53" s="419"/>
      <c r="J53" s="419"/>
      <c r="K53" s="419"/>
      <c r="L53" s="419"/>
    </row>
    <row r="54" spans="1:12" ht="24.15" customHeight="1">
      <c r="A54" s="1024" t="s">
        <v>1941</v>
      </c>
      <c r="B54" s="1025" t="s">
        <v>1942</v>
      </c>
      <c r="C54" s="892"/>
      <c r="D54" s="419"/>
      <c r="E54" s="419"/>
      <c r="F54" s="419"/>
      <c r="G54" s="419"/>
      <c r="H54" s="419"/>
      <c r="I54" s="419"/>
      <c r="J54" s="419"/>
      <c r="K54" s="419"/>
      <c r="L54" s="419"/>
    </row>
    <row r="55" spans="1:12" ht="24.15" customHeight="1">
      <c r="A55" s="1024" t="s">
        <v>1945</v>
      </c>
      <c r="B55" s="1025" t="s">
        <v>1946</v>
      </c>
      <c r="C55" s="892"/>
      <c r="D55" s="419"/>
      <c r="E55" s="419"/>
      <c r="F55" s="419"/>
      <c r="G55" s="419"/>
      <c r="H55" s="419"/>
      <c r="I55" s="419"/>
      <c r="J55" s="419"/>
      <c r="K55" s="419"/>
      <c r="L55" s="419"/>
    </row>
    <row r="56" spans="1:12" ht="24.15" customHeight="1">
      <c r="A56" s="419"/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12" ht="24.15" customHeight="1">
      <c r="A57" s="418" t="s">
        <v>1912</v>
      </c>
      <c r="B57" s="419"/>
      <c r="C57" s="419"/>
      <c r="D57" s="419"/>
      <c r="E57" s="419"/>
      <c r="F57" s="419"/>
      <c r="G57" s="419"/>
      <c r="H57" s="419"/>
      <c r="I57" s="419"/>
      <c r="J57" s="419"/>
      <c r="K57" s="419"/>
      <c r="L57" s="419"/>
    </row>
    <row r="58" spans="1:12" ht="24.15" customHeight="1">
      <c r="A58" s="293" t="s">
        <v>1947</v>
      </c>
      <c r="B58" s="419"/>
      <c r="C58" s="419"/>
      <c r="D58" s="892"/>
      <c r="E58" s="419"/>
      <c r="F58" s="419"/>
      <c r="G58" s="419"/>
      <c r="H58" s="419"/>
      <c r="I58" s="419"/>
      <c r="J58" s="419"/>
      <c r="K58" s="419"/>
      <c r="L58" s="419"/>
    </row>
    <row r="59" spans="1:12" ht="24.15" customHeight="1">
      <c r="A59" s="1024" t="s">
        <v>1948</v>
      </c>
      <c r="B59" s="1025" t="s">
        <v>1949</v>
      </c>
      <c r="C59" s="419"/>
      <c r="D59" s="892"/>
      <c r="E59" s="419"/>
      <c r="F59" s="419"/>
      <c r="G59" s="419"/>
      <c r="H59" s="1025" t="s">
        <v>1950</v>
      </c>
      <c r="I59" s="1025" t="s">
        <v>1951</v>
      </c>
      <c r="J59" s="419"/>
      <c r="K59" s="419"/>
      <c r="L59" s="419"/>
    </row>
    <row r="60" spans="1:12" ht="24.15" customHeight="1">
      <c r="A60" s="1024" t="s">
        <v>628</v>
      </c>
      <c r="B60" s="1025" t="s">
        <v>1952</v>
      </c>
      <c r="C60" s="419"/>
      <c r="D60" s="892"/>
      <c r="E60" s="419"/>
      <c r="F60" s="419"/>
      <c r="G60" s="419"/>
      <c r="H60" s="419"/>
      <c r="I60" s="419"/>
      <c r="J60" s="419"/>
      <c r="K60" s="419"/>
      <c r="L60" s="419"/>
    </row>
    <row r="61" spans="1:12" ht="24.15" customHeight="1">
      <c r="A61" s="1024" t="s">
        <v>1953</v>
      </c>
      <c r="B61" s="1025" t="s">
        <v>1954</v>
      </c>
      <c r="C61" s="419"/>
      <c r="D61" s="892"/>
      <c r="E61" s="419"/>
      <c r="F61" s="419"/>
      <c r="G61" s="419"/>
      <c r="H61" s="419"/>
      <c r="I61" s="419"/>
      <c r="J61" s="419"/>
      <c r="K61" s="419"/>
      <c r="L61" s="419"/>
    </row>
    <row r="62" spans="1:12" ht="24.15" customHeight="1">
      <c r="A62" s="1024" t="s">
        <v>1934</v>
      </c>
      <c r="B62" s="1025" t="s">
        <v>1935</v>
      </c>
      <c r="C62" s="419"/>
      <c r="D62" s="892"/>
      <c r="E62" s="419"/>
      <c r="F62" s="419"/>
      <c r="G62" s="419"/>
      <c r="H62" s="419"/>
      <c r="I62" s="419"/>
      <c r="J62" s="419"/>
      <c r="K62" s="419"/>
      <c r="L62" s="419"/>
    </row>
    <row r="63" spans="1:12" ht="24.15" customHeight="1">
      <c r="A63" s="419"/>
      <c r="B63" s="419"/>
      <c r="C63" s="419"/>
      <c r="D63" s="419"/>
      <c r="E63" s="419"/>
      <c r="F63" s="419"/>
      <c r="G63" s="419"/>
      <c r="H63" s="419"/>
      <c r="I63" s="419"/>
      <c r="J63" s="419"/>
      <c r="K63" s="419"/>
      <c r="L63" s="419"/>
    </row>
    <row r="64" spans="1:12" ht="24.15" customHeight="1"/>
    <row r="65" ht="24.15" customHeight="1"/>
    <row r="66" ht="24.15" customHeight="1"/>
    <row r="67" ht="24.15" customHeight="1"/>
    <row r="68" ht="24.15" customHeight="1"/>
    <row r="69" ht="24.15" customHeight="1"/>
    <row r="70" ht="24.15" customHeight="1"/>
    <row r="71" ht="24.15" customHeight="1"/>
    <row r="72" ht="24.15" customHeight="1"/>
    <row r="73" ht="24.15" customHeight="1"/>
    <row r="74" ht="24.15" customHeight="1"/>
    <row r="75" ht="24.15" customHeight="1"/>
    <row r="76" ht="24.15" customHeight="1"/>
    <row r="77" ht="24.15" customHeight="1"/>
    <row r="78" ht="24.15" customHeight="1"/>
    <row r="79" ht="24.15" customHeight="1"/>
    <row r="80" ht="24.15" customHeight="1"/>
    <row r="81" ht="24.15" customHeight="1"/>
    <row r="82" ht="24.15" customHeight="1"/>
    <row r="83" ht="24.15" customHeight="1"/>
    <row r="84" ht="24.15" customHeight="1"/>
    <row r="85" ht="24.15" customHeight="1"/>
    <row r="86" ht="24.15" customHeight="1"/>
    <row r="87" ht="24.15" customHeight="1"/>
    <row r="88" ht="24.15" customHeight="1"/>
    <row r="89" ht="24.15" customHeight="1"/>
    <row r="90" ht="24.15" customHeight="1"/>
    <row r="91" ht="24.15" customHeight="1"/>
    <row r="92" ht="24.15" customHeight="1"/>
    <row r="93" ht="24.15" customHeight="1"/>
    <row r="94" ht="24.15" customHeight="1"/>
    <row r="95" ht="24.15" customHeight="1"/>
    <row r="96" ht="24.15" customHeight="1"/>
    <row r="97" ht="24.15" customHeight="1"/>
    <row r="98" ht="24.15" customHeight="1"/>
    <row r="99" ht="24.15" customHeight="1"/>
    <row r="100" ht="24.15" customHeight="1"/>
    <row r="101" ht="24.15" customHeight="1"/>
    <row r="102" ht="24.15" customHeight="1"/>
    <row r="103" ht="24.15" customHeight="1"/>
    <row r="104" ht="24.15" customHeight="1"/>
    <row r="105" ht="24.15" customHeight="1"/>
    <row r="106" ht="24.15" customHeight="1"/>
    <row r="107" ht="24.15" customHeight="1"/>
    <row r="108" ht="24.15" customHeight="1"/>
    <row r="109" ht="24.15" customHeight="1"/>
    <row r="110" ht="24.15" customHeight="1"/>
    <row r="111" ht="24.15" customHeight="1"/>
    <row r="112" ht="24.15" customHeight="1"/>
    <row r="113" ht="24.15" customHeight="1"/>
    <row r="114" ht="24.15" customHeight="1"/>
    <row r="115" ht="24.15" customHeight="1"/>
    <row r="116" ht="24.15" customHeight="1"/>
    <row r="117" ht="24.15" customHeight="1"/>
    <row r="118" ht="24.15" customHeight="1"/>
    <row r="119" ht="24.15" customHeight="1"/>
    <row r="120" ht="24.15" customHeight="1"/>
    <row r="121" ht="24.15" customHeight="1"/>
    <row r="122" ht="24.15" customHeight="1"/>
    <row r="123" ht="24.15" customHeight="1"/>
    <row r="124" ht="24.15" customHeight="1"/>
    <row r="125" ht="24.15" customHeight="1"/>
    <row r="126" ht="24.15" customHeight="1"/>
    <row r="127" ht="24.15" customHeight="1"/>
    <row r="128" ht="24.15" customHeight="1"/>
    <row r="129" ht="24.15" customHeight="1"/>
    <row r="130" ht="24.15" customHeight="1"/>
    <row r="131" ht="24.15" customHeight="1"/>
    <row r="132" ht="24.15" customHeight="1"/>
    <row r="133" ht="24.15" customHeight="1"/>
    <row r="134" ht="24.15" customHeight="1"/>
    <row r="135" ht="24.15" customHeight="1"/>
    <row r="136" ht="24.15" customHeight="1"/>
    <row r="137" ht="24.15" customHeight="1"/>
    <row r="138" ht="24.15" customHeight="1"/>
    <row r="139" ht="24.15" customHeight="1"/>
    <row r="140" ht="24.15" customHeight="1"/>
    <row r="141" ht="24.15" customHeight="1"/>
    <row r="142" ht="24.15" customHeight="1"/>
    <row r="143" ht="24.15" customHeight="1"/>
    <row r="144" ht="24.15" customHeight="1"/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</sheetData>
  <sheetProtection sheet="1" objects="1" scenarios="1"/>
  <mergeCells count="38">
    <mergeCell ref="F2:J2"/>
    <mergeCell ref="F3:J3"/>
    <mergeCell ref="F4:J4"/>
    <mergeCell ref="K4:L4"/>
    <mergeCell ref="F5:J5"/>
    <mergeCell ref="K5:L5"/>
    <mergeCell ref="B11:B12"/>
    <mergeCell ref="B13:B15"/>
    <mergeCell ref="F6:J6"/>
    <mergeCell ref="K6:L6"/>
    <mergeCell ref="A7:A8"/>
    <mergeCell ref="B7:B8"/>
    <mergeCell ref="C7:C8"/>
    <mergeCell ref="D7:D8"/>
    <mergeCell ref="E7:E8"/>
    <mergeCell ref="F7:F8"/>
    <mergeCell ref="H7:I7"/>
    <mergeCell ref="J7:J8"/>
    <mergeCell ref="A1:A6"/>
    <mergeCell ref="B1:E6"/>
    <mergeCell ref="F1:J1"/>
    <mergeCell ref="K1:L1"/>
    <mergeCell ref="A31:A34"/>
    <mergeCell ref="B31:B34"/>
    <mergeCell ref="K2:L2"/>
    <mergeCell ref="K3:L3"/>
    <mergeCell ref="G7:G8"/>
    <mergeCell ref="A16:A21"/>
    <mergeCell ref="B16:B19"/>
    <mergeCell ref="B20:B21"/>
    <mergeCell ref="A26:A27"/>
    <mergeCell ref="B26:B27"/>
    <mergeCell ref="A28:A29"/>
    <mergeCell ref="B28:B29"/>
    <mergeCell ref="K7:K8"/>
    <mergeCell ref="L7:L8"/>
    <mergeCell ref="A9:K9"/>
    <mergeCell ref="A11:A15"/>
  </mergeCell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1">
    <tabColor rgb="FF92D050"/>
  </sheetPr>
  <dimension ref="A1:R366"/>
  <sheetViews>
    <sheetView zoomScale="90" zoomScaleNormal="90" zoomScaleSheetLayoutView="48" zoomScalePageLayoutView="82" workbookViewId="0">
      <pane ySplit="8" topLeftCell="A9" activePane="bottomLeft" state="frozen"/>
      <selection activeCell="C11" sqref="C11"/>
      <selection pane="bottomLeft" activeCell="A9" sqref="A9:K9"/>
    </sheetView>
  </sheetViews>
  <sheetFormatPr defaultColWidth="9.109375" defaultRowHeight="18"/>
  <cols>
    <col min="1" max="1" width="28" style="892" customWidth="1"/>
    <col min="2" max="2" width="26.5546875" style="28" customWidth="1"/>
    <col min="3" max="3" width="18.6640625" style="1023" customWidth="1"/>
    <col min="4" max="4" width="14" style="28" customWidth="1"/>
    <col min="5" max="5" width="12.6640625" style="956" customWidth="1"/>
    <col min="6" max="6" width="15.33203125" style="956" customWidth="1"/>
    <col min="7" max="7" width="15.33203125" style="956" hidden="1" customWidth="1"/>
    <col min="8" max="8" width="14" style="956" customWidth="1"/>
    <col min="9" max="9" width="6.44140625" style="893" customWidth="1"/>
    <col min="10" max="10" width="15.5546875" style="957" customWidth="1"/>
    <col min="11" max="11" width="16.6640625" style="31" customWidth="1"/>
    <col min="12" max="12" width="15.33203125" style="958" customWidth="1"/>
    <col min="13" max="13" width="3.44140625" style="892" customWidth="1"/>
    <col min="14" max="14" width="3.5546875" style="892" customWidth="1"/>
    <col min="15" max="15" width="35.88671875" style="1023" bestFit="1" customWidth="1"/>
    <col min="16" max="16384" width="9.109375" style="892"/>
  </cols>
  <sheetData>
    <row r="1" spans="1:16" ht="21.9" customHeight="1">
      <c r="A1" s="2144"/>
      <c r="B1" s="2147" t="s">
        <v>2082</v>
      </c>
      <c r="C1" s="2148"/>
      <c r="D1" s="2148"/>
      <c r="E1" s="2249"/>
      <c r="F1" s="2520" t="str">
        <f>'Параметры заказа'!A1</f>
        <v>Скидка, %</v>
      </c>
      <c r="G1" s="2588"/>
      <c r="H1" s="2521"/>
      <c r="I1" s="2521"/>
      <c r="J1" s="2522"/>
      <c r="K1" s="2507">
        <f>'Параметры заказа'!B1</f>
        <v>0</v>
      </c>
      <c r="L1" s="2508"/>
    </row>
    <row r="2" spans="1:16" ht="21.9" customHeight="1">
      <c r="A2" s="2145"/>
      <c r="B2" s="2149"/>
      <c r="C2" s="2150"/>
      <c r="D2" s="2150"/>
      <c r="E2" s="2250"/>
      <c r="F2" s="2509" t="str">
        <f>'Параметры заказа'!A2</f>
        <v>Курс ЦБ РФ</v>
      </c>
      <c r="G2" s="2510"/>
      <c r="H2" s="2510"/>
      <c r="I2" s="2510"/>
      <c r="J2" s="2511"/>
      <c r="K2" s="2173">
        <f>'Параметры заказа'!B2</f>
        <v>78.468500000000006</v>
      </c>
      <c r="L2" s="2174"/>
    </row>
    <row r="3" spans="1:16" ht="21.9" customHeight="1">
      <c r="A3" s="2145"/>
      <c r="B3" s="2151"/>
      <c r="C3" s="2150"/>
      <c r="D3" s="2150"/>
      <c r="E3" s="2250"/>
      <c r="F3" s="2509" t="str">
        <f>'Параметры заказа'!A3</f>
        <v>Внутренний курс MVI (ЦБ+2%)</v>
      </c>
      <c r="G3" s="2510"/>
      <c r="H3" s="2510"/>
      <c r="I3" s="2510"/>
      <c r="J3" s="2511"/>
      <c r="K3" s="2175">
        <f>'Параметры заказа'!B3</f>
        <v>80.037870000000012</v>
      </c>
      <c r="L3" s="2176"/>
    </row>
    <row r="4" spans="1:16" ht="21.9" customHeight="1">
      <c r="A4" s="2145"/>
      <c r="B4" s="2151"/>
      <c r="C4" s="2150"/>
      <c r="D4" s="2150"/>
      <c r="E4" s="2250"/>
      <c r="F4" s="2509" t="str">
        <f>'Параметры заказа'!A4</f>
        <v>Сумма заказа</v>
      </c>
      <c r="G4" s="2510"/>
      <c r="H4" s="2510"/>
      <c r="I4" s="2510"/>
      <c r="J4" s="2511"/>
      <c r="K4" s="2160">
        <f>'Параметры заказа'!B4</f>
        <v>0</v>
      </c>
      <c r="L4" s="2553"/>
    </row>
    <row r="5" spans="1:16" ht="21.9" customHeight="1">
      <c r="A5" s="2145"/>
      <c r="B5" s="2151"/>
      <c r="C5" s="2150"/>
      <c r="D5" s="2150"/>
      <c r="E5" s="2250"/>
      <c r="F5" s="2509" t="str">
        <f>'Параметры заказа'!A5</f>
        <v>Вес заказа, кг</v>
      </c>
      <c r="G5" s="2510"/>
      <c r="H5" s="2510"/>
      <c r="I5" s="2510"/>
      <c r="J5" s="2511"/>
      <c r="K5" s="2554">
        <f>'Параметры заказа'!B5</f>
        <v>0</v>
      </c>
      <c r="L5" s="2555"/>
    </row>
    <row r="6" spans="1:16" ht="21.9" customHeight="1" thickBot="1">
      <c r="A6" s="2146"/>
      <c r="B6" s="2152"/>
      <c r="C6" s="2153"/>
      <c r="D6" s="2153"/>
      <c r="E6" s="2251"/>
      <c r="F6" s="2523" t="str">
        <f>'Параметры заказа'!A6</f>
        <v>Объём заказа, м3</v>
      </c>
      <c r="G6" s="2524"/>
      <c r="H6" s="2524"/>
      <c r="I6" s="2524"/>
      <c r="J6" s="2525"/>
      <c r="K6" s="2586">
        <f>'Параметры заказа'!B6</f>
        <v>0</v>
      </c>
      <c r="L6" s="2587"/>
    </row>
    <row r="7" spans="1:16" ht="15.75" customHeight="1" thickBot="1">
      <c r="A7" s="2241" t="s">
        <v>0</v>
      </c>
      <c r="B7" s="2241" t="s">
        <v>59</v>
      </c>
      <c r="C7" s="2241" t="s">
        <v>60</v>
      </c>
      <c r="D7" s="2241" t="s">
        <v>1956</v>
      </c>
      <c r="E7" s="2549" t="s">
        <v>1957</v>
      </c>
      <c r="F7" s="2245" t="s">
        <v>169</v>
      </c>
      <c r="G7" s="2562" t="s">
        <v>2735</v>
      </c>
      <c r="H7" s="2549" t="s">
        <v>1958</v>
      </c>
      <c r="I7" s="889" t="s">
        <v>5814</v>
      </c>
      <c r="J7" s="2411" t="str">
        <f>"Базовая цена 
("&amp;Рубрикатор!$F$11&amp;")"</f>
        <v>Базовая цена 
(с НДС)</v>
      </c>
      <c r="K7" s="2236" t="s">
        <v>170</v>
      </c>
      <c r="L7" s="2238" t="s">
        <v>50</v>
      </c>
    </row>
    <row r="8" spans="1:16" ht="32.4" customHeight="1" thickBot="1">
      <c r="A8" s="2242"/>
      <c r="B8" s="2242"/>
      <c r="C8" s="2242"/>
      <c r="D8" s="2242"/>
      <c r="E8" s="2550"/>
      <c r="F8" s="2246"/>
      <c r="G8" s="2563"/>
      <c r="H8" s="2550"/>
      <c r="I8" s="132" t="s">
        <v>627</v>
      </c>
      <c r="J8" s="2412"/>
      <c r="K8" s="2237"/>
      <c r="L8" s="2239"/>
      <c r="N8" s="229" t="s">
        <v>1322</v>
      </c>
    </row>
    <row r="9" spans="1:16" ht="27.9" customHeight="1" thickBot="1">
      <c r="A9" s="2543" t="s">
        <v>1959</v>
      </c>
      <c r="B9" s="2544"/>
      <c r="C9" s="2544"/>
      <c r="D9" s="2544"/>
      <c r="E9" s="2544"/>
      <c r="F9" s="2544"/>
      <c r="G9" s="2544"/>
      <c r="H9" s="2544"/>
      <c r="I9" s="2544"/>
      <c r="J9" s="2544"/>
      <c r="K9" s="2544"/>
      <c r="L9" s="215"/>
      <c r="O9" s="1023" t="s">
        <v>1960</v>
      </c>
    </row>
    <row r="10" spans="1:16" ht="27.9" customHeight="1" thickBot="1">
      <c r="A10" s="1026" t="s">
        <v>1961</v>
      </c>
      <c r="B10" s="1027"/>
      <c r="C10" s="1027"/>
      <c r="D10" s="1027"/>
      <c r="E10" s="1027"/>
      <c r="F10" s="1027"/>
      <c r="G10" s="1027"/>
      <c r="H10" s="1027"/>
      <c r="I10" s="1027"/>
      <c r="J10" s="1027"/>
      <c r="K10" s="1027"/>
      <c r="L10" s="1028"/>
      <c r="N10"/>
      <c r="O10" s="439"/>
    </row>
    <row r="11" spans="1:16" ht="27.9" customHeight="1">
      <c r="A11" s="2580"/>
      <c r="B11" s="2501" t="s">
        <v>1962</v>
      </c>
      <c r="C11" s="76" t="s">
        <v>2115</v>
      </c>
      <c r="D11" s="960" t="s">
        <v>1963</v>
      </c>
      <c r="E11" s="910" t="s">
        <v>1964</v>
      </c>
      <c r="F11" s="959">
        <v>2963</v>
      </c>
      <c r="G11" s="1208">
        <f>IFERROR(VLOOKUP(C11,TDSheet!$G$3:$M$2018,7,FALSE),"")</f>
        <v>4.6249999999999998E-3</v>
      </c>
      <c r="H11" s="959" t="s">
        <v>1965</v>
      </c>
      <c r="I11" s="960" t="s">
        <v>633</v>
      </c>
      <c r="J11" s="795">
        <f>IFERROR(VLOOKUP(C11,TDSheet!$G$1:$AK$2998,30,FALSE)/'Параметры заказа'!$B$10,"")</f>
        <v>63.86</v>
      </c>
      <c r="K11" s="1111">
        <f>IFERROR(J11*$K$3*((100-$K$1)/100),"")</f>
        <v>5111.2183782000011</v>
      </c>
      <c r="L11" s="961"/>
      <c r="N11"/>
      <c r="O11" s="443" t="s">
        <v>1966</v>
      </c>
    </row>
    <row r="12" spans="1:16" ht="27.9" customHeight="1">
      <c r="A12" s="2581"/>
      <c r="B12" s="2502"/>
      <c r="C12" s="1019" t="s">
        <v>2116</v>
      </c>
      <c r="D12" s="908" t="s">
        <v>1967</v>
      </c>
      <c r="E12" s="912" t="s">
        <v>1968</v>
      </c>
      <c r="F12" s="969">
        <v>3019</v>
      </c>
      <c r="G12" s="1208">
        <f>IFERROR(VLOOKUP(C12,TDSheet!$G$3:$M$2018,7,FALSE),"")</f>
        <v>4.6249999999999998E-3</v>
      </c>
      <c r="H12" s="905" t="s">
        <v>1969</v>
      </c>
      <c r="I12" s="908" t="s">
        <v>633</v>
      </c>
      <c r="J12" s="1000">
        <f>IFERROR(VLOOKUP(C12,TDSheet!$G$1:$AK$2998,30,FALSE)/'Параметры заказа'!$B$10,"")</f>
        <v>68.3</v>
      </c>
      <c r="K12" s="1112">
        <f t="shared" ref="K12:K73" si="0">IFERROR(J12*$K$3*((100-$K$1)/100),"")</f>
        <v>5466.5865210000002</v>
      </c>
      <c r="L12" s="972"/>
      <c r="N12"/>
      <c r="O12" s="443" t="s">
        <v>1970</v>
      </c>
    </row>
    <row r="13" spans="1:16" ht="27.9" customHeight="1">
      <c r="A13" s="2581"/>
      <c r="B13" s="2502"/>
      <c r="C13" s="1029" t="s">
        <v>2117</v>
      </c>
      <c r="D13" s="908" t="s">
        <v>1963</v>
      </c>
      <c r="E13" s="912" t="s">
        <v>1964</v>
      </c>
      <c r="F13" s="905">
        <v>3094</v>
      </c>
      <c r="G13" s="1208">
        <f>IFERROR(VLOOKUP(C13,TDSheet!$G$3:$M$2018,7,FALSE),"")</f>
        <v>4.6249999999999998E-3</v>
      </c>
      <c r="H13" s="912" t="s">
        <v>1965</v>
      </c>
      <c r="I13" s="908" t="s">
        <v>633</v>
      </c>
      <c r="J13" s="1000">
        <f>IFERROR(VLOOKUP(C13,TDSheet!$G$1:$AK$2998,30,FALSE)/'Параметры заказа'!$B$10,"")</f>
        <v>63.86</v>
      </c>
      <c r="K13" s="1112">
        <f t="shared" si="0"/>
        <v>5111.2183782000011</v>
      </c>
      <c r="L13" s="972"/>
      <c r="N13"/>
      <c r="O13" s="443" t="s">
        <v>1971</v>
      </c>
    </row>
    <row r="14" spans="1:16" ht="27.9" customHeight="1">
      <c r="A14" s="2581"/>
      <c r="B14" s="2502"/>
      <c r="C14" s="1029" t="s">
        <v>2118</v>
      </c>
      <c r="D14" s="908" t="s">
        <v>1967</v>
      </c>
      <c r="E14" s="912" t="s">
        <v>1968</v>
      </c>
      <c r="F14" s="905">
        <v>3150</v>
      </c>
      <c r="G14" s="1208">
        <f>IFERROR(VLOOKUP(C14,TDSheet!$G$3:$M$2018,7,FALSE),"")</f>
        <v>4.6249999999999998E-3</v>
      </c>
      <c r="H14" s="912" t="s">
        <v>1969</v>
      </c>
      <c r="I14" s="908" t="s">
        <v>633</v>
      </c>
      <c r="J14" s="1000">
        <f>IFERROR(VLOOKUP(C14,TDSheet!$G$1:$AK$2998,30,FALSE)/'Параметры заказа'!$B$10,"")</f>
        <v>68.3</v>
      </c>
      <c r="K14" s="1112">
        <f t="shared" si="0"/>
        <v>5466.5865210000002</v>
      </c>
      <c r="L14" s="972"/>
      <c r="N14"/>
      <c r="O14" s="443" t="s">
        <v>1972</v>
      </c>
    </row>
    <row r="15" spans="1:16" ht="27.9" customHeight="1">
      <c r="A15" s="2581"/>
      <c r="B15" s="2502"/>
      <c r="C15" s="1029" t="s">
        <v>1973</v>
      </c>
      <c r="D15" s="908" t="s">
        <v>1974</v>
      </c>
      <c r="E15" s="912" t="s">
        <v>1975</v>
      </c>
      <c r="F15" s="905">
        <v>3150</v>
      </c>
      <c r="G15" s="1208">
        <f>IFERROR(VLOOKUP(C15,TDSheet!$G$3:$M$2018,7,FALSE),"")</f>
        <v>4.6249999999999998E-3</v>
      </c>
      <c r="H15" s="912" t="s">
        <v>1976</v>
      </c>
      <c r="I15" s="908" t="s">
        <v>633</v>
      </c>
      <c r="J15" s="1000">
        <f>IFERROR(VLOOKUP(C15,TDSheet!$G$1:$AK$2998,30,FALSE)/'Параметры заказа'!$B$10,"")</f>
        <v>72.69</v>
      </c>
      <c r="K15" s="1112">
        <f t="shared" si="0"/>
        <v>5817.9527703000003</v>
      </c>
      <c r="L15" s="972"/>
      <c r="N15"/>
      <c r="O15" s="443" t="s">
        <v>1977</v>
      </c>
    </row>
    <row r="16" spans="1:16" ht="27.9" customHeight="1">
      <c r="A16" s="2581"/>
      <c r="B16" s="2502"/>
      <c r="C16" s="1030" t="s">
        <v>2122</v>
      </c>
      <c r="D16" s="1031" t="s">
        <v>1983</v>
      </c>
      <c r="E16" s="1032" t="s">
        <v>1984</v>
      </c>
      <c r="F16" s="1033">
        <v>5350</v>
      </c>
      <c r="G16" s="1208">
        <f>IFERROR(VLOOKUP(C16,TDSheet!$G$3:$M$2018,7,FALSE),"")</f>
        <v>4.725E-3</v>
      </c>
      <c r="H16" s="1032" t="s">
        <v>2123</v>
      </c>
      <c r="I16" s="1031" t="s">
        <v>1986</v>
      </c>
      <c r="J16" s="1113">
        <f>IFERROR(VLOOKUP(C16,TDSheet!$G$1:$AK$2998,30,FALSE)/'Параметры заказа'!$B$10,"")</f>
        <v>116.83</v>
      </c>
      <c r="K16" s="1112">
        <f t="shared" si="0"/>
        <v>9350.8243521000004</v>
      </c>
      <c r="L16" s="972"/>
      <c r="N16"/>
      <c r="O16" s="464" t="s">
        <v>2124</v>
      </c>
      <c r="P16" s="465" t="s">
        <v>2103</v>
      </c>
    </row>
    <row r="17" spans="1:15" ht="27.9" customHeight="1">
      <c r="A17" s="2581"/>
      <c r="B17" s="2502"/>
      <c r="C17" s="1019" t="s">
        <v>1978</v>
      </c>
      <c r="D17" s="908" t="s">
        <v>1963</v>
      </c>
      <c r="E17" s="912" t="s">
        <v>1964</v>
      </c>
      <c r="F17" s="969">
        <v>3331</v>
      </c>
      <c r="G17" s="1208">
        <f>IFERROR(VLOOKUP(C17,TDSheet!$G$3:$M$2018,7,FALSE),"")</f>
        <v>4.6249999999999998E-3</v>
      </c>
      <c r="H17" s="912" t="s">
        <v>1965</v>
      </c>
      <c r="I17" s="940" t="s">
        <v>633</v>
      </c>
      <c r="J17" s="1000">
        <f>IFERROR(VLOOKUP(C17,TDSheet!$G$1:$AK$2998,30,FALSE)/'Параметры заказа'!$B$10,"")</f>
        <v>69.650000000000006</v>
      </c>
      <c r="K17" s="1112">
        <f t="shared" si="0"/>
        <v>5574.6376455000009</v>
      </c>
      <c r="L17" s="972"/>
      <c r="N17" s="231"/>
      <c r="O17" s="443" t="s">
        <v>1979</v>
      </c>
    </row>
    <row r="18" spans="1:15" ht="27.9" customHeight="1">
      <c r="A18" s="2581"/>
      <c r="B18" s="2502"/>
      <c r="C18" s="1019" t="s">
        <v>1980</v>
      </c>
      <c r="D18" s="908" t="s">
        <v>1967</v>
      </c>
      <c r="E18" s="912" t="s">
        <v>1968</v>
      </c>
      <c r="F18" s="969">
        <v>3406</v>
      </c>
      <c r="G18" s="1208">
        <f>IFERROR(VLOOKUP(C18,TDSheet!$G$3:$M$2018,7,FALSE),"")</f>
        <v>4.6249999999999998E-3</v>
      </c>
      <c r="H18" s="912" t="s">
        <v>1969</v>
      </c>
      <c r="I18" s="940" t="s">
        <v>633</v>
      </c>
      <c r="J18" s="1000">
        <f>IFERROR(VLOOKUP(C18,TDSheet!$G$1:$AK$2998,30,FALSE)/'Параметры заказа'!$B$10,"")</f>
        <v>73.44</v>
      </c>
      <c r="K18" s="1112">
        <f t="shared" si="0"/>
        <v>5877.9811728000004</v>
      </c>
      <c r="L18" s="972"/>
      <c r="N18" s="231"/>
      <c r="O18" s="443" t="s">
        <v>1981</v>
      </c>
    </row>
    <row r="19" spans="1:15" ht="27.9" customHeight="1" thickBot="1">
      <c r="A19" s="2582"/>
      <c r="B19" s="2583"/>
      <c r="C19" s="709" t="s">
        <v>1982</v>
      </c>
      <c r="D19" s="1034" t="s">
        <v>1983</v>
      </c>
      <c r="E19" s="973" t="s">
        <v>1984</v>
      </c>
      <c r="F19" s="974">
        <v>5900</v>
      </c>
      <c r="G19" s="1208">
        <f>IFERROR(VLOOKUP(C19,TDSheet!$G$3:$M$2018,7,FALSE),"")</f>
        <v>6.7499999999999999E-3</v>
      </c>
      <c r="H19" s="973" t="s">
        <v>1985</v>
      </c>
      <c r="I19" s="976" t="s">
        <v>1986</v>
      </c>
      <c r="J19" s="1014">
        <f>IFERROR(VLOOKUP(C19,TDSheet!$G$1:$AK$2998,30,FALSE)/'Параметры заказа'!$B$10,"")</f>
        <v>122.98</v>
      </c>
      <c r="K19" s="1114">
        <f t="shared" si="0"/>
        <v>9843.0572526000014</v>
      </c>
      <c r="L19" s="978"/>
      <c r="N19" s="231"/>
      <c r="O19" s="443" t="s">
        <v>1987</v>
      </c>
    </row>
    <row r="20" spans="1:15" ht="27.9" customHeight="1">
      <c r="A20" s="2584"/>
      <c r="B20" s="2565" t="s">
        <v>1988</v>
      </c>
      <c r="C20" s="444" t="s">
        <v>2119</v>
      </c>
      <c r="D20" s="901" t="s">
        <v>1989</v>
      </c>
      <c r="E20" s="932" t="s">
        <v>1968</v>
      </c>
      <c r="F20" s="1035">
        <v>3350</v>
      </c>
      <c r="G20" s="1208">
        <f>IFERROR(VLOOKUP(C20,TDSheet!$G$3:$M$2018,7,FALSE),"")</f>
        <v>4.6249999999999998E-3</v>
      </c>
      <c r="H20" s="932" t="s">
        <v>1990</v>
      </c>
      <c r="I20" s="938" t="s">
        <v>633</v>
      </c>
      <c r="J20" s="810">
        <f>IFERROR(VLOOKUP(C20,TDSheet!$G$1:$AK$2998,30,FALSE)/'Параметры заказа'!$B$10,"")</f>
        <v>109.53</v>
      </c>
      <c r="K20" s="1078">
        <f t="shared" si="0"/>
        <v>8766.5479011000007</v>
      </c>
      <c r="L20" s="979"/>
      <c r="N20" s="231"/>
      <c r="O20" s="443" t="s">
        <v>1991</v>
      </c>
    </row>
    <row r="21" spans="1:15" ht="27.9" customHeight="1">
      <c r="A21" s="2584"/>
      <c r="B21" s="2565"/>
      <c r="C21" s="1036"/>
      <c r="D21" s="908"/>
      <c r="E21" s="912"/>
      <c r="F21" s="969"/>
      <c r="G21" s="1208" t="str">
        <f>IFERROR(VLOOKUP(C21,TDSheet!$G$3:$M$2018,7,FALSE),"")</f>
        <v/>
      </c>
      <c r="H21" s="912"/>
      <c r="I21" s="940"/>
      <c r="J21" s="971" t="str">
        <f>IFERROR(VLOOKUP(C21,TDSheet!$G$1:$AK$2998,30,FALSE)/'Параметры заказа'!$B$10,"")</f>
        <v/>
      </c>
      <c r="K21" s="1079" t="str">
        <f t="shared" si="0"/>
        <v/>
      </c>
      <c r="L21" s="972"/>
      <c r="N21" s="231"/>
      <c r="O21" s="443"/>
    </row>
    <row r="22" spans="1:15" ht="27.9" customHeight="1" thickBot="1">
      <c r="A22" s="2585"/>
      <c r="B22" s="2575"/>
      <c r="C22" s="1037"/>
      <c r="D22" s="1034"/>
      <c r="E22" s="973"/>
      <c r="F22" s="974"/>
      <c r="G22" s="1208" t="str">
        <f>IFERROR(VLOOKUP(C22,TDSheet!$G$3:$M$2018,7,FALSE),"")</f>
        <v/>
      </c>
      <c r="H22" s="973"/>
      <c r="I22" s="976"/>
      <c r="J22" s="977" t="str">
        <f>IFERROR(VLOOKUP(C22,TDSheet!$G$1:$AK$2998,30,FALSE)/'Параметры заказа'!$B$10,"")</f>
        <v/>
      </c>
      <c r="K22" s="1080" t="str">
        <f t="shared" si="0"/>
        <v/>
      </c>
      <c r="L22" s="978"/>
      <c r="N22" s="231"/>
      <c r="O22" s="443"/>
    </row>
    <row r="23" spans="1:15" ht="27.9" customHeight="1">
      <c r="A23" s="2579"/>
      <c r="B23" s="2501" t="s">
        <v>1992</v>
      </c>
      <c r="C23" s="423" t="s">
        <v>1993</v>
      </c>
      <c r="D23" s="901" t="s">
        <v>1994</v>
      </c>
      <c r="E23" s="932">
        <v>4</v>
      </c>
      <c r="F23" s="899">
        <v>3600</v>
      </c>
      <c r="G23" s="1208">
        <f>IFERROR(VLOOKUP(C23,TDSheet!$G$3:$M$2018,7,FALSE),"")</f>
        <v>5.4999999999999997E-3</v>
      </c>
      <c r="H23" s="932">
        <v>40</v>
      </c>
      <c r="I23" s="901" t="s">
        <v>1995</v>
      </c>
      <c r="J23" s="810">
        <f>IFERROR(VLOOKUP(C23,TDSheet!$G$1:$AK$2998,30,FALSE)/'Параметры заказа'!$B$10,"")</f>
        <v>130.26</v>
      </c>
      <c r="K23" s="1078">
        <f t="shared" si="0"/>
        <v>10425.732946200002</v>
      </c>
      <c r="L23" s="979"/>
      <c r="N23"/>
      <c r="O23" s="443" t="s">
        <v>1996</v>
      </c>
    </row>
    <row r="24" spans="1:15" ht="27.9" customHeight="1">
      <c r="A24" s="2579"/>
      <c r="B24" s="2502"/>
      <c r="C24" s="423" t="s">
        <v>1997</v>
      </c>
      <c r="D24" s="901" t="s">
        <v>1998</v>
      </c>
      <c r="E24" s="932">
        <v>6</v>
      </c>
      <c r="F24" s="899">
        <v>3600</v>
      </c>
      <c r="G24" s="1208">
        <f>IFERROR(VLOOKUP(C24,TDSheet!$G$3:$M$2018,7,FALSE),"")</f>
        <v>5.4999999999999997E-3</v>
      </c>
      <c r="H24" s="932">
        <v>40</v>
      </c>
      <c r="I24" s="901" t="s">
        <v>1995</v>
      </c>
      <c r="J24" s="810">
        <f>IFERROR(VLOOKUP(C24,TDSheet!$G$1:$AK$2998,30,FALSE)/'Параметры заказа'!$B$10,"")</f>
        <v>139.25</v>
      </c>
      <c r="K24" s="1079">
        <f t="shared" si="0"/>
        <v>11145.273397500001</v>
      </c>
      <c r="L24" s="979"/>
      <c r="N24"/>
      <c r="O24" s="443" t="s">
        <v>1999</v>
      </c>
    </row>
    <row r="25" spans="1:15" ht="27.9" customHeight="1" thickBot="1">
      <c r="A25" s="2506"/>
      <c r="B25" s="2503"/>
      <c r="C25" s="554"/>
      <c r="D25" s="422"/>
      <c r="E25" s="915"/>
      <c r="F25" s="962"/>
      <c r="G25" s="1208" t="str">
        <f>IFERROR(VLOOKUP(C25,TDSheet!$G$3:$M$2018,7,FALSE),"")</f>
        <v/>
      </c>
      <c r="H25" s="1038"/>
      <c r="I25" s="963"/>
      <c r="J25" s="964" t="str">
        <f>IFERROR(VLOOKUP(C25,TDSheet!$G$1:$AK$2998,30,FALSE)/'Параметры заказа'!$B$10,"")</f>
        <v/>
      </c>
      <c r="K25" s="1115" t="str">
        <f t="shared" si="0"/>
        <v/>
      </c>
      <c r="L25" s="965"/>
      <c r="N25"/>
      <c r="O25" s="443"/>
    </row>
    <row r="26" spans="1:15" ht="27.9" customHeight="1" thickBot="1">
      <c r="A26" s="725" t="s">
        <v>2000</v>
      </c>
      <c r="B26" s="767"/>
      <c r="C26" s="767"/>
      <c r="D26" s="767"/>
      <c r="E26" s="767"/>
      <c r="F26" s="767"/>
      <c r="G26" s="1208" t="str">
        <f>IFERROR(VLOOKUP(C26,TDSheet!$G$3:$M$2018,7,FALSE),"")</f>
        <v/>
      </c>
      <c r="H26" s="767"/>
      <c r="I26" s="767"/>
      <c r="J26" s="771" t="str">
        <f>IFERROR(VLOOKUP(C26,TDSheet!$G$1:$AK$2998,30,FALSE)/'Параметры заказа'!$B$10,"")</f>
        <v/>
      </c>
      <c r="K26" s="771" t="str">
        <f t="shared" si="0"/>
        <v/>
      </c>
      <c r="L26" s="897"/>
      <c r="N26"/>
      <c r="O26" s="443"/>
    </row>
    <row r="27" spans="1:15" ht="27.9" customHeight="1">
      <c r="A27" s="2506"/>
      <c r="B27" s="2565" t="s">
        <v>2001</v>
      </c>
      <c r="C27" s="463" t="s">
        <v>2002</v>
      </c>
      <c r="D27" s="938">
        <v>120</v>
      </c>
      <c r="E27" s="932">
        <v>9</v>
      </c>
      <c r="F27" s="1035">
        <v>3300</v>
      </c>
      <c r="G27" s="1208">
        <f>IFERROR(VLOOKUP(C27,TDSheet!$G$3:$M$2018,7,FALSE),"")</f>
        <v>4.6249999999999998E-3</v>
      </c>
      <c r="H27" s="932">
        <v>33</v>
      </c>
      <c r="I27" s="938" t="s">
        <v>633</v>
      </c>
      <c r="J27" s="902">
        <f>IFERROR(VLOOKUP(C27,TDSheet!$G$1:$AK$2998,30,FALSE)/'Параметры заказа'!$B$10,"")</f>
        <v>73.2</v>
      </c>
      <c r="K27" s="1116">
        <f t="shared" si="0"/>
        <v>5858.7720840000011</v>
      </c>
      <c r="L27" s="979"/>
      <c r="N27"/>
      <c r="O27" s="443" t="s">
        <v>2003</v>
      </c>
    </row>
    <row r="28" spans="1:15" ht="27.9" customHeight="1">
      <c r="A28" s="2506"/>
      <c r="B28" s="2565"/>
      <c r="C28" s="996"/>
      <c r="D28" s="904"/>
      <c r="E28" s="912"/>
      <c r="F28" s="998"/>
      <c r="G28" s="1208" t="str">
        <f>IFERROR(VLOOKUP(C28,TDSheet!$G$3:$M$2018,7,FALSE),"")</f>
        <v/>
      </c>
      <c r="H28" s="912"/>
      <c r="I28" s="908"/>
      <c r="J28" s="1000" t="str">
        <f>IFERROR(VLOOKUP(C28,TDSheet!$G$1:$AK$2998,30,FALSE)/'Параметры заказа'!$B$10,"")</f>
        <v/>
      </c>
      <c r="K28" s="1112" t="str">
        <f t="shared" si="0"/>
        <v/>
      </c>
      <c r="L28" s="972"/>
      <c r="N28" s="231"/>
      <c r="O28" s="443"/>
    </row>
    <row r="29" spans="1:15" ht="27.9" customHeight="1" thickBot="1">
      <c r="A29" s="2506"/>
      <c r="B29" s="2565"/>
      <c r="C29" s="1001"/>
      <c r="D29" s="914"/>
      <c r="E29" s="915"/>
      <c r="F29" s="1003"/>
      <c r="G29" s="1208" t="str">
        <f>IFERROR(VLOOKUP(C29,TDSheet!$G$3:$M$2018,7,FALSE),"")</f>
        <v/>
      </c>
      <c r="H29" s="915"/>
      <c r="I29" s="1005"/>
      <c r="J29" s="1006" t="str">
        <f>IFERROR(VLOOKUP(C29,TDSheet!$G$1:$AK$2998,30,FALSE)/'Параметры заказа'!$B$10,"")</f>
        <v/>
      </c>
      <c r="K29" s="1117" t="str">
        <f t="shared" si="0"/>
        <v/>
      </c>
      <c r="L29" s="986"/>
      <c r="N29"/>
      <c r="O29" s="443"/>
    </row>
    <row r="30" spans="1:15" ht="27.9" customHeight="1" thickBot="1">
      <c r="A30" s="725" t="s">
        <v>2070</v>
      </c>
      <c r="B30" s="1039"/>
      <c r="C30" s="1039"/>
      <c r="D30" s="1039"/>
      <c r="E30" s="1039"/>
      <c r="F30" s="1039"/>
      <c r="G30" s="1208" t="str">
        <f>IFERROR(VLOOKUP(C30,TDSheet!$G$3:$M$2018,7,FALSE),"")</f>
        <v/>
      </c>
      <c r="H30" s="1039"/>
      <c r="I30" s="1039"/>
      <c r="J30" s="1118" t="str">
        <f>IFERROR(VLOOKUP(C30,TDSheet!$G$1:$AK$2998,30,FALSE)/'Параметры заказа'!$B$10,"")</f>
        <v/>
      </c>
      <c r="K30" s="1118" t="str">
        <f t="shared" si="0"/>
        <v/>
      </c>
      <c r="L30" s="1040"/>
      <c r="N30"/>
      <c r="O30" s="443"/>
    </row>
    <row r="31" spans="1:15" ht="45" customHeight="1">
      <c r="A31" s="2506"/>
      <c r="B31" s="2565" t="s">
        <v>2071</v>
      </c>
      <c r="C31" s="463" t="s">
        <v>2820</v>
      </c>
      <c r="D31" s="938" t="s">
        <v>2075</v>
      </c>
      <c r="E31" s="932">
        <v>36</v>
      </c>
      <c r="F31" s="1035">
        <v>9120</v>
      </c>
      <c r="G31" s="1208" t="str">
        <f>IFERROR(VLOOKUP(C31,TDSheet!$G$3:$M$2018,7,FALSE),"")</f>
        <v/>
      </c>
      <c r="H31" s="932">
        <v>40</v>
      </c>
      <c r="I31" s="938" t="s">
        <v>1216</v>
      </c>
      <c r="J31" s="902">
        <f>IFERROR(VLOOKUP(C31,TDSheet!$G$1:$AK$2998,30,FALSE)/'Параметры заказа'!$B$10,"")</f>
        <v>160.26</v>
      </c>
      <c r="K31" s="1116">
        <f t="shared" si="0"/>
        <v>12826.869046200001</v>
      </c>
      <c r="L31" s="979"/>
      <c r="N31"/>
      <c r="O31" s="443" t="s">
        <v>2823</v>
      </c>
    </row>
    <row r="32" spans="1:15" ht="39.6" customHeight="1">
      <c r="A32" s="2506"/>
      <c r="B32" s="2565"/>
      <c r="C32" s="1041" t="s">
        <v>2821</v>
      </c>
      <c r="D32" s="908" t="s">
        <v>676</v>
      </c>
      <c r="E32" s="912">
        <v>42</v>
      </c>
      <c r="F32" s="998">
        <v>14500</v>
      </c>
      <c r="G32" s="1208" t="str">
        <f>IFERROR(VLOOKUP(C32,TDSheet!$G$3:$M$2018,7,FALSE),"")</f>
        <v/>
      </c>
      <c r="H32" s="912">
        <v>50</v>
      </c>
      <c r="I32" s="908" t="s">
        <v>1216</v>
      </c>
      <c r="J32" s="1000">
        <f>IFERROR(VLOOKUP(C32,TDSheet!$G$1:$AK$2998,30,FALSE)/'Параметры заказа'!$B$10,"")</f>
        <v>194.16</v>
      </c>
      <c r="K32" s="1112">
        <f t="shared" si="0"/>
        <v>15540.152839200002</v>
      </c>
      <c r="L32" s="972"/>
      <c r="N32"/>
      <c r="O32" s="443" t="s">
        <v>2824</v>
      </c>
    </row>
    <row r="33" spans="1:18" ht="41.4" customHeight="1" thickBot="1">
      <c r="A33" s="2506"/>
      <c r="B33" s="2565"/>
      <c r="C33" s="701" t="s">
        <v>2822</v>
      </c>
      <c r="D33" s="1034" t="s">
        <v>686</v>
      </c>
      <c r="E33" s="973">
        <v>50</v>
      </c>
      <c r="F33" s="1012">
        <v>15300</v>
      </c>
      <c r="G33" s="1208" t="str">
        <f>IFERROR(VLOOKUP(C33,TDSheet!$G$3:$M$2018,7,FALSE),"")</f>
        <v/>
      </c>
      <c r="H33" s="973">
        <v>57</v>
      </c>
      <c r="I33" s="1034" t="s">
        <v>1216</v>
      </c>
      <c r="J33" s="1014">
        <f>IFERROR(VLOOKUP(C33,TDSheet!$G$1:$AK$2998,30,FALSE)/'Параметры заказа'!$B$10,"")</f>
        <v>210.26</v>
      </c>
      <c r="K33" s="1114">
        <f t="shared" si="0"/>
        <v>16828.762546200003</v>
      </c>
      <c r="L33" s="986"/>
      <c r="N33"/>
      <c r="O33" s="443" t="s">
        <v>2825</v>
      </c>
    </row>
    <row r="34" spans="1:18" ht="30.75" customHeight="1">
      <c r="A34" s="2572"/>
      <c r="B34" s="2564" t="s">
        <v>2073</v>
      </c>
      <c r="C34" s="424" t="s">
        <v>2074</v>
      </c>
      <c r="D34" s="951" t="s">
        <v>2075</v>
      </c>
      <c r="E34" s="910">
        <v>35</v>
      </c>
      <c r="F34" s="1042">
        <v>8500</v>
      </c>
      <c r="G34" s="1208">
        <f>IFERROR(VLOOKUP(C34,TDSheet!$G$3:$M$2018,7,FALSE),"")</f>
        <v>8.0000000000000002E-3</v>
      </c>
      <c r="H34" s="910">
        <v>35</v>
      </c>
      <c r="I34" s="951" t="s">
        <v>1216</v>
      </c>
      <c r="J34" s="795">
        <f>IFERROR(VLOOKUP(C34,TDSheet!$G$1:$AK$2998,30,FALSE)/'Параметры заказа'!$B$10,"")</f>
        <v>114.34</v>
      </c>
      <c r="K34" s="1111">
        <f t="shared" si="0"/>
        <v>9151.5300558000017</v>
      </c>
      <c r="L34" s="961"/>
      <c r="N34"/>
      <c r="O34" s="443" t="s">
        <v>2076</v>
      </c>
    </row>
    <row r="35" spans="1:18" ht="33.75" customHeight="1">
      <c r="A35" s="2573"/>
      <c r="B35" s="2565"/>
      <c r="C35" s="996"/>
      <c r="D35" s="904"/>
      <c r="E35" s="912"/>
      <c r="F35" s="998"/>
      <c r="G35" s="1208" t="str">
        <f>IFERROR(VLOOKUP(C35,TDSheet!$G$3:$M$2018,7,FALSE),"")</f>
        <v/>
      </c>
      <c r="H35" s="912"/>
      <c r="I35" s="908"/>
      <c r="J35" s="1000" t="str">
        <f>IFERROR(VLOOKUP(C35,TDSheet!$G$1:$AK$2998,30,FALSE)/'Параметры заказа'!$B$10,"")</f>
        <v/>
      </c>
      <c r="K35" s="1112" t="str">
        <f t="shared" si="0"/>
        <v/>
      </c>
      <c r="L35" s="972"/>
      <c r="N35"/>
      <c r="O35" s="443"/>
    </row>
    <row r="36" spans="1:18" ht="31.5" customHeight="1" thickBot="1">
      <c r="A36" s="2573"/>
      <c r="B36" s="2565"/>
      <c r="C36" s="1001"/>
      <c r="D36" s="914"/>
      <c r="E36" s="915"/>
      <c r="F36" s="1003"/>
      <c r="G36" s="1208" t="str">
        <f>IFERROR(VLOOKUP(C36,TDSheet!$G$3:$M$2018,7,FALSE),"")</f>
        <v/>
      </c>
      <c r="H36" s="915"/>
      <c r="I36" s="1005"/>
      <c r="J36" s="1006" t="str">
        <f>IFERROR(VLOOKUP(C36,TDSheet!$G$1:$AK$2998,30,FALSE)/'Параметры заказа'!$B$10,"")</f>
        <v/>
      </c>
      <c r="K36" s="1117" t="str">
        <f t="shared" si="0"/>
        <v/>
      </c>
      <c r="L36" s="986"/>
      <c r="N36"/>
      <c r="O36" s="443"/>
    </row>
    <row r="37" spans="1:18" ht="31.5" customHeight="1" thickBot="1">
      <c r="A37" s="725" t="s">
        <v>2100</v>
      </c>
      <c r="B37" s="767"/>
      <c r="C37" s="767"/>
      <c r="D37" s="767"/>
      <c r="E37" s="767"/>
      <c r="F37" s="767"/>
      <c r="G37" s="1208" t="str">
        <f>IFERROR(VLOOKUP(C37,TDSheet!$G$3:$M$2018,7,FALSE),"")</f>
        <v/>
      </c>
      <c r="H37" s="767"/>
      <c r="I37" s="767"/>
      <c r="J37" s="771" t="str">
        <f>IFERROR(VLOOKUP(C37,TDSheet!$G$1:$AK$2998,30,FALSE)/'Параметры заказа'!$B$10,"")</f>
        <v/>
      </c>
      <c r="K37" s="771" t="str">
        <f t="shared" si="0"/>
        <v/>
      </c>
      <c r="L37" s="1040"/>
      <c r="N37"/>
      <c r="O37" s="443"/>
    </row>
    <row r="38" spans="1:18" ht="31.5" customHeight="1">
      <c r="A38" s="2573"/>
      <c r="B38" s="2565" t="s">
        <v>5815</v>
      </c>
      <c r="C38" s="463" t="s">
        <v>2101</v>
      </c>
      <c r="D38" s="938">
        <v>350</v>
      </c>
      <c r="E38" s="932">
        <v>30</v>
      </c>
      <c r="F38" s="1035">
        <v>5000</v>
      </c>
      <c r="G38" s="1208">
        <f>IFERROR(VLOOKUP(C38,TDSheet!$G$3:$M$2018,7,FALSE),"")</f>
        <v>2.0230000000000001E-2</v>
      </c>
      <c r="H38" s="932">
        <v>75</v>
      </c>
      <c r="I38" s="938" t="s">
        <v>1216</v>
      </c>
      <c r="J38" s="902">
        <f>IFERROR(VLOOKUP(C38,TDSheet!$G$1:$AK$2998,30,FALSE)/'Параметры заказа'!$B$10,"")</f>
        <v>284.49</v>
      </c>
      <c r="K38" s="1116">
        <f t="shared" si="0"/>
        <v>22769.973636300005</v>
      </c>
      <c r="L38" s="979"/>
      <c r="N38"/>
      <c r="O38" s="443" t="s">
        <v>2102</v>
      </c>
      <c r="P38" s="462" t="s">
        <v>2103</v>
      </c>
    </row>
    <row r="39" spans="1:18" ht="37.5" customHeight="1">
      <c r="A39" s="2573"/>
      <c r="B39" s="2565"/>
      <c r="C39" s="463"/>
      <c r="D39" s="904"/>
      <c r="E39" s="912"/>
      <c r="F39" s="998"/>
      <c r="G39" s="1208" t="str">
        <f>IFERROR(VLOOKUP(C39,TDSheet!$G$3:$M$2018,7,FALSE),"")</f>
        <v/>
      </c>
      <c r="H39" s="912"/>
      <c r="I39" s="908"/>
      <c r="J39" s="1000" t="str">
        <f>IFERROR(VLOOKUP(C39,TDSheet!$G$1:$AK$2998,30,FALSE)/'Параметры заказа'!$B$10,"")</f>
        <v/>
      </c>
      <c r="K39" s="1112" t="str">
        <f t="shared" si="0"/>
        <v/>
      </c>
      <c r="L39" s="972"/>
      <c r="N39"/>
      <c r="O39" s="443"/>
    </row>
    <row r="40" spans="1:18" ht="45" customHeight="1" thickBot="1">
      <c r="A40" s="2574"/>
      <c r="B40" s="2575"/>
      <c r="C40" s="1043"/>
      <c r="D40" s="710"/>
      <c r="E40" s="973"/>
      <c r="F40" s="1012"/>
      <c r="G40" s="1208" t="str">
        <f>IFERROR(VLOOKUP(C40,TDSheet!$G$3:$M$2018,7,FALSE),"")</f>
        <v/>
      </c>
      <c r="H40" s="973"/>
      <c r="I40" s="1034"/>
      <c r="J40" s="1014" t="str">
        <f>IFERROR(VLOOKUP(C40,TDSheet!$G$1:$AK$2998,30,FALSE)/'Параметры заказа'!$B$10,"")</f>
        <v/>
      </c>
      <c r="K40" s="1114" t="str">
        <f t="shared" si="0"/>
        <v/>
      </c>
      <c r="L40" s="978"/>
      <c r="N40"/>
      <c r="O40" s="443"/>
      <c r="R40"/>
    </row>
    <row r="41" spans="1:18" ht="45" customHeight="1">
      <c r="A41" s="2572"/>
      <c r="B41" s="2564" t="s">
        <v>2104</v>
      </c>
      <c r="C41" s="424" t="s">
        <v>5344</v>
      </c>
      <c r="D41" s="951">
        <v>650</v>
      </c>
      <c r="E41" s="910">
        <v>58</v>
      </c>
      <c r="F41" s="1042">
        <v>5680</v>
      </c>
      <c r="G41" s="1208">
        <f>IFERROR(VLOOKUP(C41,TDSheet!$G$3:$M$2018,7,FALSE),"")</f>
        <v>2.5000000000000001E-2</v>
      </c>
      <c r="H41" s="910">
        <v>77</v>
      </c>
      <c r="I41" s="951" t="s">
        <v>1216</v>
      </c>
      <c r="J41" s="795">
        <f>IFERROR(VLOOKUP(C41,TDSheet!$G$1:$AK$2998,30,FALSE)/'Параметры заказа'!$B$10,"")</f>
        <v>436.04</v>
      </c>
      <c r="K41" s="1111">
        <f t="shared" si="0"/>
        <v>34899.712834800004</v>
      </c>
      <c r="L41" s="961"/>
      <c r="N41"/>
      <c r="O41" s="443" t="s">
        <v>2105</v>
      </c>
      <c r="P41" s="462" t="s">
        <v>2103</v>
      </c>
    </row>
    <row r="42" spans="1:18" ht="38.25" customHeight="1">
      <c r="A42" s="2573"/>
      <c r="B42" s="2565"/>
      <c r="C42" s="996"/>
      <c r="D42" s="904"/>
      <c r="E42" s="912"/>
      <c r="F42" s="998"/>
      <c r="G42" s="1208" t="str">
        <f>IFERROR(VLOOKUP(C42,TDSheet!$G$3:$M$2018,7,FALSE),"")</f>
        <v/>
      </c>
      <c r="H42" s="912"/>
      <c r="I42" s="908"/>
      <c r="J42" s="1000" t="str">
        <f>IFERROR(VLOOKUP(C42,TDSheet!$G$1:$AK$2998,30,FALSE)/'Параметры заказа'!$B$10,"")</f>
        <v/>
      </c>
      <c r="K42" s="1112" t="str">
        <f t="shared" si="0"/>
        <v/>
      </c>
      <c r="L42" s="972"/>
      <c r="N42"/>
      <c r="O42" s="443"/>
    </row>
    <row r="43" spans="1:18" ht="34.5" customHeight="1" thickBot="1">
      <c r="A43" s="2574"/>
      <c r="B43" s="2575"/>
      <c r="C43" s="1043"/>
      <c r="D43" s="710"/>
      <c r="E43" s="973"/>
      <c r="F43" s="1012"/>
      <c r="G43" s="1208" t="str">
        <f>IFERROR(VLOOKUP(C43,TDSheet!$G$3:$M$2018,7,FALSE),"")</f>
        <v/>
      </c>
      <c r="H43" s="973"/>
      <c r="I43" s="1034"/>
      <c r="J43" s="1014" t="str">
        <f>IFERROR(VLOOKUP(C43,TDSheet!$G$1:$AK$2998,30,FALSE)/'Параметры заказа'!$B$10,"")</f>
        <v/>
      </c>
      <c r="K43" s="1114" t="str">
        <f t="shared" si="0"/>
        <v/>
      </c>
      <c r="L43" s="978"/>
      <c r="N43"/>
      <c r="O43" s="443"/>
    </row>
    <row r="44" spans="1:18" ht="34.5" customHeight="1" thickBot="1">
      <c r="A44" s="725" t="s">
        <v>2131</v>
      </c>
      <c r="B44" s="767"/>
      <c r="C44" s="767"/>
      <c r="D44" s="767"/>
      <c r="E44" s="767"/>
      <c r="F44" s="767"/>
      <c r="G44" s="1208" t="str">
        <f>IFERROR(VLOOKUP(C44,TDSheet!$G$3:$M$2018,7,FALSE),"")</f>
        <v/>
      </c>
      <c r="H44" s="767"/>
      <c r="I44" s="767"/>
      <c r="J44" s="771" t="str">
        <f>IFERROR(VLOOKUP(C44,TDSheet!$G$1:$AK$2998,30,FALSE)/'Параметры заказа'!$B$10,"")</f>
        <v/>
      </c>
      <c r="K44" s="771" t="str">
        <f t="shared" si="0"/>
        <v/>
      </c>
      <c r="L44" s="1040"/>
      <c r="N44"/>
      <c r="O44" s="443"/>
    </row>
    <row r="45" spans="1:18" ht="34.5" customHeight="1">
      <c r="A45" s="2576"/>
      <c r="B45" s="2564" t="s">
        <v>2143</v>
      </c>
      <c r="C45" s="466" t="s">
        <v>2137</v>
      </c>
      <c r="D45" s="908">
        <v>220</v>
      </c>
      <c r="E45" s="910">
        <v>20</v>
      </c>
      <c r="F45" s="1042">
        <v>4200</v>
      </c>
      <c r="G45" s="1208">
        <f>IFERROR(VLOOKUP(C45,TDSheet!$G$3:$M$2018,7,FALSE),"")</f>
        <v>9.1149999999999998E-3</v>
      </c>
      <c r="H45" s="910">
        <v>25</v>
      </c>
      <c r="I45" s="951" t="s">
        <v>1995</v>
      </c>
      <c r="J45" s="795">
        <f>IFERROR(VLOOKUP(C45,TDSheet!$G$1:$AK$2998,30,FALSE)/'Параметры заказа'!$B$10,"")</f>
        <v>71.930000000000007</v>
      </c>
      <c r="K45" s="1111">
        <f t="shared" si="0"/>
        <v>5757.1239891000014</v>
      </c>
      <c r="L45" s="961"/>
      <c r="N45"/>
      <c r="O45" s="443" t="s">
        <v>2132</v>
      </c>
      <c r="P45" s="462" t="s">
        <v>2103</v>
      </c>
    </row>
    <row r="46" spans="1:18" ht="34.200000000000003" customHeight="1">
      <c r="A46" s="2577"/>
      <c r="B46" s="2565"/>
      <c r="C46" s="1041" t="s">
        <v>2138</v>
      </c>
      <c r="D46" s="908">
        <v>370</v>
      </c>
      <c r="E46" s="912">
        <v>35</v>
      </c>
      <c r="F46" s="998">
        <v>5767</v>
      </c>
      <c r="G46" s="1208">
        <f>IFERROR(VLOOKUP(C46,TDSheet!$G$3:$M$2018,7,FALSE),"")</f>
        <v>9.5580000000000005E-3</v>
      </c>
      <c r="H46" s="912">
        <v>35</v>
      </c>
      <c r="I46" s="940" t="s">
        <v>706</v>
      </c>
      <c r="J46" s="1000">
        <f>IFERROR(VLOOKUP(C46,TDSheet!$G$1:$AK$2998,30,FALSE)/'Параметры заказа'!$B$10,"")</f>
        <v>82.14</v>
      </c>
      <c r="K46" s="1112">
        <f t="shared" si="0"/>
        <v>6574.3106418000007</v>
      </c>
      <c r="L46" s="972"/>
      <c r="N46"/>
      <c r="O46" s="443" t="s">
        <v>2133</v>
      </c>
      <c r="P46" s="462" t="s">
        <v>2103</v>
      </c>
    </row>
    <row r="47" spans="1:18" ht="34.5" customHeight="1">
      <c r="A47" s="2577"/>
      <c r="B47" s="2565"/>
      <c r="C47" s="1044" t="s">
        <v>2145</v>
      </c>
      <c r="D47" s="1045">
        <v>550</v>
      </c>
      <c r="E47" s="1046">
        <v>45</v>
      </c>
      <c r="F47" s="998">
        <v>9165</v>
      </c>
      <c r="G47" s="1208">
        <f>IFERROR(VLOOKUP(C47,TDSheet!$G$3:$M$2018,7,FALSE),"")</f>
        <v>1.6750000000000001E-2</v>
      </c>
      <c r="H47" s="1046">
        <v>45</v>
      </c>
      <c r="I47" s="940" t="s">
        <v>1986</v>
      </c>
      <c r="J47" s="1000">
        <f>IFERROR(VLOOKUP(C47,TDSheet!$G$1:$AK$2998,30,FALSE)/'Параметры заказа'!$B$10,"")</f>
        <v>118.9</v>
      </c>
      <c r="K47" s="1112">
        <f t="shared" si="0"/>
        <v>9516.5027430000027</v>
      </c>
      <c r="L47" s="972"/>
      <c r="N47"/>
      <c r="O47" s="443" t="s">
        <v>2134</v>
      </c>
      <c r="P47" s="462" t="s">
        <v>2103</v>
      </c>
    </row>
    <row r="48" spans="1:18" ht="34.5" customHeight="1">
      <c r="A48" s="2577"/>
      <c r="B48" s="2565"/>
      <c r="C48" s="1044" t="s">
        <v>2139</v>
      </c>
      <c r="D48" s="1045">
        <v>750</v>
      </c>
      <c r="E48" s="1046">
        <v>53</v>
      </c>
      <c r="F48" s="998">
        <v>9600</v>
      </c>
      <c r="G48" s="1208">
        <f>IFERROR(VLOOKUP(C48,TDSheet!$G$3:$M$2018,7,FALSE),"")</f>
        <v>1.7500000000000002E-2</v>
      </c>
      <c r="H48" s="1046">
        <v>45</v>
      </c>
      <c r="I48" s="940" t="s">
        <v>1986</v>
      </c>
      <c r="J48" s="1000">
        <f>IFERROR(VLOOKUP(C48,TDSheet!$G$1:$AK$2998,30,FALSE)/'Параметры заказа'!$B$10,"")</f>
        <v>123.66</v>
      </c>
      <c r="K48" s="1112">
        <f t="shared" si="0"/>
        <v>9897.4830042000012</v>
      </c>
      <c r="L48" s="972"/>
      <c r="N48"/>
      <c r="O48" s="443" t="s">
        <v>2135</v>
      </c>
      <c r="P48" s="462" t="s">
        <v>2103</v>
      </c>
    </row>
    <row r="49" spans="1:16" ht="34.5" customHeight="1">
      <c r="A49" s="2577"/>
      <c r="B49" s="2565"/>
      <c r="C49" s="1047" t="s">
        <v>2140</v>
      </c>
      <c r="D49" s="1048">
        <v>900</v>
      </c>
      <c r="E49" s="1049">
        <v>75</v>
      </c>
      <c r="F49" s="1003">
        <v>11288</v>
      </c>
      <c r="G49" s="1208">
        <f>IFERROR(VLOOKUP(C49,TDSheet!$G$3:$M$2018,7,FALSE),"")</f>
        <v>1.6629999999999999E-2</v>
      </c>
      <c r="H49" s="1049">
        <v>42</v>
      </c>
      <c r="I49" s="942" t="s">
        <v>1986</v>
      </c>
      <c r="J49" s="1006">
        <f>IFERROR(VLOOKUP(C49,TDSheet!$G$1:$AK$2998,30,FALSE)/'Параметры заказа'!$B$10,"")</f>
        <v>150.13</v>
      </c>
      <c r="K49" s="1117">
        <f t="shared" si="0"/>
        <v>12016.085423100001</v>
      </c>
      <c r="L49" s="986"/>
      <c r="N49"/>
      <c r="O49" s="443" t="s">
        <v>2136</v>
      </c>
      <c r="P49" s="462" t="s">
        <v>2103</v>
      </c>
    </row>
    <row r="50" spans="1:16" ht="34.5" customHeight="1" thickBot="1">
      <c r="A50" s="2578"/>
      <c r="B50" s="1034" t="s">
        <v>2142</v>
      </c>
      <c r="C50" s="1050" t="s">
        <v>2144</v>
      </c>
      <c r="D50" s="1051">
        <v>750</v>
      </c>
      <c r="E50" s="1052">
        <v>53</v>
      </c>
      <c r="F50" s="1012">
        <v>10374</v>
      </c>
      <c r="G50" s="1208">
        <f>IFERROR(VLOOKUP(C50,TDSheet!$G$3:$M$2018,7,FALSE),"")</f>
        <v>1.72E-2</v>
      </c>
      <c r="H50" s="1052">
        <v>45</v>
      </c>
      <c r="I50" s="976" t="s">
        <v>1986</v>
      </c>
      <c r="J50" s="1014">
        <f>IFERROR(VLOOKUP(C50,TDSheet!$G$1:$AK$2998,30,FALSE)/'Параметры заказа'!$B$10,"")</f>
        <v>123.34</v>
      </c>
      <c r="K50" s="1114">
        <f t="shared" si="0"/>
        <v>9871.8708858000009</v>
      </c>
      <c r="L50" s="978"/>
      <c r="N50"/>
      <c r="O50" s="443" t="s">
        <v>2141</v>
      </c>
      <c r="P50" s="462" t="s">
        <v>2103</v>
      </c>
    </row>
    <row r="51" spans="1:16" ht="34.5" customHeight="1">
      <c r="A51" s="2576"/>
      <c r="B51" s="2564" t="s">
        <v>2130</v>
      </c>
      <c r="C51" s="467" t="s">
        <v>2146</v>
      </c>
      <c r="D51" s="1045">
        <v>370</v>
      </c>
      <c r="E51" s="2">
        <v>32</v>
      </c>
      <c r="F51" s="1042">
        <v>10975</v>
      </c>
      <c r="G51" s="1208">
        <f>IFERROR(VLOOKUP(C51,TDSheet!$G$3:$M$2018,7,FALSE),"")</f>
        <v>0.02</v>
      </c>
      <c r="H51" s="2">
        <v>53</v>
      </c>
      <c r="I51" s="951" t="s">
        <v>634</v>
      </c>
      <c r="J51" s="795">
        <f>IFERROR(VLOOKUP(C51,TDSheet!$G$1:$AK$2998,30,FALSE)/'Параметры заказа'!$B$10,"")</f>
        <v>137.47999999999999</v>
      </c>
      <c r="K51" s="1111">
        <f t="shared" si="0"/>
        <v>11003.606367600001</v>
      </c>
      <c r="L51" s="961"/>
      <c r="N51"/>
      <c r="O51" s="443" t="s">
        <v>2125</v>
      </c>
      <c r="P51" s="462" t="s">
        <v>2103</v>
      </c>
    </row>
    <row r="52" spans="1:16" ht="34.5" customHeight="1">
      <c r="A52" s="2577"/>
      <c r="B52" s="2565"/>
      <c r="C52" s="1044" t="s">
        <v>2147</v>
      </c>
      <c r="D52" s="1045" t="s">
        <v>676</v>
      </c>
      <c r="E52" s="1046">
        <v>40</v>
      </c>
      <c r="F52" s="998">
        <v>11850</v>
      </c>
      <c r="G52" s="1208">
        <f>IFERROR(VLOOKUP(C52,TDSheet!$G$3:$M$2018,7,FALSE),"")</f>
        <v>2.5000000000000001E-2</v>
      </c>
      <c r="H52" s="1046">
        <v>54</v>
      </c>
      <c r="I52" s="940" t="s">
        <v>634</v>
      </c>
      <c r="J52" s="1000">
        <f>IFERROR(VLOOKUP(C52,TDSheet!$G$1:$AK$2998,30,FALSE)/'Параметры заказа'!$B$10,"")</f>
        <v>159.9</v>
      </c>
      <c r="K52" s="1112">
        <f t="shared" si="0"/>
        <v>12798.055413000002</v>
      </c>
      <c r="L52" s="972"/>
      <c r="N52"/>
      <c r="O52" s="443" t="s">
        <v>2126</v>
      </c>
      <c r="P52" s="462" t="s">
        <v>2103</v>
      </c>
    </row>
    <row r="53" spans="1:16" ht="34.5" customHeight="1">
      <c r="A53" s="2577"/>
      <c r="B53" s="2565"/>
      <c r="C53" s="1044" t="s">
        <v>2148</v>
      </c>
      <c r="D53" s="1045">
        <v>750</v>
      </c>
      <c r="E53" s="1046">
        <v>43</v>
      </c>
      <c r="F53" s="998">
        <v>12450</v>
      </c>
      <c r="G53" s="1208">
        <f>IFERROR(VLOOKUP(C53,TDSheet!$G$3:$M$2018,7,FALSE),"")</f>
        <v>2.5874999999999999E-2</v>
      </c>
      <c r="H53" s="1046">
        <v>50</v>
      </c>
      <c r="I53" s="940" t="s">
        <v>634</v>
      </c>
      <c r="J53" s="1000">
        <f>IFERROR(VLOOKUP(C53,TDSheet!$G$1:$AK$2998,30,FALSE)/'Параметры заказа'!$B$10,"")</f>
        <v>169.22</v>
      </c>
      <c r="K53" s="1112">
        <f t="shared" si="0"/>
        <v>13544.008361400001</v>
      </c>
      <c r="L53" s="972"/>
      <c r="N53"/>
      <c r="O53" s="443" t="s">
        <v>2127</v>
      </c>
      <c r="P53" s="462" t="s">
        <v>2103</v>
      </c>
    </row>
    <row r="54" spans="1:16" ht="34.5" customHeight="1">
      <c r="A54" s="2577"/>
      <c r="B54" s="2565"/>
      <c r="C54" s="1044" t="s">
        <v>2149</v>
      </c>
      <c r="D54" s="1045">
        <v>1100</v>
      </c>
      <c r="E54" s="1046">
        <v>55</v>
      </c>
      <c r="F54" s="998">
        <v>26758</v>
      </c>
      <c r="G54" s="1208">
        <f>IFERROR(VLOOKUP(C54,TDSheet!$G$3:$M$2018,7,FALSE),"")</f>
        <v>3.8199999999999998E-2</v>
      </c>
      <c r="H54" s="1046">
        <v>76</v>
      </c>
      <c r="I54" s="940" t="s">
        <v>1216</v>
      </c>
      <c r="J54" s="1000">
        <f>IFERROR(VLOOKUP(C54,TDSheet!$G$1:$AK$2998,30,FALSE)/'Параметры заказа'!$B$10,"")</f>
        <v>279.37</v>
      </c>
      <c r="K54" s="1112">
        <f t="shared" si="0"/>
        <v>22360.179741900003</v>
      </c>
      <c r="L54" s="972"/>
      <c r="N54"/>
      <c r="O54" s="443" t="s">
        <v>2128</v>
      </c>
      <c r="P54" s="462" t="s">
        <v>2103</v>
      </c>
    </row>
    <row r="55" spans="1:16" ht="34.5" customHeight="1" thickBot="1">
      <c r="A55" s="2578"/>
      <c r="B55" s="2575"/>
      <c r="C55" s="1044" t="s">
        <v>2150</v>
      </c>
      <c r="D55" s="1045">
        <v>1500</v>
      </c>
      <c r="E55" s="1052">
        <v>51</v>
      </c>
      <c r="F55" s="1012">
        <v>27750</v>
      </c>
      <c r="G55" s="1208">
        <f>IFERROR(VLOOKUP(C55,TDSheet!$G$3:$M$2018,7,FALSE),"")</f>
        <v>3.9199999999999999E-2</v>
      </c>
      <c r="H55" s="1052">
        <v>127</v>
      </c>
      <c r="I55" s="976" t="s">
        <v>1216</v>
      </c>
      <c r="J55" s="1014">
        <f>IFERROR(VLOOKUP(C55,TDSheet!$G$1:$AK$2998,30,FALSE)/'Параметры заказа'!$B$10,"")</f>
        <v>322.37</v>
      </c>
      <c r="K55" s="1114">
        <f t="shared" si="0"/>
        <v>25801.808151900004</v>
      </c>
      <c r="L55" s="978"/>
      <c r="N55"/>
      <c r="O55" s="443" t="s">
        <v>2129</v>
      </c>
      <c r="P55" s="462" t="s">
        <v>2103</v>
      </c>
    </row>
    <row r="56" spans="1:16" ht="27.9" customHeight="1" thickBot="1">
      <c r="A56" s="725" t="s">
        <v>2004</v>
      </c>
      <c r="B56" s="767"/>
      <c r="C56" s="767"/>
      <c r="D56" s="767"/>
      <c r="E56" s="767"/>
      <c r="F56" s="767"/>
      <c r="G56" s="1208" t="str">
        <f>IFERROR(VLOOKUP(C56,TDSheet!$G$3:$M$2018,7,FALSE),"")</f>
        <v/>
      </c>
      <c r="H56" s="767"/>
      <c r="I56" s="767"/>
      <c r="J56" s="771" t="str">
        <f>IFERROR(VLOOKUP(C56,TDSheet!$G$1:$AK$2998,30,FALSE)/'Параметры заказа'!$B$10,"")</f>
        <v/>
      </c>
      <c r="K56" s="771" t="str">
        <f t="shared" si="0"/>
        <v/>
      </c>
      <c r="L56" s="1040"/>
      <c r="N56"/>
      <c r="O56" s="443"/>
    </row>
    <row r="57" spans="1:16" ht="37.5" customHeight="1">
      <c r="A57" s="2505"/>
      <c r="B57" s="2564" t="s">
        <v>2005</v>
      </c>
      <c r="C57" s="424" t="s">
        <v>2006</v>
      </c>
      <c r="D57" s="951">
        <v>550</v>
      </c>
      <c r="E57" s="910">
        <v>10</v>
      </c>
      <c r="F57" s="899">
        <v>21600</v>
      </c>
      <c r="G57" s="1208">
        <f>IFERROR(VLOOKUP(C57,TDSheet!$G$3:$M$2018,7,FALSE),"")</f>
        <v>3.4258999999999998E-2</v>
      </c>
      <c r="H57" s="910">
        <v>300</v>
      </c>
      <c r="I57" s="951" t="s">
        <v>1216</v>
      </c>
      <c r="J57" s="795">
        <f>IFERROR(VLOOKUP(C57,TDSheet!$G$1:$AK$2998,30,FALSE)/'Параметры заказа'!$B$10,"")</f>
        <v>502.38</v>
      </c>
      <c r="K57" s="1111">
        <f t="shared" si="0"/>
        <v>40209.425130600008</v>
      </c>
      <c r="L57" s="961"/>
      <c r="N57" s="231"/>
      <c r="O57" s="443" t="s">
        <v>2007</v>
      </c>
    </row>
    <row r="58" spans="1:16" ht="34.65" customHeight="1">
      <c r="A58" s="2506"/>
      <c r="B58" s="2565"/>
      <c r="C58" s="1041" t="s">
        <v>2008</v>
      </c>
      <c r="D58" s="908">
        <v>1100</v>
      </c>
      <c r="E58" s="912">
        <v>12</v>
      </c>
      <c r="F58" s="998">
        <v>25600</v>
      </c>
      <c r="G58" s="1208">
        <f>IFERROR(VLOOKUP(C58,TDSheet!$G$3:$M$2018,7,FALSE),"")</f>
        <v>2.5399999999999999E-2</v>
      </c>
      <c r="H58" s="912">
        <v>420</v>
      </c>
      <c r="I58" s="908" t="s">
        <v>1216</v>
      </c>
      <c r="J58" s="1000">
        <f>IFERROR(VLOOKUP(C58,TDSheet!$G$1:$AK$2998,30,FALSE)/'Параметры заказа'!$B$10,"")</f>
        <v>566.82000000000005</v>
      </c>
      <c r="K58" s="1112">
        <f t="shared" si="0"/>
        <v>45367.065473400013</v>
      </c>
      <c r="L58" s="972"/>
      <c r="N58" s="231"/>
      <c r="O58" s="443" t="s">
        <v>2009</v>
      </c>
    </row>
    <row r="59" spans="1:16" ht="42.15" customHeight="1" thickBot="1">
      <c r="A59" s="2506"/>
      <c r="B59" s="2493"/>
      <c r="C59" s="701" t="s">
        <v>2010</v>
      </c>
      <c r="D59" s="908">
        <v>1500</v>
      </c>
      <c r="E59" s="915">
        <v>11</v>
      </c>
      <c r="F59" s="1003">
        <v>34300</v>
      </c>
      <c r="G59" s="1208">
        <f>IFERROR(VLOOKUP(C59,TDSheet!$G$3:$M$2018,7,FALSE),"")</f>
        <v>4.181E-2</v>
      </c>
      <c r="H59" s="915">
        <v>750</v>
      </c>
      <c r="I59" s="1005" t="s">
        <v>1216</v>
      </c>
      <c r="J59" s="1006">
        <f>IFERROR(VLOOKUP(C59,TDSheet!$G$1:$AK$2998,30,FALSE)/'Параметры заказа'!$B$10,"")</f>
        <v>644.54999999999995</v>
      </c>
      <c r="K59" s="1114">
        <f t="shared" si="0"/>
        <v>51588.409108500004</v>
      </c>
      <c r="L59" s="978"/>
      <c r="N59" s="231"/>
      <c r="O59" s="443" t="s">
        <v>2011</v>
      </c>
    </row>
    <row r="60" spans="1:16" ht="24.15" customHeight="1">
      <c r="A60" s="2566"/>
      <c r="B60" s="2569" t="s">
        <v>2012</v>
      </c>
      <c r="C60" s="424" t="s">
        <v>2013</v>
      </c>
      <c r="D60" s="951">
        <v>370</v>
      </c>
      <c r="E60" s="910">
        <v>12</v>
      </c>
      <c r="F60" s="1042">
        <v>8400</v>
      </c>
      <c r="G60" s="1208">
        <f>IFERROR(VLOOKUP(C60,TDSheet!$G$3:$M$2018,7,FALSE),"")</f>
        <v>0.01</v>
      </c>
      <c r="H60" s="910">
        <v>135</v>
      </c>
      <c r="I60" s="951" t="s">
        <v>1216</v>
      </c>
      <c r="J60" s="795">
        <f>IFERROR(VLOOKUP(C60,TDSheet!$G$1:$AK$2998,30,FALSE)/'Параметры заказа'!$B$10,"")</f>
        <v>298.81</v>
      </c>
      <c r="K60" s="1111">
        <f t="shared" si="0"/>
        <v>23916.115934700003</v>
      </c>
      <c r="L60" s="961"/>
      <c r="N60" s="231"/>
      <c r="O60" s="1023" t="s">
        <v>2014</v>
      </c>
    </row>
    <row r="61" spans="1:16" ht="24.15" customHeight="1">
      <c r="A61" s="2567"/>
      <c r="B61" s="2565"/>
      <c r="C61" s="1041"/>
      <c r="D61" s="908"/>
      <c r="E61" s="912"/>
      <c r="F61" s="998"/>
      <c r="G61" s="1208" t="str">
        <f>IFERROR(VLOOKUP(C61,TDSheet!$G$3:$M$2018,7,FALSE),"")</f>
        <v/>
      </c>
      <c r="H61" s="912"/>
      <c r="I61" s="908"/>
      <c r="J61" s="1000" t="str">
        <f>IFERROR(VLOOKUP(C61,TDSheet!$G$1:$AK$2998,30,FALSE)/'Параметры заказа'!$B$10,"")</f>
        <v/>
      </c>
      <c r="K61" s="1112" t="str">
        <f t="shared" si="0"/>
        <v/>
      </c>
      <c r="L61" s="972"/>
    </row>
    <row r="62" spans="1:16" ht="24.15" customHeight="1" thickBot="1">
      <c r="A62" s="2568"/>
      <c r="B62" s="2565"/>
      <c r="C62" s="701"/>
      <c r="D62" s="908"/>
      <c r="E62" s="915"/>
      <c r="F62" s="1003"/>
      <c r="G62" s="1208" t="str">
        <f>IFERROR(VLOOKUP(C62,TDSheet!$G$3:$M$2018,7,FALSE),"")</f>
        <v/>
      </c>
      <c r="H62" s="915"/>
      <c r="I62" s="1005"/>
      <c r="J62" s="1006" t="str">
        <f>IFERROR(VLOOKUP(C62,TDSheet!$G$1:$AK$2998,30,FALSE)/'Параметры заказа'!$B$10,"")</f>
        <v/>
      </c>
      <c r="K62" s="1117" t="str">
        <f t="shared" si="0"/>
        <v/>
      </c>
      <c r="L62" s="986"/>
    </row>
    <row r="63" spans="1:16" ht="24.15" customHeight="1">
      <c r="A63" s="2570"/>
      <c r="B63" s="2564" t="s">
        <v>2015</v>
      </c>
      <c r="C63" s="424" t="s">
        <v>2016</v>
      </c>
      <c r="D63" s="951">
        <v>550</v>
      </c>
      <c r="E63" s="910">
        <v>10</v>
      </c>
      <c r="F63" s="1042">
        <v>21600</v>
      </c>
      <c r="G63" s="1208">
        <f>IFERROR(VLOOKUP(C63,TDSheet!$G$3:$M$2018,7,FALSE),"")</f>
        <v>0.03</v>
      </c>
      <c r="H63" s="910">
        <v>165</v>
      </c>
      <c r="I63" s="951" t="s">
        <v>1216</v>
      </c>
      <c r="J63" s="795">
        <f>IFERROR(VLOOKUP(C63,TDSheet!$G$1:$AK$2998,30,FALSE)/'Параметры заказа'!$B$10,"")</f>
        <v>475.94</v>
      </c>
      <c r="K63" s="1111">
        <f t="shared" si="0"/>
        <v>38093.223847800007</v>
      </c>
      <c r="L63" s="961"/>
      <c r="N63" s="231"/>
      <c r="O63" s="1023" t="s">
        <v>2017</v>
      </c>
    </row>
    <row r="64" spans="1:16" ht="24.15" customHeight="1">
      <c r="A64" s="2571"/>
      <c r="B64" s="2565"/>
      <c r="C64" s="1041" t="s">
        <v>2018</v>
      </c>
      <c r="D64" s="908">
        <v>550</v>
      </c>
      <c r="E64" s="912">
        <v>14</v>
      </c>
      <c r="F64" s="912">
        <v>21600</v>
      </c>
      <c r="G64" s="1208">
        <f>IFERROR(VLOOKUP(C64,TDSheet!$G$3:$M$2018,7,FALSE),"")</f>
        <v>0.03</v>
      </c>
      <c r="H64" s="912">
        <v>165</v>
      </c>
      <c r="I64" s="908" t="s">
        <v>1216</v>
      </c>
      <c r="J64" s="1000">
        <f>IFERROR(VLOOKUP(C64,TDSheet!$G$1:$AK$2998,30,FALSE)/'Параметры заказа'!$B$10,"")</f>
        <v>521.77</v>
      </c>
      <c r="K64" s="1112">
        <f t="shared" si="0"/>
        <v>41761.359429900003</v>
      </c>
      <c r="L64" s="972"/>
      <c r="N64" s="231"/>
      <c r="O64" s="1023" t="s">
        <v>2019</v>
      </c>
    </row>
    <row r="65" spans="1:16" ht="24.15" customHeight="1">
      <c r="A65" s="2571"/>
      <c r="B65" s="2565"/>
      <c r="C65" s="1053" t="s">
        <v>2020</v>
      </c>
      <c r="D65" s="1005">
        <v>1100</v>
      </c>
      <c r="E65" s="915">
        <v>12</v>
      </c>
      <c r="F65" s="912">
        <v>25600</v>
      </c>
      <c r="G65" s="1208">
        <f>IFERROR(VLOOKUP(C65,TDSheet!$G$3:$M$2018,7,FALSE),"")</f>
        <v>2.5399999999999999E-2</v>
      </c>
      <c r="H65" s="915">
        <v>300</v>
      </c>
      <c r="I65" s="1005" t="s">
        <v>1216</v>
      </c>
      <c r="J65" s="1006">
        <f>IFERROR(VLOOKUP(C65,TDSheet!$G$1:$AK$2998,30,FALSE)/'Параметры заказа'!$B$10,"")</f>
        <v>566.82000000000005</v>
      </c>
      <c r="K65" s="1112">
        <f t="shared" si="0"/>
        <v>45367.065473400013</v>
      </c>
      <c r="L65" s="986"/>
      <c r="N65" s="231"/>
      <c r="O65" s="1023" t="s">
        <v>2021</v>
      </c>
    </row>
    <row r="66" spans="1:16" ht="24.15" customHeight="1" thickBot="1">
      <c r="A66" s="2571"/>
      <c r="B66" s="2565"/>
      <c r="C66" s="1053" t="s">
        <v>2022</v>
      </c>
      <c r="D66" s="942">
        <v>1100</v>
      </c>
      <c r="E66" s="915">
        <v>15</v>
      </c>
      <c r="F66" s="1106">
        <v>25600</v>
      </c>
      <c r="G66" s="1208">
        <f>IFERROR(VLOOKUP(C66,TDSheet!$G$3:$M$2018,7,FALSE),"")</f>
        <v>2.5399999999999999E-2</v>
      </c>
      <c r="H66" s="915">
        <v>370</v>
      </c>
      <c r="I66" s="942" t="s">
        <v>1216</v>
      </c>
      <c r="J66" s="1006">
        <f>IFERROR(VLOOKUP(C66,TDSheet!$G$1:$AK$2998,30,FALSE)/'Параметры заказа'!$B$10,"")</f>
        <v>571.12</v>
      </c>
      <c r="K66" s="1117">
        <f t="shared" si="0"/>
        <v>45711.22831440001</v>
      </c>
      <c r="L66" s="986"/>
      <c r="N66" s="231"/>
      <c r="O66" s="1023" t="s">
        <v>2023</v>
      </c>
    </row>
    <row r="67" spans="1:16" ht="33.75" customHeight="1">
      <c r="A67" s="2559"/>
      <c r="B67" s="2556" t="s">
        <v>2024</v>
      </c>
      <c r="C67" s="424" t="s">
        <v>2025</v>
      </c>
      <c r="D67" s="1108" t="s">
        <v>2026</v>
      </c>
      <c r="E67" s="910">
        <v>10</v>
      </c>
      <c r="F67" s="910">
        <v>21100</v>
      </c>
      <c r="G67" s="1208">
        <f>IFERROR(VLOOKUP(C67,TDSheet!$G$3:$M$2018,7,FALSE),"")</f>
        <v>4.4499999999999998E-2</v>
      </c>
      <c r="H67" s="910">
        <v>230</v>
      </c>
      <c r="I67" s="951" t="s">
        <v>1216</v>
      </c>
      <c r="J67" s="795">
        <f>IFERROR(VLOOKUP(C67,TDSheet!$G$1:$AK$2998,30,FALSE)/'Параметры заказа'!$B$10,"")</f>
        <v>941.34</v>
      </c>
      <c r="K67" s="1111">
        <f t="shared" si="0"/>
        <v>75342.848545800021</v>
      </c>
      <c r="L67" s="961"/>
      <c r="N67" s="231"/>
      <c r="O67" s="1023" t="s">
        <v>2027</v>
      </c>
    </row>
    <row r="68" spans="1:16" ht="33.75" customHeight="1">
      <c r="A68" s="2560"/>
      <c r="B68" s="2557"/>
      <c r="C68" s="1041" t="s">
        <v>2106</v>
      </c>
      <c r="D68" s="1107" t="s">
        <v>2107</v>
      </c>
      <c r="E68" s="912">
        <v>12</v>
      </c>
      <c r="F68" s="912">
        <v>20600</v>
      </c>
      <c r="G68" s="1208">
        <f>IFERROR(VLOOKUP(C68,TDSheet!$G$3:$M$2018,7,FALSE),"")</f>
        <v>3.4104000000000002E-2</v>
      </c>
      <c r="H68" s="912">
        <v>367</v>
      </c>
      <c r="I68" s="940" t="s">
        <v>1216</v>
      </c>
      <c r="J68" s="1000">
        <f>IFERROR(VLOOKUP(C68,TDSheet!$G$1:$AK$2998,30,FALSE)/'Параметры заказа'!$B$10,"")</f>
        <v>913.05</v>
      </c>
      <c r="K68" s="1112">
        <f t="shared" si="0"/>
        <v>73078.577203500012</v>
      </c>
      <c r="L68" s="972"/>
      <c r="N68" s="231"/>
      <c r="O68" s="1023" t="s">
        <v>2108</v>
      </c>
      <c r="P68" s="462" t="s">
        <v>2103</v>
      </c>
    </row>
    <row r="69" spans="1:16" ht="33.75" customHeight="1">
      <c r="A69" s="2560"/>
      <c r="B69" s="2557"/>
      <c r="C69" s="1041" t="s">
        <v>2109</v>
      </c>
      <c r="D69" s="1107" t="s">
        <v>2110</v>
      </c>
      <c r="E69" s="912">
        <v>15</v>
      </c>
      <c r="F69" s="912">
        <v>20600</v>
      </c>
      <c r="G69" s="1208">
        <f>IFERROR(VLOOKUP(C69,TDSheet!$G$3:$M$2018,7,FALSE),"")</f>
        <v>3.4104000000000002E-2</v>
      </c>
      <c r="H69" s="912">
        <v>400</v>
      </c>
      <c r="I69" s="940" t="s">
        <v>1216</v>
      </c>
      <c r="J69" s="1000">
        <f>IFERROR(VLOOKUP(C69,TDSheet!$G$1:$AK$2998,30,FALSE)/'Параметры заказа'!$B$10,"")</f>
        <v>965.83</v>
      </c>
      <c r="K69" s="1112">
        <f t="shared" si="0"/>
        <v>77302.975982100019</v>
      </c>
      <c r="L69" s="972"/>
      <c r="N69" s="231"/>
      <c r="O69" s="1023" t="s">
        <v>2111</v>
      </c>
      <c r="P69" s="462" t="s">
        <v>2103</v>
      </c>
    </row>
    <row r="70" spans="1:16" ht="33.75" customHeight="1">
      <c r="A70" s="2560"/>
      <c r="B70" s="2557"/>
      <c r="C70" s="1041" t="s">
        <v>2112</v>
      </c>
      <c r="D70" s="1107" t="s">
        <v>2113</v>
      </c>
      <c r="E70" s="912">
        <v>18</v>
      </c>
      <c r="F70" s="912">
        <v>20600</v>
      </c>
      <c r="G70" s="1208">
        <f>IFERROR(VLOOKUP(C70,TDSheet!$G$3:$M$2018,7,FALSE),"")</f>
        <v>3.4104000000000002E-2</v>
      </c>
      <c r="H70" s="912">
        <v>417</v>
      </c>
      <c r="I70" s="940" t="s">
        <v>1216</v>
      </c>
      <c r="J70" s="1000">
        <f>IFERROR(VLOOKUP(C70,TDSheet!$G$1:$AK$2998,30,FALSE)/'Параметры заказа'!$B$10,"")</f>
        <v>1014.11</v>
      </c>
      <c r="K70" s="1112">
        <f t="shared" si="0"/>
        <v>81167.204345700011</v>
      </c>
      <c r="L70" s="972"/>
      <c r="N70" s="231"/>
      <c r="O70" s="1023" t="s">
        <v>2114</v>
      </c>
      <c r="P70" s="462" t="s">
        <v>2103</v>
      </c>
    </row>
    <row r="71" spans="1:16" ht="34.65" customHeight="1">
      <c r="A71" s="2560"/>
      <c r="B71" s="2557"/>
      <c r="C71" s="1041" t="s">
        <v>2028</v>
      </c>
      <c r="D71" s="1107" t="s">
        <v>2029</v>
      </c>
      <c r="E71" s="912">
        <v>12</v>
      </c>
      <c r="F71" s="912">
        <v>23350</v>
      </c>
      <c r="G71" s="1208">
        <f>IFERROR(VLOOKUP(C71,TDSheet!$G$3:$M$2018,7,FALSE),"")</f>
        <v>4.3333000000000003E-2</v>
      </c>
      <c r="H71" s="912">
        <v>370</v>
      </c>
      <c r="I71" s="908" t="s">
        <v>1216</v>
      </c>
      <c r="J71" s="1000">
        <f>IFERROR(VLOOKUP(C71,TDSheet!$G$1:$AK$2998,30,FALSE)/'Параметры заказа'!$B$10,"")</f>
        <v>1003.2</v>
      </c>
      <c r="K71" s="1112">
        <f t="shared" si="0"/>
        <v>80293.991184000013</v>
      </c>
      <c r="L71" s="972"/>
      <c r="N71" s="231"/>
      <c r="O71" s="1023" t="s">
        <v>2030</v>
      </c>
    </row>
    <row r="72" spans="1:16" ht="32.25" customHeight="1">
      <c r="A72" s="2560"/>
      <c r="B72" s="2557"/>
      <c r="C72" s="1041" t="s">
        <v>2031</v>
      </c>
      <c r="D72" s="1107" t="s">
        <v>2032</v>
      </c>
      <c r="E72" s="912">
        <v>15</v>
      </c>
      <c r="F72" s="912">
        <v>30400</v>
      </c>
      <c r="G72" s="1208">
        <f>IFERROR(VLOOKUP(C72,TDSheet!$G$3:$M$2018,7,FALSE),"")</f>
        <v>5.2999999999999999E-2</v>
      </c>
      <c r="H72" s="912">
        <v>750</v>
      </c>
      <c r="I72" s="908" t="s">
        <v>1216</v>
      </c>
      <c r="J72" s="1000">
        <f>IFERROR(VLOOKUP(C72,TDSheet!$G$1:$AK$2998,30,FALSE)/'Параметры заказа'!$B$10,"")</f>
        <v>1284.0999999999999</v>
      </c>
      <c r="K72" s="1112">
        <f t="shared" si="0"/>
        <v>102776.62886700001</v>
      </c>
      <c r="L72" s="972"/>
      <c r="N72" s="231"/>
      <c r="O72" s="1023" t="s">
        <v>2033</v>
      </c>
    </row>
    <row r="73" spans="1:16" ht="32.25" customHeight="1" thickBot="1">
      <c r="A73" s="2561"/>
      <c r="B73" s="2558"/>
      <c r="C73" s="701" t="s">
        <v>5811</v>
      </c>
      <c r="D73" s="976" t="s">
        <v>2032</v>
      </c>
      <c r="E73" s="973">
        <v>15</v>
      </c>
      <c r="F73" s="973">
        <v>36000</v>
      </c>
      <c r="G73" s="1208">
        <f>IFERROR(VLOOKUP(C73,TDSheet!$G$3:$M$2018,7,FALSE),"")</f>
        <v>0.05</v>
      </c>
      <c r="H73" s="973">
        <v>860</v>
      </c>
      <c r="I73" s="1034" t="s">
        <v>1216</v>
      </c>
      <c r="J73" s="1014">
        <f>IFERROR(VLOOKUP(C73,TDSheet!$G$1:$AK$2998,30,FALSE)/'Параметры заказа'!$B$10,"")</f>
        <v>1743.88</v>
      </c>
      <c r="K73" s="1114">
        <f t="shared" si="0"/>
        <v>139576.44073560002</v>
      </c>
      <c r="L73" s="978"/>
      <c r="N73" s="231"/>
      <c r="O73" s="1023" t="s">
        <v>5812</v>
      </c>
      <c r="P73" s="462" t="s">
        <v>2103</v>
      </c>
    </row>
    <row r="74" spans="1:16" ht="22.95" customHeight="1">
      <c r="A74" s="893"/>
      <c r="C74" s="440"/>
      <c r="D74" s="893"/>
      <c r="I74" s="1054"/>
      <c r="J74" s="441"/>
      <c r="K74" s="442"/>
      <c r="N74" s="231"/>
    </row>
    <row r="75" spans="1:16" ht="24.15" customHeight="1">
      <c r="B75" s="425" t="s">
        <v>2034</v>
      </c>
    </row>
    <row r="76" spans="1:16" ht="24.15" customHeight="1">
      <c r="A76"/>
      <c r="B76" s="426" t="s">
        <v>2035</v>
      </c>
      <c r="C76"/>
      <c r="D76"/>
      <c r="E76"/>
      <c r="F76"/>
      <c r="G76"/>
      <c r="H76"/>
      <c r="I76"/>
      <c r="J76"/>
      <c r="K76"/>
      <c r="L76"/>
      <c r="M76"/>
      <c r="N76"/>
      <c r="O76" s="439"/>
    </row>
    <row r="77" spans="1:16" ht="24.15" customHeight="1">
      <c r="A77"/>
      <c r="B77" s="427" t="s">
        <v>2120</v>
      </c>
      <c r="C77"/>
      <c r="D77"/>
      <c r="E77"/>
      <c r="F77"/>
      <c r="G77"/>
      <c r="H77"/>
      <c r="I77"/>
      <c r="J77"/>
      <c r="K77"/>
      <c r="L77"/>
      <c r="M77"/>
      <c r="N77"/>
      <c r="O77" s="439"/>
    </row>
    <row r="78" spans="1:16" ht="24.15" customHeight="1">
      <c r="A78"/>
      <c r="B78" s="428" t="s">
        <v>1489</v>
      </c>
      <c r="C78" s="428"/>
      <c r="D78" s="429" t="s">
        <v>2036</v>
      </c>
      <c r="E78" s="429"/>
      <c r="F78" s="429"/>
      <c r="G78" s="429"/>
      <c r="H78" s="429"/>
      <c r="I78" s="429"/>
      <c r="J78" s="429"/>
      <c r="K78" s="429"/>
      <c r="L78" s="429"/>
      <c r="M78"/>
      <c r="N78"/>
      <c r="O78" s="439"/>
    </row>
    <row r="79" spans="1:16" ht="24.15" customHeight="1">
      <c r="A79"/>
      <c r="B79" s="430" t="s">
        <v>2037</v>
      </c>
      <c r="C79" s="428"/>
      <c r="D79" s="431" t="s">
        <v>2038</v>
      </c>
      <c r="E79" s="431"/>
      <c r="F79" s="432" t="s">
        <v>1489</v>
      </c>
      <c r="G79" s="431" t="s">
        <v>2039</v>
      </c>
      <c r="H79" s="431"/>
      <c r="I79" s="430" t="s">
        <v>2040</v>
      </c>
      <c r="J79" s="433"/>
      <c r="K79" s="433"/>
      <c r="L79" s="431"/>
      <c r="M79"/>
      <c r="N79"/>
      <c r="O79" s="439"/>
    </row>
    <row r="80" spans="1:16" ht="24.15" customHeight="1">
      <c r="A80"/>
      <c r="B80" s="430" t="s">
        <v>2041</v>
      </c>
      <c r="C80" s="428"/>
      <c r="D80" s="431" t="s">
        <v>2042</v>
      </c>
      <c r="E80" s="431"/>
      <c r="F80" s="434"/>
      <c r="G80" s="431"/>
      <c r="H80" s="431"/>
      <c r="I80" s="430" t="s">
        <v>2043</v>
      </c>
      <c r="J80" s="433"/>
      <c r="K80" s="433"/>
      <c r="L80" s="431"/>
      <c r="M80"/>
      <c r="N80"/>
      <c r="O80" s="439"/>
    </row>
    <row r="81" spans="1:15" ht="24.15" customHeight="1">
      <c r="A81"/>
      <c r="B81" s="435" t="s">
        <v>2044</v>
      </c>
      <c r="C81" s="428"/>
      <c r="D81" s="431" t="s">
        <v>2045</v>
      </c>
      <c r="E81" s="431"/>
      <c r="F81" s="434"/>
      <c r="G81" s="431"/>
      <c r="H81" s="431"/>
      <c r="I81" s="431"/>
      <c r="J81" s="433"/>
      <c r="K81" s="433"/>
      <c r="L81" s="431"/>
      <c r="M81"/>
      <c r="N81"/>
      <c r="O81" s="439"/>
    </row>
    <row r="82" spans="1:15" ht="24.15" customHeight="1">
      <c r="A82"/>
      <c r="B82" s="436">
        <v>130</v>
      </c>
      <c r="C82" s="428"/>
      <c r="D82" s="431" t="s">
        <v>2046</v>
      </c>
      <c r="E82" s="431"/>
      <c r="F82" s="437">
        <v>180</v>
      </c>
      <c r="G82" s="431"/>
      <c r="H82" s="431"/>
      <c r="I82" s="431"/>
      <c r="J82" s="433"/>
      <c r="K82" s="433"/>
      <c r="L82" s="431"/>
      <c r="M82"/>
      <c r="N82"/>
      <c r="O82" s="439"/>
    </row>
    <row r="83" spans="1:15" ht="24.15" customHeight="1">
      <c r="A83"/>
      <c r="B83" s="430" t="s">
        <v>2047</v>
      </c>
      <c r="C83" s="428"/>
      <c r="D83" s="431" t="s">
        <v>2048</v>
      </c>
      <c r="E83" s="431"/>
      <c r="F83" s="434"/>
      <c r="G83" s="431"/>
      <c r="H83" s="431"/>
      <c r="I83" s="431"/>
      <c r="J83" s="433"/>
      <c r="K83" s="433"/>
      <c r="L83" s="431"/>
      <c r="M83"/>
      <c r="N83"/>
      <c r="O83" s="439"/>
    </row>
    <row r="84" spans="1:15" ht="24.15" customHeight="1">
      <c r="A84"/>
      <c r="B84" s="290" t="s">
        <v>1488</v>
      </c>
      <c r="C84" s="290"/>
      <c r="D84" t="s">
        <v>2121</v>
      </c>
      <c r="E84"/>
      <c r="F84"/>
      <c r="G84"/>
      <c r="H84"/>
      <c r="I84"/>
      <c r="J84" s="31"/>
      <c r="L84"/>
      <c r="M84"/>
      <c r="N84"/>
      <c r="O84" s="439"/>
    </row>
    <row r="85" spans="1:15" ht="24.15" customHeight="1">
      <c r="A85"/>
      <c r="B85"/>
      <c r="C85"/>
      <c r="D85"/>
      <c r="E85"/>
      <c r="F85"/>
      <c r="G85"/>
      <c r="H85"/>
      <c r="I85"/>
      <c r="J85" s="31"/>
      <c r="L85"/>
      <c r="M85"/>
      <c r="N85"/>
      <c r="O85" s="439"/>
    </row>
    <row r="86" spans="1:15" ht="24.15" customHeight="1">
      <c r="A86"/>
      <c r="B86" s="426" t="s">
        <v>2049</v>
      </c>
      <c r="C86"/>
      <c r="D86"/>
      <c r="E86"/>
      <c r="F86"/>
      <c r="G86"/>
      <c r="H86"/>
      <c r="I86"/>
      <c r="J86" s="31"/>
      <c r="L86"/>
      <c r="M86"/>
      <c r="N86"/>
      <c r="O86" s="439"/>
    </row>
    <row r="87" spans="1:15" ht="24.15" customHeight="1">
      <c r="A87"/>
      <c r="B87" s="427" t="s">
        <v>2050</v>
      </c>
      <c r="C87"/>
      <c r="D87"/>
      <c r="E87"/>
      <c r="F87"/>
      <c r="G87"/>
      <c r="H87"/>
      <c r="I87"/>
      <c r="J87" s="31"/>
      <c r="L87"/>
      <c r="M87"/>
      <c r="N87"/>
      <c r="O87" s="439"/>
    </row>
    <row r="88" spans="1:15" ht="24.15" customHeight="1">
      <c r="A88"/>
      <c r="B88" s="428" t="s">
        <v>1489</v>
      </c>
      <c r="C88" s="428"/>
      <c r="D88" s="429" t="s">
        <v>2036</v>
      </c>
      <c r="E88" s="429"/>
      <c r="F88" s="429"/>
      <c r="G88" s="429"/>
      <c r="H88" s="429"/>
      <c r="I88" s="429"/>
      <c r="J88" s="438"/>
      <c r="K88" s="438"/>
      <c r="L88" s="429"/>
      <c r="M88"/>
      <c r="N88"/>
      <c r="O88" s="439"/>
    </row>
    <row r="89" spans="1:15" ht="24.15" customHeight="1">
      <c r="A89"/>
      <c r="B89" s="430" t="s">
        <v>2037</v>
      </c>
      <c r="C89" s="428"/>
      <c r="D89" s="431" t="s">
        <v>2038</v>
      </c>
      <c r="E89" s="431"/>
      <c r="F89" s="432" t="s">
        <v>1489</v>
      </c>
      <c r="G89" s="431" t="s">
        <v>2039</v>
      </c>
      <c r="H89" s="431"/>
      <c r="I89" s="430" t="s">
        <v>2040</v>
      </c>
      <c r="J89" s="433"/>
      <c r="K89" s="433"/>
      <c r="L89" s="431"/>
      <c r="M89"/>
      <c r="N89"/>
      <c r="O89" s="439"/>
    </row>
    <row r="90" spans="1:15" ht="24.15" customHeight="1">
      <c r="A90"/>
      <c r="B90" s="430" t="s">
        <v>2041</v>
      </c>
      <c r="C90" s="428"/>
      <c r="D90" s="431" t="s">
        <v>2042</v>
      </c>
      <c r="E90" s="431"/>
      <c r="F90" s="434"/>
      <c r="G90" s="431"/>
      <c r="H90" s="431"/>
      <c r="I90" s="430" t="s">
        <v>2043</v>
      </c>
      <c r="J90" s="433"/>
      <c r="K90" s="433"/>
      <c r="L90" s="431"/>
      <c r="M90"/>
      <c r="N90"/>
      <c r="O90" s="439"/>
    </row>
    <row r="91" spans="1:15" ht="24.15" customHeight="1">
      <c r="A91"/>
      <c r="B91" s="435" t="s">
        <v>2051</v>
      </c>
      <c r="C91" s="428"/>
      <c r="D91" s="431" t="s">
        <v>2045</v>
      </c>
      <c r="E91" s="431"/>
      <c r="F91" s="434"/>
      <c r="G91" s="431"/>
      <c r="H91" s="431"/>
      <c r="I91" s="435" t="s">
        <v>2052</v>
      </c>
      <c r="J91" s="433"/>
      <c r="K91" s="433"/>
      <c r="L91" s="431"/>
      <c r="M91"/>
      <c r="N91"/>
      <c r="O91" s="439"/>
    </row>
    <row r="92" spans="1:15" ht="24.15" customHeight="1">
      <c r="A92"/>
      <c r="B92" s="436">
        <v>380</v>
      </c>
      <c r="C92" s="428"/>
      <c r="D92" s="431" t="s">
        <v>2053</v>
      </c>
      <c r="E92" s="431"/>
      <c r="F92" s="437">
        <v>220</v>
      </c>
      <c r="G92" s="431" t="s">
        <v>2054</v>
      </c>
      <c r="H92" s="431"/>
      <c r="I92" s="431"/>
      <c r="J92" s="431"/>
      <c r="K92" s="433"/>
      <c r="L92" s="431"/>
      <c r="M92"/>
      <c r="N92"/>
      <c r="O92" s="439"/>
    </row>
    <row r="93" spans="1:15" ht="24.15" customHeight="1">
      <c r="A93"/>
      <c r="B93" s="436" t="s">
        <v>2047</v>
      </c>
      <c r="C93" s="428"/>
      <c r="D93" s="428" t="s">
        <v>2048</v>
      </c>
      <c r="E93" s="428"/>
      <c r="F93" s="428"/>
      <c r="G93" s="428"/>
      <c r="H93" s="428"/>
      <c r="I93" s="428"/>
      <c r="J93" s="428"/>
      <c r="K93" s="428"/>
      <c r="L93" s="428"/>
      <c r="M93"/>
      <c r="N93"/>
      <c r="O93" s="439"/>
    </row>
    <row r="94" spans="1:15" ht="24.1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 s="439"/>
    </row>
    <row r="95" spans="1:15" ht="24.15" customHeight="1">
      <c r="B95" s="426" t="s">
        <v>2070</v>
      </c>
      <c r="D95" s="1023"/>
      <c r="E95" s="1023"/>
    </row>
    <row r="96" spans="1:15" ht="24.15" customHeight="1">
      <c r="B96" s="427" t="s">
        <v>2072</v>
      </c>
      <c r="D96" s="1023"/>
      <c r="E96" s="1023"/>
    </row>
    <row r="97" spans="2:12" ht="24.15" customHeight="1">
      <c r="B97" s="428" t="s">
        <v>2041</v>
      </c>
      <c r="C97" s="428"/>
      <c r="D97" s="429" t="s">
        <v>2042</v>
      </c>
      <c r="E97" s="429"/>
      <c r="F97" s="429"/>
      <c r="G97" s="429"/>
      <c r="H97" s="429"/>
      <c r="I97" s="429"/>
      <c r="J97" s="438"/>
      <c r="K97" s="438"/>
      <c r="L97" s="429"/>
    </row>
    <row r="98" spans="2:12" ht="24.15" customHeight="1">
      <c r="B98" s="430" t="s">
        <v>1489</v>
      </c>
      <c r="C98" s="428"/>
      <c r="D98" s="431" t="s">
        <v>2036</v>
      </c>
      <c r="E98" s="431"/>
      <c r="F98" s="431"/>
      <c r="G98" s="431"/>
      <c r="H98" s="430"/>
      <c r="I98" s="431"/>
      <c r="J98" s="433"/>
      <c r="K98" s="433"/>
      <c r="L98" s="431"/>
    </row>
    <row r="99" spans="2:12" ht="24.15" customHeight="1">
      <c r="B99" s="430" t="s">
        <v>2077</v>
      </c>
      <c r="C99" s="428"/>
      <c r="D99" s="431" t="s">
        <v>2078</v>
      </c>
      <c r="E99" s="431"/>
      <c r="F99" s="431"/>
      <c r="G99" s="431"/>
      <c r="H99" s="430"/>
      <c r="I99" s="431"/>
      <c r="J99" s="433"/>
      <c r="K99" s="433"/>
      <c r="L99" s="431"/>
    </row>
    <row r="100" spans="2:12" ht="24.15" customHeight="1">
      <c r="B100" s="435" t="s">
        <v>2079</v>
      </c>
      <c r="C100" s="428"/>
      <c r="D100" s="431" t="s">
        <v>2080</v>
      </c>
      <c r="E100" s="431"/>
      <c r="F100" s="431"/>
      <c r="G100" s="431"/>
      <c r="H100" s="435"/>
      <c r="I100" s="431"/>
      <c r="J100" s="433"/>
      <c r="K100" s="433"/>
      <c r="L100" s="431"/>
    </row>
    <row r="101" spans="2:12" ht="24.15" customHeight="1">
      <c r="B101" s="436">
        <v>750</v>
      </c>
      <c r="C101" s="428"/>
      <c r="D101" s="431" t="s">
        <v>2081</v>
      </c>
      <c r="E101" s="431"/>
      <c r="F101" s="431"/>
      <c r="G101" s="431"/>
      <c r="H101" s="431"/>
      <c r="I101" s="431"/>
      <c r="J101" s="431"/>
      <c r="K101" s="433"/>
      <c r="L101" s="431"/>
    </row>
    <row r="102" spans="2:12" ht="24.15" customHeight="1"/>
    <row r="103" spans="2:12" ht="24.15" customHeight="1"/>
    <row r="104" spans="2:12" ht="24.15" customHeight="1"/>
    <row r="105" spans="2:12" ht="24.15" customHeight="1"/>
    <row r="106" spans="2:12" ht="24.15" customHeight="1"/>
    <row r="107" spans="2:12" ht="24.15" customHeight="1"/>
    <row r="108" spans="2:12" ht="24.15" customHeight="1"/>
    <row r="109" spans="2:12" ht="24.15" customHeight="1"/>
    <row r="110" spans="2:12" ht="24.15" customHeight="1"/>
    <row r="111" spans="2:12" ht="24.15" customHeight="1"/>
    <row r="112" spans="2:12" ht="24.15" customHeight="1"/>
    <row r="113" ht="24.15" customHeight="1"/>
    <row r="114" ht="24.15" customHeight="1"/>
    <row r="115" ht="24.15" customHeight="1"/>
    <row r="116" ht="24.15" customHeight="1"/>
    <row r="117" ht="24.15" customHeight="1"/>
    <row r="118" ht="24.15" customHeight="1"/>
    <row r="119" ht="24.15" customHeight="1"/>
    <row r="120" ht="24.15" customHeight="1"/>
    <row r="121" ht="24.15" customHeight="1"/>
    <row r="122" ht="24.15" customHeight="1"/>
    <row r="123" ht="24.15" customHeight="1"/>
    <row r="124" ht="24.15" customHeight="1"/>
    <row r="125" ht="24.15" customHeight="1"/>
    <row r="126" ht="24.15" customHeight="1"/>
    <row r="127" ht="24.15" customHeight="1"/>
    <row r="128" ht="24.15" customHeight="1"/>
    <row r="129" ht="24.15" customHeight="1"/>
    <row r="130" ht="24.15" customHeight="1"/>
    <row r="131" ht="24.15" customHeight="1"/>
    <row r="132" ht="24.15" customHeight="1"/>
    <row r="133" ht="24.15" customHeight="1"/>
    <row r="134" ht="24.15" customHeight="1"/>
    <row r="135" ht="24.15" customHeight="1"/>
    <row r="136" ht="24.15" customHeight="1"/>
    <row r="137" ht="24.15" customHeight="1"/>
    <row r="138" ht="24.15" customHeight="1"/>
    <row r="139" ht="24.15" customHeight="1"/>
    <row r="140" ht="24.15" customHeight="1"/>
    <row r="141" ht="24.15" customHeight="1"/>
    <row r="142" ht="24.15" customHeight="1"/>
    <row r="143" ht="24.15" customHeight="1"/>
    <row r="144" ht="24.15" customHeight="1"/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</sheetData>
  <sheetProtection sheet="1" objects="1" scenarios="1"/>
  <mergeCells count="54">
    <mergeCell ref="A1:A6"/>
    <mergeCell ref="B1:E6"/>
    <mergeCell ref="F1:J1"/>
    <mergeCell ref="A7:A8"/>
    <mergeCell ref="B7:B8"/>
    <mergeCell ref="C7:C8"/>
    <mergeCell ref="D7:D8"/>
    <mergeCell ref="E7:E8"/>
    <mergeCell ref="F5:J5"/>
    <mergeCell ref="F6:J6"/>
    <mergeCell ref="K1:L1"/>
    <mergeCell ref="F2:J2"/>
    <mergeCell ref="F3:J3"/>
    <mergeCell ref="F4:J4"/>
    <mergeCell ref="J7:J8"/>
    <mergeCell ref="K7:K8"/>
    <mergeCell ref="L7:L8"/>
    <mergeCell ref="K2:L2"/>
    <mergeCell ref="K3:L3"/>
    <mergeCell ref="H7:H8"/>
    <mergeCell ref="F7:F8"/>
    <mergeCell ref="K4:L4"/>
    <mergeCell ref="K5:L5"/>
    <mergeCell ref="K6:L6"/>
    <mergeCell ref="A9:K9"/>
    <mergeCell ref="A11:A19"/>
    <mergeCell ref="B11:B19"/>
    <mergeCell ref="A20:A22"/>
    <mergeCell ref="B20:B22"/>
    <mergeCell ref="A27:A29"/>
    <mergeCell ref="B27:B29"/>
    <mergeCell ref="B51:B55"/>
    <mergeCell ref="A31:A33"/>
    <mergeCell ref="B31:B33"/>
    <mergeCell ref="A34:A36"/>
    <mergeCell ref="B34:B36"/>
    <mergeCell ref="A38:A40"/>
    <mergeCell ref="B38:B40"/>
    <mergeCell ref="B67:B73"/>
    <mergeCell ref="A67:A73"/>
    <mergeCell ref="G7:G8"/>
    <mergeCell ref="A57:A59"/>
    <mergeCell ref="B57:B59"/>
    <mergeCell ref="A60:A62"/>
    <mergeCell ref="B60:B62"/>
    <mergeCell ref="A63:A66"/>
    <mergeCell ref="B63:B66"/>
    <mergeCell ref="A41:A43"/>
    <mergeCell ref="B41:B43"/>
    <mergeCell ref="A45:A50"/>
    <mergeCell ref="B45:B49"/>
    <mergeCell ref="A51:A55"/>
    <mergeCell ref="A23:A25"/>
    <mergeCell ref="B23:B25"/>
  </mergeCells>
  <phoneticPr fontId="119" type="noConversion"/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3">
    <tabColor rgb="FF92D050"/>
  </sheetPr>
  <dimension ref="A1:O264"/>
  <sheetViews>
    <sheetView zoomScale="90" zoomScaleNormal="90" zoomScaleSheetLayoutView="70" workbookViewId="0">
      <pane ySplit="8" topLeftCell="A9" activePane="bottomLeft" state="frozen"/>
      <selection pane="bottomLeft" activeCell="A9" sqref="A9"/>
    </sheetView>
  </sheetViews>
  <sheetFormatPr defaultColWidth="8.88671875" defaultRowHeight="18"/>
  <cols>
    <col min="1" max="1" width="28" style="8" customWidth="1"/>
    <col min="2" max="2" width="29.33203125" style="28" customWidth="1"/>
    <col min="3" max="3" width="14.44140625" style="10" customWidth="1"/>
    <col min="4" max="4" width="17.332031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44140625" style="10" customWidth="1"/>
    <col min="10" max="10" width="14.109375" style="30" customWidth="1"/>
    <col min="11" max="11" width="14.6640625" style="31" customWidth="1"/>
    <col min="12" max="12" width="18.33203125" style="32" customWidth="1"/>
    <col min="13" max="13" width="2" style="8" customWidth="1"/>
    <col min="14" max="16384" width="8.88671875" style="8"/>
  </cols>
  <sheetData>
    <row r="1" spans="1:12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2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2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2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2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2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2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0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512" t="s">
        <v>50</v>
      </c>
    </row>
    <row r="8" spans="1:12" ht="15.75" customHeight="1" thickBot="1">
      <c r="A8" s="2242"/>
      <c r="B8" s="2242"/>
      <c r="C8" s="2242"/>
      <c r="D8" s="2242"/>
      <c r="E8" s="2244"/>
      <c r="F8" s="2246"/>
      <c r="G8" s="96"/>
      <c r="H8" s="97" t="s">
        <v>626</v>
      </c>
      <c r="I8" s="132" t="s">
        <v>627</v>
      </c>
      <c r="J8" s="2412"/>
      <c r="K8" s="2237"/>
      <c r="L8" s="2513"/>
    </row>
    <row r="9" spans="1:12" ht="29.25" customHeight="1" thickBot="1">
      <c r="A9" s="1063" t="s">
        <v>623</v>
      </c>
      <c r="B9" s="1064"/>
      <c r="C9" s="1064"/>
      <c r="D9" s="1064"/>
      <c r="E9" s="1064"/>
      <c r="F9" s="1064"/>
      <c r="G9" s="1064"/>
      <c r="H9" s="1064"/>
      <c r="I9" s="1064"/>
      <c r="J9" s="1064"/>
      <c r="K9" s="1064"/>
      <c r="L9" s="147"/>
    </row>
    <row r="10" spans="1:12" ht="25.5" customHeight="1" thickBot="1">
      <c r="A10" s="722" t="s">
        <v>314</v>
      </c>
      <c r="B10" s="723"/>
      <c r="C10" s="723"/>
      <c r="D10" s="723"/>
      <c r="E10" s="723"/>
      <c r="F10" s="723"/>
      <c r="G10" s="723"/>
      <c r="H10" s="723"/>
      <c r="I10" s="723"/>
      <c r="J10" s="723"/>
      <c r="K10" s="723"/>
      <c r="L10" s="555"/>
    </row>
    <row r="11" spans="1:12" ht="27.9" customHeight="1">
      <c r="A11" s="2460"/>
      <c r="B11" s="2593" t="s">
        <v>309</v>
      </c>
      <c r="C11" s="93" t="s">
        <v>300</v>
      </c>
      <c r="D11" s="3" t="s">
        <v>3</v>
      </c>
      <c r="E11" s="9">
        <v>40</v>
      </c>
      <c r="F11" s="9">
        <v>97</v>
      </c>
      <c r="G11" s="41">
        <v>8.3700000000000002E-5</v>
      </c>
      <c r="H11" s="111">
        <v>10</v>
      </c>
      <c r="I11" s="98" t="s">
        <v>664</v>
      </c>
      <c r="J11" s="728">
        <f>IFERROR(VLOOKUP(C11,TDSheet!$G$1:$AK$2998,30,FALSE)/'Параметры заказа'!$B$10,"")</f>
        <v>3.82</v>
      </c>
      <c r="K11" s="1095">
        <f>IFERROR(J11*$K$3*((100-$K$1)/100),"")</f>
        <v>305.74466340000004</v>
      </c>
      <c r="L11" s="556"/>
    </row>
    <row r="12" spans="1:12" ht="27.9" customHeight="1">
      <c r="A12" s="2462"/>
      <c r="B12" s="2594"/>
      <c r="C12" s="94" t="s">
        <v>301</v>
      </c>
      <c r="D12" s="4" t="s">
        <v>5</v>
      </c>
      <c r="E12" s="11">
        <v>40</v>
      </c>
      <c r="F12" s="11">
        <v>156</v>
      </c>
      <c r="G12" s="42">
        <v>1.395E-4</v>
      </c>
      <c r="H12" s="112">
        <v>10</v>
      </c>
      <c r="I12" s="99" t="s">
        <v>628</v>
      </c>
      <c r="J12" s="729">
        <f>IFERROR(VLOOKUP(C12,TDSheet!$G$1:$AK$2998,30,FALSE)/'Параметры заказа'!$B$10,"")</f>
        <v>6</v>
      </c>
      <c r="K12" s="1076">
        <f t="shared" ref="K12:K75" si="0">IFERROR(J12*$K$3*((100-$K$1)/100),"")</f>
        <v>480.2272200000001</v>
      </c>
      <c r="L12" s="557"/>
    </row>
    <row r="13" spans="1:12" ht="27.9" customHeight="1">
      <c r="A13" s="2462"/>
      <c r="B13" s="2594"/>
      <c r="C13" s="94" t="s">
        <v>302</v>
      </c>
      <c r="D13" s="4" t="s">
        <v>7</v>
      </c>
      <c r="E13" s="11">
        <v>40</v>
      </c>
      <c r="F13" s="11">
        <v>246</v>
      </c>
      <c r="G13" s="42">
        <v>2.3250000000000001E-4</v>
      </c>
      <c r="H13" s="112">
        <v>5</v>
      </c>
      <c r="I13" s="99" t="s">
        <v>663</v>
      </c>
      <c r="J13" s="729">
        <f>IFERROR(VLOOKUP(C13,TDSheet!$G$1:$AK$2998,30,FALSE)/'Параметры заказа'!$B$10,"")</f>
        <v>10.73</v>
      </c>
      <c r="K13" s="1076">
        <f t="shared" si="0"/>
        <v>858.80634510000016</v>
      </c>
      <c r="L13" s="557"/>
    </row>
    <row r="14" spans="1:12" ht="27.9" customHeight="1">
      <c r="A14" s="2462"/>
      <c r="B14" s="2594"/>
      <c r="C14" s="94" t="s">
        <v>303</v>
      </c>
      <c r="D14" s="4" t="s">
        <v>9</v>
      </c>
      <c r="E14" s="11">
        <v>40</v>
      </c>
      <c r="F14" s="11">
        <v>376</v>
      </c>
      <c r="G14" s="42">
        <v>3.4185900000000002E-4</v>
      </c>
      <c r="H14" s="112">
        <v>5</v>
      </c>
      <c r="I14" s="99" t="s">
        <v>650</v>
      </c>
      <c r="J14" s="729">
        <f>IFERROR(VLOOKUP(C14,TDSheet!$G$1:$AK$2998,30,FALSE)/'Параметры заказа'!$B$10,"")</f>
        <v>16.36</v>
      </c>
      <c r="K14" s="1076">
        <f t="shared" si="0"/>
        <v>1309.4195532000001</v>
      </c>
      <c r="L14" s="557"/>
    </row>
    <row r="15" spans="1:12" ht="27.9" customHeight="1">
      <c r="A15" s="2462"/>
      <c r="B15" s="2594"/>
      <c r="C15" s="94" t="s">
        <v>305</v>
      </c>
      <c r="D15" s="4" t="s">
        <v>11</v>
      </c>
      <c r="E15" s="11">
        <v>40</v>
      </c>
      <c r="F15" s="11">
        <v>531</v>
      </c>
      <c r="G15" s="42">
        <v>5.46975E-4</v>
      </c>
      <c r="H15" s="112">
        <v>5</v>
      </c>
      <c r="I15" s="99" t="s">
        <v>660</v>
      </c>
      <c r="J15" s="729">
        <f>IFERROR(VLOOKUP(C15,TDSheet!$G$1:$AK$2998,30,FALSE)/'Параметры заказа'!$B$10,"")</f>
        <v>23.49</v>
      </c>
      <c r="K15" s="1076">
        <f t="shared" si="0"/>
        <v>1880.0895663000001</v>
      </c>
      <c r="L15" s="557"/>
    </row>
    <row r="16" spans="1:12" ht="27.9" customHeight="1" thickBot="1">
      <c r="A16" s="2466"/>
      <c r="B16" s="2595"/>
      <c r="C16" s="95" t="s">
        <v>304</v>
      </c>
      <c r="D16" s="5" t="s">
        <v>13</v>
      </c>
      <c r="E16" s="12">
        <v>40</v>
      </c>
      <c r="F16" s="12">
        <v>939</v>
      </c>
      <c r="G16" s="43">
        <v>9.11625E-4</v>
      </c>
      <c r="H16" s="113">
        <v>3</v>
      </c>
      <c r="I16" s="100" t="s">
        <v>631</v>
      </c>
      <c r="J16" s="730">
        <f>IFERROR(VLOOKUP(C16,TDSheet!$G$1:$AK$2998,30,FALSE)/'Параметры заказа'!$B$10,"")</f>
        <v>51.38</v>
      </c>
      <c r="K16" s="1097">
        <f t="shared" si="0"/>
        <v>4112.3457606000011</v>
      </c>
      <c r="L16" s="558"/>
    </row>
    <row r="17" spans="1:12" ht="27.9" customHeight="1">
      <c r="A17" s="2389"/>
      <c r="B17" s="2391" t="s">
        <v>310</v>
      </c>
      <c r="C17" s="93" t="s">
        <v>306</v>
      </c>
      <c r="D17" s="3" t="s">
        <v>3</v>
      </c>
      <c r="E17" s="20">
        <v>40</v>
      </c>
      <c r="F17" s="20">
        <v>114</v>
      </c>
      <c r="G17" s="104">
        <v>1.04625E-4</v>
      </c>
      <c r="H17" s="111">
        <v>10</v>
      </c>
      <c r="I17" s="122" t="s">
        <v>638</v>
      </c>
      <c r="J17" s="851">
        <f>IFERROR(VLOOKUP(C17,TDSheet!$G$1:$AK$2998,30,FALSE)/'Параметры заказа'!$B$10,"")</f>
        <v>4.58</v>
      </c>
      <c r="K17" s="1081">
        <f t="shared" si="0"/>
        <v>366.57344460000007</v>
      </c>
      <c r="L17" s="556"/>
    </row>
    <row r="18" spans="1:12" ht="27.9" customHeight="1">
      <c r="A18" s="2387"/>
      <c r="B18" s="2388"/>
      <c r="C18" s="94" t="s">
        <v>307</v>
      </c>
      <c r="D18" s="4" t="s">
        <v>5</v>
      </c>
      <c r="E18" s="35">
        <v>40</v>
      </c>
      <c r="F18" s="35">
        <v>191</v>
      </c>
      <c r="G18" s="105">
        <v>1.395E-4</v>
      </c>
      <c r="H18" s="112">
        <v>10</v>
      </c>
      <c r="I18" s="103" t="s">
        <v>637</v>
      </c>
      <c r="J18" s="739">
        <f>IFERROR(VLOOKUP(C18,TDSheet!$G$1:$AK$2998,30,FALSE)/'Параметры заказа'!$B$10,"")</f>
        <v>7.68</v>
      </c>
      <c r="K18" s="1079">
        <f t="shared" si="0"/>
        <v>614.69084160000011</v>
      </c>
      <c r="L18" s="557"/>
    </row>
    <row r="19" spans="1:12" ht="27.9" customHeight="1">
      <c r="A19" s="2387"/>
      <c r="B19" s="2388"/>
      <c r="C19" s="37" t="s">
        <v>308</v>
      </c>
      <c r="D19" s="38" t="s">
        <v>7</v>
      </c>
      <c r="E19" s="40">
        <v>40</v>
      </c>
      <c r="F19" s="40">
        <v>309</v>
      </c>
      <c r="G19" s="160">
        <v>4.5581300000000001E-4</v>
      </c>
      <c r="H19" s="114">
        <v>6</v>
      </c>
      <c r="I19" s="106" t="s">
        <v>630</v>
      </c>
      <c r="J19" s="740">
        <f>IFERROR(VLOOKUP(C19,TDSheet!$G$1:$AK$2998,30,FALSE)/'Параметры заказа'!$B$10,"")</f>
        <v>12.84</v>
      </c>
      <c r="K19" s="1079">
        <f t="shared" si="0"/>
        <v>1027.6862508000002</v>
      </c>
      <c r="L19" s="559"/>
    </row>
    <row r="20" spans="1:12" ht="27.9" customHeight="1" thickBot="1">
      <c r="A20" s="2390"/>
      <c r="B20" s="2392"/>
      <c r="C20" s="95" t="s">
        <v>827</v>
      </c>
      <c r="D20" s="5" t="s">
        <v>9</v>
      </c>
      <c r="E20" s="34">
        <v>40</v>
      </c>
      <c r="F20" s="34">
        <v>470</v>
      </c>
      <c r="G20" s="45">
        <v>4.5581300000000001E-4</v>
      </c>
      <c r="H20" s="113">
        <v>5</v>
      </c>
      <c r="I20" s="123" t="s">
        <v>642</v>
      </c>
      <c r="J20" s="733">
        <f>IFERROR(VLOOKUP(C20,TDSheet!$G$1:$AK$2998,30,FALSE)/'Параметры заказа'!$B$10,"")</f>
        <v>21.31</v>
      </c>
      <c r="K20" s="1080">
        <f t="shared" si="0"/>
        <v>1705.6070097000002</v>
      </c>
      <c r="L20" s="558"/>
    </row>
    <row r="21" spans="1:12" ht="27.9" customHeight="1" thickBot="1">
      <c r="A21" s="718" t="s">
        <v>573</v>
      </c>
      <c r="B21" s="719"/>
      <c r="C21" s="719"/>
      <c r="D21" s="719"/>
      <c r="E21" s="719"/>
      <c r="F21" s="719"/>
      <c r="G21" s="719"/>
      <c r="H21" s="719"/>
      <c r="I21" s="719"/>
      <c r="J21" s="747" t="str">
        <f>IFERROR(VLOOKUP(C21,TDSheet!$G$1:$AK$2998,30,FALSE)/'Параметры заказа'!$B$10,"")</f>
        <v/>
      </c>
      <c r="K21" s="747" t="str">
        <f t="shared" si="0"/>
        <v/>
      </c>
      <c r="L21" s="560"/>
    </row>
    <row r="22" spans="1:12" ht="27.9" customHeight="1">
      <c r="A22" s="2389"/>
      <c r="B22" s="2391" t="s">
        <v>311</v>
      </c>
      <c r="C22" s="93" t="s">
        <v>312</v>
      </c>
      <c r="D22" s="3" t="s">
        <v>3</v>
      </c>
      <c r="E22" s="20">
        <v>25</v>
      </c>
      <c r="F22" s="20">
        <v>74</v>
      </c>
      <c r="G22" s="46">
        <v>8.3700000000000002E-5</v>
      </c>
      <c r="H22" s="111">
        <v>10</v>
      </c>
      <c r="I22" s="122" t="s">
        <v>666</v>
      </c>
      <c r="J22" s="851">
        <f>IFERROR(VLOOKUP(C22,TDSheet!$G$1:$AK$2998,30,FALSE)/'Параметры заказа'!$B$10,"")</f>
        <v>3.13</v>
      </c>
      <c r="K22" s="1081">
        <f t="shared" si="0"/>
        <v>250.51853310000004</v>
      </c>
      <c r="L22" s="556"/>
    </row>
    <row r="23" spans="1:12" ht="27.9" customHeight="1">
      <c r="A23" s="2387"/>
      <c r="B23" s="2388"/>
      <c r="C23" s="94" t="s">
        <v>313</v>
      </c>
      <c r="D23" s="4" t="s">
        <v>5</v>
      </c>
      <c r="E23" s="35">
        <v>25</v>
      </c>
      <c r="F23" s="35">
        <v>116</v>
      </c>
      <c r="G23" s="44">
        <v>1.395E-4</v>
      </c>
      <c r="H23" s="112">
        <v>10</v>
      </c>
      <c r="I23" s="103" t="s">
        <v>638</v>
      </c>
      <c r="J23" s="739">
        <f>IFERROR(VLOOKUP(C23,TDSheet!$G$1:$AK$2998,30,FALSE)/'Параметры заказа'!$B$10,"")</f>
        <v>4.8</v>
      </c>
      <c r="K23" s="1079">
        <f t="shared" si="0"/>
        <v>384.18177600000007</v>
      </c>
      <c r="L23" s="557"/>
    </row>
    <row r="24" spans="1:12" ht="27.9" customHeight="1" thickBot="1">
      <c r="A24" s="2390"/>
      <c r="B24" s="2392"/>
      <c r="C24" s="95" t="s">
        <v>764</v>
      </c>
      <c r="D24" s="5" t="s">
        <v>7</v>
      </c>
      <c r="E24" s="34">
        <v>25</v>
      </c>
      <c r="F24" s="34">
        <v>205</v>
      </c>
      <c r="G24" s="45">
        <v>2.3250000000000001E-4</v>
      </c>
      <c r="H24" s="113">
        <v>5</v>
      </c>
      <c r="I24" s="123" t="s">
        <v>639</v>
      </c>
      <c r="J24" s="733">
        <f>IFERROR(VLOOKUP(C24,TDSheet!$G$1:$AK$2998,30,FALSE)/'Параметры заказа'!$B$10,"")</f>
        <v>9.1199999999999992</v>
      </c>
      <c r="K24" s="1079">
        <f t="shared" si="0"/>
        <v>729.94537440000011</v>
      </c>
      <c r="L24" s="558"/>
    </row>
    <row r="25" spans="1:12" ht="27.9" customHeight="1" thickBot="1">
      <c r="A25" s="1065" t="s">
        <v>894</v>
      </c>
      <c r="B25" s="1066"/>
      <c r="C25" s="1066"/>
      <c r="D25" s="1066"/>
      <c r="E25" s="1066"/>
      <c r="F25" s="1066"/>
      <c r="G25" s="1066"/>
      <c r="H25" s="1066"/>
      <c r="I25" s="1066"/>
      <c r="J25" s="1119" t="str">
        <f>IFERROR(VLOOKUP(C25,TDSheet!$G$1:$AK$2998,30,FALSE)/'Параметры заказа'!$B$10,"")</f>
        <v/>
      </c>
      <c r="K25" s="1077" t="str">
        <f t="shared" si="0"/>
        <v/>
      </c>
      <c r="L25" s="560"/>
    </row>
    <row r="26" spans="1:12" ht="27.9" customHeight="1">
      <c r="A26" s="2460"/>
      <c r="B26" s="2501" t="s">
        <v>877</v>
      </c>
      <c r="C26" s="58" t="s">
        <v>878</v>
      </c>
      <c r="D26" s="85" t="s">
        <v>889</v>
      </c>
      <c r="E26" s="9">
        <v>40</v>
      </c>
      <c r="F26" s="59">
        <v>93</v>
      </c>
      <c r="G26" s="74">
        <v>6.6299999999999996E-3</v>
      </c>
      <c r="H26" s="131">
        <v>10</v>
      </c>
      <c r="I26" s="67">
        <v>160</v>
      </c>
      <c r="J26" s="728">
        <f>IFERROR(VLOOKUP(C26,TDSheet!$G$1:$AK$2998,30,FALSE)/'Параметры заказа'!$B$10,"")</f>
        <v>3.69</v>
      </c>
      <c r="K26" s="1078">
        <f t="shared" si="0"/>
        <v>295.33974030000002</v>
      </c>
      <c r="L26" s="561"/>
    </row>
    <row r="27" spans="1:12" ht="27.9" customHeight="1">
      <c r="A27" s="2462"/>
      <c r="B27" s="2589"/>
      <c r="C27" s="49" t="s">
        <v>879</v>
      </c>
      <c r="D27" s="86" t="s">
        <v>888</v>
      </c>
      <c r="E27" s="11">
        <v>40</v>
      </c>
      <c r="F27" s="48">
        <v>130</v>
      </c>
      <c r="G27" s="72">
        <v>9.9450000000000007E-3</v>
      </c>
      <c r="H27" s="129">
        <v>10</v>
      </c>
      <c r="I27" s="54">
        <v>140</v>
      </c>
      <c r="J27" s="729">
        <f>IFERROR(VLOOKUP(C27,TDSheet!$G$1:$AK$2998,30,FALSE)/'Параметры заказа'!$B$10,"")</f>
        <v>5.13</v>
      </c>
      <c r="K27" s="1079">
        <f t="shared" si="0"/>
        <v>410.59427310000007</v>
      </c>
      <c r="L27" s="557"/>
    </row>
    <row r="28" spans="1:12" ht="27.9" customHeight="1">
      <c r="A28" s="2462"/>
      <c r="B28" s="2589"/>
      <c r="C28" s="49" t="s">
        <v>880</v>
      </c>
      <c r="D28" s="86" t="s">
        <v>887</v>
      </c>
      <c r="E28" s="11">
        <v>40</v>
      </c>
      <c r="F28" s="48">
        <v>164</v>
      </c>
      <c r="G28" s="72">
        <v>1.4206999999999999E-2</v>
      </c>
      <c r="H28" s="129">
        <v>10</v>
      </c>
      <c r="I28" s="54">
        <v>150</v>
      </c>
      <c r="J28" s="729">
        <f>IFERROR(VLOOKUP(C28,TDSheet!$G$1:$AK$2998,30,FALSE)/'Параметры заказа'!$B$10,"")</f>
        <v>6.22</v>
      </c>
      <c r="K28" s="1079">
        <f t="shared" si="0"/>
        <v>497.83555140000004</v>
      </c>
      <c r="L28" s="557"/>
    </row>
    <row r="29" spans="1:12" ht="27.9" customHeight="1">
      <c r="A29" s="2462"/>
      <c r="B29" s="2589"/>
      <c r="C29" s="49" t="s">
        <v>881</v>
      </c>
      <c r="D29" s="83" t="s">
        <v>886</v>
      </c>
      <c r="E29" s="11">
        <v>40</v>
      </c>
      <c r="F29" s="48">
        <v>255</v>
      </c>
      <c r="G29" s="72">
        <v>1.4206999999999999E-2</v>
      </c>
      <c r="H29" s="129">
        <v>10</v>
      </c>
      <c r="I29" s="54">
        <v>100</v>
      </c>
      <c r="J29" s="729">
        <f>IFERROR(VLOOKUP(C29,TDSheet!$G$1:$AK$2998,30,FALSE)/'Параметры заказа'!$B$10,"")</f>
        <v>9.7899999999999991</v>
      </c>
      <c r="K29" s="1079">
        <f t="shared" si="0"/>
        <v>783.57074730000011</v>
      </c>
      <c r="L29" s="557"/>
    </row>
    <row r="30" spans="1:12" ht="27.9" customHeight="1">
      <c r="A30" s="2462"/>
      <c r="B30" s="2589"/>
      <c r="C30" s="49" t="s">
        <v>882</v>
      </c>
      <c r="D30" s="83" t="s">
        <v>885</v>
      </c>
      <c r="E30" s="11">
        <v>40</v>
      </c>
      <c r="F30" s="48">
        <v>355</v>
      </c>
      <c r="G30" s="72">
        <v>6.2160000000000002E-3</v>
      </c>
      <c r="H30" s="129">
        <v>10</v>
      </c>
      <c r="I30" s="54">
        <v>70</v>
      </c>
      <c r="J30" s="729">
        <f>IFERROR(VLOOKUP(C30,TDSheet!$G$1:$AK$2998,30,FALSE)/'Параметры заказа'!$B$10,"")</f>
        <v>12.62</v>
      </c>
      <c r="K30" s="1079">
        <f t="shared" si="0"/>
        <v>1010.0779194</v>
      </c>
      <c r="L30" s="557"/>
    </row>
    <row r="31" spans="1:12" ht="27.9" customHeight="1" thickBot="1">
      <c r="A31" s="2466"/>
      <c r="B31" s="2590"/>
      <c r="C31" s="60" t="s">
        <v>883</v>
      </c>
      <c r="D31" s="84" t="s">
        <v>884</v>
      </c>
      <c r="E31" s="12">
        <v>40</v>
      </c>
      <c r="F31" s="61">
        <v>446</v>
      </c>
      <c r="G31" s="75">
        <v>7.1040000000000001E-3</v>
      </c>
      <c r="H31" s="130">
        <v>10</v>
      </c>
      <c r="I31" s="66">
        <v>70</v>
      </c>
      <c r="J31" s="730">
        <f>IFERROR(VLOOKUP(C31,TDSheet!$G$1:$AK$2998,30,FALSE)/'Параметры заказа'!$B$10,"")</f>
        <v>15.85</v>
      </c>
      <c r="K31" s="1080">
        <f t="shared" si="0"/>
        <v>1268.6002395000003</v>
      </c>
      <c r="L31" s="558"/>
    </row>
    <row r="32" spans="1:12" ht="27.9" customHeight="1" thickBot="1">
      <c r="A32" s="1065" t="s">
        <v>577</v>
      </c>
      <c r="B32" s="1066"/>
      <c r="C32" s="1066"/>
      <c r="D32" s="1066"/>
      <c r="E32" s="1066"/>
      <c r="F32" s="1066"/>
      <c r="G32" s="1066"/>
      <c r="H32" s="1066"/>
      <c r="I32" s="1066"/>
      <c r="J32" s="1119" t="str">
        <f>IFERROR(VLOOKUP(C32,TDSheet!$G$1:$AK$2998,30,FALSE)/'Параметры заказа'!$B$10,"")</f>
        <v/>
      </c>
      <c r="K32" s="1077" t="str">
        <f t="shared" si="0"/>
        <v/>
      </c>
      <c r="L32" s="560"/>
    </row>
    <row r="33" spans="1:12" ht="27.9" customHeight="1">
      <c r="A33" s="2389"/>
      <c r="B33" s="2391" t="s">
        <v>467</v>
      </c>
      <c r="C33" s="58" t="s">
        <v>468</v>
      </c>
      <c r="D33" s="85" t="s">
        <v>3</v>
      </c>
      <c r="E33" s="20">
        <v>40</v>
      </c>
      <c r="F33" s="59">
        <v>20</v>
      </c>
      <c r="G33" s="74">
        <v>1.80818E-5</v>
      </c>
      <c r="H33" s="131">
        <v>10</v>
      </c>
      <c r="I33" s="59">
        <v>550</v>
      </c>
      <c r="J33" s="851">
        <f>IFERROR(VLOOKUP(C33,TDSheet!$G$1:$AK$2998,30,FALSE)/'Параметры заказа'!$B$10,"")</f>
        <v>0.98</v>
      </c>
      <c r="K33" s="1081">
        <f t="shared" si="0"/>
        <v>78.437112600000006</v>
      </c>
      <c r="L33" s="556"/>
    </row>
    <row r="34" spans="1:12" ht="27.9" customHeight="1">
      <c r="A34" s="2387"/>
      <c r="B34" s="2388"/>
      <c r="C34" s="49" t="s">
        <v>469</v>
      </c>
      <c r="D34" s="86" t="s">
        <v>5</v>
      </c>
      <c r="E34" s="35">
        <v>40</v>
      </c>
      <c r="F34" s="48">
        <v>33</v>
      </c>
      <c r="G34" s="72">
        <v>2.84143E-5</v>
      </c>
      <c r="H34" s="129">
        <v>10</v>
      </c>
      <c r="I34" s="48">
        <v>350</v>
      </c>
      <c r="J34" s="739">
        <f>IFERROR(VLOOKUP(C34,TDSheet!$G$1:$AK$2998,30,FALSE)/'Параметры заказа'!$B$10,"")</f>
        <v>1.57</v>
      </c>
      <c r="K34" s="1079">
        <f t="shared" si="0"/>
        <v>125.65945590000003</v>
      </c>
      <c r="L34" s="557"/>
    </row>
    <row r="35" spans="1:12" ht="27.9" customHeight="1">
      <c r="A35" s="2387"/>
      <c r="B35" s="2388"/>
      <c r="C35" s="49" t="s">
        <v>470</v>
      </c>
      <c r="D35" s="86" t="s">
        <v>7</v>
      </c>
      <c r="E35" s="35">
        <v>40</v>
      </c>
      <c r="F35" s="48">
        <v>50</v>
      </c>
      <c r="G35" s="72">
        <v>4.5204499999999997E-5</v>
      </c>
      <c r="H35" s="129">
        <v>5</v>
      </c>
      <c r="I35" s="48">
        <v>220</v>
      </c>
      <c r="J35" s="739">
        <f>IFERROR(VLOOKUP(C35,TDSheet!$G$1:$AK$2998,30,FALSE)/'Параметры заказа'!$B$10,"")</f>
        <v>3.03</v>
      </c>
      <c r="K35" s="1079">
        <f t="shared" si="0"/>
        <v>242.51474610000002</v>
      </c>
      <c r="L35" s="557"/>
    </row>
    <row r="36" spans="1:12" ht="27.9" customHeight="1">
      <c r="A36" s="2387"/>
      <c r="B36" s="2388"/>
      <c r="C36" s="49" t="s">
        <v>471</v>
      </c>
      <c r="D36" s="86" t="s">
        <v>9</v>
      </c>
      <c r="E36" s="35">
        <v>40</v>
      </c>
      <c r="F36" s="48">
        <v>78</v>
      </c>
      <c r="G36" s="72">
        <v>7.9560000000000004E-5</v>
      </c>
      <c r="H36" s="129">
        <v>5</v>
      </c>
      <c r="I36" s="48">
        <v>125</v>
      </c>
      <c r="J36" s="739">
        <f>IFERROR(VLOOKUP(C36,TDSheet!$G$1:$AK$2998,30,FALSE)/'Параметры заказа'!$B$10,"")</f>
        <v>5.85</v>
      </c>
      <c r="K36" s="1079">
        <f t="shared" si="0"/>
        <v>468.22153950000006</v>
      </c>
      <c r="L36" s="557"/>
    </row>
    <row r="37" spans="1:12" ht="27.9" customHeight="1">
      <c r="A37" s="2387"/>
      <c r="B37" s="2388"/>
      <c r="C37" s="49" t="s">
        <v>751</v>
      </c>
      <c r="D37" s="4" t="s">
        <v>11</v>
      </c>
      <c r="E37" s="35">
        <v>40</v>
      </c>
      <c r="F37" s="48">
        <v>128</v>
      </c>
      <c r="G37" s="72">
        <f>0.01/I37</f>
        <v>1.1764705882352942E-4</v>
      </c>
      <c r="H37" s="129">
        <v>5</v>
      </c>
      <c r="I37" s="48">
        <v>85</v>
      </c>
      <c r="J37" s="739">
        <f>IFERROR(VLOOKUP(C37,TDSheet!$G$1:$AK$2998,30,FALSE)/'Параметры заказа'!$B$10,"")</f>
        <v>6.03</v>
      </c>
      <c r="K37" s="1079">
        <f t="shared" si="0"/>
        <v>482.62835610000008</v>
      </c>
      <c r="L37" s="557"/>
    </row>
    <row r="38" spans="1:12" ht="27.9" customHeight="1" thickBot="1">
      <c r="A38" s="2390"/>
      <c r="B38" s="2392"/>
      <c r="C38" s="60" t="s">
        <v>752</v>
      </c>
      <c r="D38" s="5" t="s">
        <v>13</v>
      </c>
      <c r="E38" s="34">
        <v>40</v>
      </c>
      <c r="F38" s="61">
        <v>191</v>
      </c>
      <c r="G38" s="72">
        <f>0.01/I38</f>
        <v>1.6666666666666666E-4</v>
      </c>
      <c r="H38" s="130">
        <v>1</v>
      </c>
      <c r="I38" s="61">
        <v>60</v>
      </c>
      <c r="J38" s="733">
        <f>IFERROR(VLOOKUP(C38,TDSheet!$G$1:$AK$2998,30,FALSE)/'Параметры заказа'!$B$10,"")</f>
        <v>11.28</v>
      </c>
      <c r="K38" s="1079">
        <f t="shared" si="0"/>
        <v>902.82717360000004</v>
      </c>
      <c r="L38" s="559"/>
    </row>
    <row r="39" spans="1:12" ht="27.9" customHeight="1">
      <c r="A39" s="2430"/>
      <c r="B39" s="2439" t="s">
        <v>572</v>
      </c>
      <c r="C39" s="133" t="s">
        <v>472</v>
      </c>
      <c r="D39" s="1" t="s">
        <v>3</v>
      </c>
      <c r="E39" s="36">
        <v>40</v>
      </c>
      <c r="F39" s="36">
        <v>17</v>
      </c>
      <c r="G39" s="134">
        <v>1.42071E-5</v>
      </c>
      <c r="H39" s="135">
        <v>10</v>
      </c>
      <c r="I39" s="102" t="s">
        <v>680</v>
      </c>
      <c r="J39" s="787">
        <f>IFERROR(VLOOKUP(C39,TDSheet!$G$1:$AK$2998,30,FALSE)/'Параметры заказа'!$B$10,"")</f>
        <v>0.86</v>
      </c>
      <c r="K39" s="1081">
        <f t="shared" si="0"/>
        <v>68.832568200000011</v>
      </c>
      <c r="L39" s="556"/>
    </row>
    <row r="40" spans="1:12" ht="27.9" customHeight="1">
      <c r="A40" s="2397"/>
      <c r="B40" s="2400"/>
      <c r="C40" s="49" t="s">
        <v>473</v>
      </c>
      <c r="D40" s="4" t="s">
        <v>5</v>
      </c>
      <c r="E40" s="35">
        <v>40</v>
      </c>
      <c r="F40" s="35">
        <v>29</v>
      </c>
      <c r="G40" s="73">
        <v>2.4862500000000001E-5</v>
      </c>
      <c r="H40" s="129">
        <v>10</v>
      </c>
      <c r="I40" s="103" t="s">
        <v>648</v>
      </c>
      <c r="J40" s="786">
        <f>IFERROR(VLOOKUP(C40,TDSheet!$G$1:$AK$2998,30,FALSE)/'Параметры заказа'!$B$10,"")</f>
        <v>1.53</v>
      </c>
      <c r="K40" s="1079">
        <f t="shared" si="0"/>
        <v>122.45794110000003</v>
      </c>
      <c r="L40" s="557"/>
    </row>
    <row r="41" spans="1:12" ht="27.9" customHeight="1" thickBot="1">
      <c r="A41" s="2398"/>
      <c r="B41" s="2401"/>
      <c r="C41" s="55"/>
      <c r="D41" s="5"/>
      <c r="E41" s="34"/>
      <c r="F41" s="34"/>
      <c r="G41" s="45"/>
      <c r="H41" s="113"/>
      <c r="I41" s="123"/>
      <c r="J41" s="789" t="str">
        <f>IFERROR(VLOOKUP(C41,TDSheet!$G$1:$AK$2998,30,FALSE)/'Параметры заказа'!$B$10,"")</f>
        <v/>
      </c>
      <c r="K41" s="1080" t="str">
        <f t="shared" si="0"/>
        <v/>
      </c>
      <c r="L41" s="558"/>
    </row>
    <row r="42" spans="1:12" ht="27.9" customHeight="1">
      <c r="A42" s="2460"/>
      <c r="B42" s="2501" t="s">
        <v>480</v>
      </c>
      <c r="C42" s="58" t="s">
        <v>474</v>
      </c>
      <c r="D42" s="3" t="s">
        <v>3</v>
      </c>
      <c r="E42" s="9">
        <v>40</v>
      </c>
      <c r="F42" s="59">
        <v>25</v>
      </c>
      <c r="G42" s="74">
        <v>1.4843300000000001E-5</v>
      </c>
      <c r="H42" s="131">
        <v>10</v>
      </c>
      <c r="I42" s="125" t="s">
        <v>682</v>
      </c>
      <c r="J42" s="728">
        <f>IFERROR(VLOOKUP(C42,TDSheet!$G$1:$AK$2998,30,FALSE)/'Параметры заказа'!$B$10,"")</f>
        <v>0.89</v>
      </c>
      <c r="K42" s="1078">
        <f t="shared" si="0"/>
        <v>71.233704300000014</v>
      </c>
      <c r="L42" s="561"/>
    </row>
    <row r="43" spans="1:12" ht="27.9" customHeight="1">
      <c r="A43" s="2462"/>
      <c r="B43" s="2589"/>
      <c r="C43" s="49" t="s">
        <v>475</v>
      </c>
      <c r="D43" s="4" t="s">
        <v>5</v>
      </c>
      <c r="E43" s="11">
        <v>40</v>
      </c>
      <c r="F43" s="48">
        <v>39</v>
      </c>
      <c r="G43" s="72">
        <v>2.6171100000000001E-5</v>
      </c>
      <c r="H43" s="129">
        <v>10</v>
      </c>
      <c r="I43" s="53">
        <v>380</v>
      </c>
      <c r="J43" s="729">
        <f>IFERROR(VLOOKUP(C43,TDSheet!$G$1:$AK$2998,30,FALSE)/'Параметры заказа'!$B$10,"")</f>
        <v>1.58</v>
      </c>
      <c r="K43" s="1079">
        <f t="shared" si="0"/>
        <v>126.45983460000002</v>
      </c>
      <c r="L43" s="557"/>
    </row>
    <row r="44" spans="1:12" ht="27.9" customHeight="1">
      <c r="A44" s="2462"/>
      <c r="B44" s="2589"/>
      <c r="C44" s="49" t="s">
        <v>476</v>
      </c>
      <c r="D44" s="4" t="s">
        <v>7</v>
      </c>
      <c r="E44" s="11">
        <v>40</v>
      </c>
      <c r="F44" s="48">
        <v>60</v>
      </c>
      <c r="G44" s="72">
        <v>4.9725000000000002E-5</v>
      </c>
      <c r="H44" s="129">
        <v>5</v>
      </c>
      <c r="I44" s="53">
        <v>200</v>
      </c>
      <c r="J44" s="729">
        <f>IFERROR(VLOOKUP(C44,TDSheet!$G$1:$AK$2998,30,FALSE)/'Параметры заказа'!$B$10,"")</f>
        <v>2.15</v>
      </c>
      <c r="K44" s="1079">
        <f t="shared" si="0"/>
        <v>172.08142050000001</v>
      </c>
      <c r="L44" s="557"/>
    </row>
    <row r="45" spans="1:12" ht="27.9" customHeight="1">
      <c r="A45" s="2462"/>
      <c r="B45" s="2589"/>
      <c r="C45" s="49" t="s">
        <v>477</v>
      </c>
      <c r="D45" s="4" t="s">
        <v>9</v>
      </c>
      <c r="E45" s="11">
        <v>40</v>
      </c>
      <c r="F45" s="48">
        <v>74</v>
      </c>
      <c r="G45" s="72">
        <v>6.6299999999999999E-5</v>
      </c>
      <c r="H45" s="129">
        <v>5</v>
      </c>
      <c r="I45" s="53">
        <v>150</v>
      </c>
      <c r="J45" s="729">
        <f>IFERROR(VLOOKUP(C45,TDSheet!$G$1:$AK$2998,30,FALSE)/'Параметры заказа'!$B$10,"")</f>
        <v>4.59</v>
      </c>
      <c r="K45" s="1079">
        <f t="shared" si="0"/>
        <v>367.37382330000003</v>
      </c>
      <c r="L45" s="557"/>
    </row>
    <row r="46" spans="1:12" ht="27.9" customHeight="1">
      <c r="A46" s="2462"/>
      <c r="B46" s="2589"/>
      <c r="C46" s="49" t="s">
        <v>478</v>
      </c>
      <c r="D46" s="4" t="s">
        <v>11</v>
      </c>
      <c r="E46" s="11">
        <v>40</v>
      </c>
      <c r="F46" s="48">
        <v>109</v>
      </c>
      <c r="G46" s="72">
        <v>9.0409100000000001E-5</v>
      </c>
      <c r="H46" s="129">
        <v>5</v>
      </c>
      <c r="I46" s="53">
        <v>110</v>
      </c>
      <c r="J46" s="729">
        <f>IFERROR(VLOOKUP(C46,TDSheet!$G$1:$AK$2998,30,FALSE)/'Параметры заказа'!$B$10,"")</f>
        <v>6.07</v>
      </c>
      <c r="K46" s="1079">
        <f t="shared" si="0"/>
        <v>485.82987090000012</v>
      </c>
      <c r="L46" s="557"/>
    </row>
    <row r="47" spans="1:12" ht="27.9" customHeight="1" thickBot="1">
      <c r="A47" s="2466"/>
      <c r="B47" s="2590"/>
      <c r="C47" s="60" t="s">
        <v>479</v>
      </c>
      <c r="D47" s="5" t="s">
        <v>13</v>
      </c>
      <c r="E47" s="12">
        <v>40</v>
      </c>
      <c r="F47" s="61">
        <v>161</v>
      </c>
      <c r="G47" s="92">
        <v>1.6574999999999999E-4</v>
      </c>
      <c r="H47" s="130">
        <v>1</v>
      </c>
      <c r="I47" s="66" t="s">
        <v>639</v>
      </c>
      <c r="J47" s="730">
        <f>IFERROR(VLOOKUP(C47,TDSheet!$G$1:$AK$2998,30,FALSE)/'Параметры заказа'!$B$10,"")</f>
        <v>9.67</v>
      </c>
      <c r="K47" s="1086">
        <f t="shared" si="0"/>
        <v>773.9662029000001</v>
      </c>
      <c r="L47" s="559"/>
    </row>
    <row r="48" spans="1:12" ht="27.9" customHeight="1" thickBot="1">
      <c r="A48" s="1065" t="s">
        <v>580</v>
      </c>
      <c r="B48" s="1066"/>
      <c r="C48" s="1066"/>
      <c r="D48" s="1066"/>
      <c r="E48" s="1066"/>
      <c r="F48" s="1066"/>
      <c r="G48" s="1066"/>
      <c r="H48" s="1066"/>
      <c r="I48" s="1066"/>
      <c r="J48" s="1119" t="str">
        <f>IFERROR(VLOOKUP(C48,TDSheet!$G$1:$AK$2998,30,FALSE)/'Параметры заказа'!$B$10,"")</f>
        <v/>
      </c>
      <c r="K48" s="1077" t="str">
        <f t="shared" si="0"/>
        <v/>
      </c>
      <c r="L48" s="560"/>
    </row>
    <row r="49" spans="1:12" ht="27.9" customHeight="1">
      <c r="A49" s="2460"/>
      <c r="B49" s="2501" t="s">
        <v>484</v>
      </c>
      <c r="C49" s="58" t="s">
        <v>486</v>
      </c>
      <c r="D49" s="85" t="s">
        <v>3</v>
      </c>
      <c r="E49" s="9">
        <v>40</v>
      </c>
      <c r="F49" s="59">
        <v>12</v>
      </c>
      <c r="G49" s="74">
        <v>1.2431300000000001E-5</v>
      </c>
      <c r="H49" s="131">
        <v>10</v>
      </c>
      <c r="I49" s="67" t="s">
        <v>683</v>
      </c>
      <c r="J49" s="728">
        <f>IFERROR(VLOOKUP(C49,TDSheet!$G$1:$AK$2998,30,FALSE)/'Параметры заказа'!$B$10,"")</f>
        <v>0.57999999999999996</v>
      </c>
      <c r="K49" s="1078">
        <f t="shared" si="0"/>
        <v>46.421964600000003</v>
      </c>
      <c r="L49" s="561"/>
    </row>
    <row r="50" spans="1:12" ht="27.9" customHeight="1">
      <c r="A50" s="2462"/>
      <c r="B50" s="2589"/>
      <c r="C50" s="49" t="s">
        <v>487</v>
      </c>
      <c r="D50" s="86" t="s">
        <v>5</v>
      </c>
      <c r="E50" s="11">
        <v>40</v>
      </c>
      <c r="F50" s="48">
        <v>19</v>
      </c>
      <c r="G50" s="72">
        <v>1.9890000000000001E-5</v>
      </c>
      <c r="H50" s="129">
        <v>10</v>
      </c>
      <c r="I50" s="54" t="s">
        <v>677</v>
      </c>
      <c r="J50" s="729">
        <f>IFERROR(VLOOKUP(C50,TDSheet!$G$1:$AK$2998,30,FALSE)/'Параметры заказа'!$B$10,"")</f>
        <v>0.91</v>
      </c>
      <c r="K50" s="1079">
        <f t="shared" si="0"/>
        <v>72.83446170000002</v>
      </c>
      <c r="L50" s="557"/>
    </row>
    <row r="51" spans="1:12" ht="27.9" customHeight="1">
      <c r="A51" s="2462"/>
      <c r="B51" s="2589"/>
      <c r="C51" s="49" t="s">
        <v>488</v>
      </c>
      <c r="D51" s="86" t="s">
        <v>7</v>
      </c>
      <c r="E51" s="11">
        <v>40</v>
      </c>
      <c r="F51" s="48">
        <v>26</v>
      </c>
      <c r="G51" s="72">
        <v>2.84143E-5</v>
      </c>
      <c r="H51" s="129">
        <v>10</v>
      </c>
      <c r="I51" s="54" t="s">
        <v>684</v>
      </c>
      <c r="J51" s="729">
        <f>IFERROR(VLOOKUP(C51,TDSheet!$G$1:$AK$2998,30,FALSE)/'Параметры заказа'!$B$10,"")</f>
        <v>1.21</v>
      </c>
      <c r="K51" s="1079">
        <f t="shared" si="0"/>
        <v>96.845822700000014</v>
      </c>
      <c r="L51" s="557"/>
    </row>
    <row r="52" spans="1:12" ht="27.9" customHeight="1">
      <c r="A52" s="2462"/>
      <c r="B52" s="2589"/>
      <c r="C52" s="49" t="s">
        <v>489</v>
      </c>
      <c r="D52" s="83" t="s">
        <v>9</v>
      </c>
      <c r="E52" s="11">
        <v>40</v>
      </c>
      <c r="F52" s="48">
        <v>39</v>
      </c>
      <c r="G52" s="72">
        <v>9.9450000000000005E-5</v>
      </c>
      <c r="H52" s="129">
        <v>10</v>
      </c>
      <c r="I52" s="54" t="s">
        <v>638</v>
      </c>
      <c r="J52" s="729">
        <f>IFERROR(VLOOKUP(C52,TDSheet!$G$1:$AK$2998,30,FALSE)/'Параметры заказа'!$B$10,"")</f>
        <v>1.89</v>
      </c>
      <c r="K52" s="1079">
        <f t="shared" si="0"/>
        <v>151.27157430000003</v>
      </c>
      <c r="L52" s="557"/>
    </row>
    <row r="53" spans="1:12" ht="27.9" customHeight="1">
      <c r="A53" s="2462"/>
      <c r="B53" s="2589"/>
      <c r="C53" s="49" t="s">
        <v>490</v>
      </c>
      <c r="D53" s="83" t="s">
        <v>11</v>
      </c>
      <c r="E53" s="11">
        <v>40</v>
      </c>
      <c r="F53" s="48">
        <v>54</v>
      </c>
      <c r="G53" s="72">
        <v>9.9450000000000005E-5</v>
      </c>
      <c r="H53" s="129">
        <v>10</v>
      </c>
      <c r="I53" s="54" t="s">
        <v>638</v>
      </c>
      <c r="J53" s="729">
        <f>IFERROR(VLOOKUP(C53,TDSheet!$G$1:$AK$2998,30,FALSE)/'Параметры заказа'!$B$10,"")</f>
        <v>2.83</v>
      </c>
      <c r="K53" s="1079">
        <f t="shared" si="0"/>
        <v>226.50717210000005</v>
      </c>
      <c r="L53" s="557"/>
    </row>
    <row r="54" spans="1:12" ht="27.9" customHeight="1" thickBot="1">
      <c r="A54" s="2466"/>
      <c r="B54" s="2590"/>
      <c r="C54" s="60" t="s">
        <v>491</v>
      </c>
      <c r="D54" s="84" t="s">
        <v>13</v>
      </c>
      <c r="E54" s="12">
        <v>40</v>
      </c>
      <c r="F54" s="61">
        <v>85</v>
      </c>
      <c r="G54" s="75">
        <v>1.2431249999999999E-4</v>
      </c>
      <c r="H54" s="130">
        <v>5</v>
      </c>
      <c r="I54" s="66" t="s">
        <v>628</v>
      </c>
      <c r="J54" s="730">
        <f>IFERROR(VLOOKUP(C54,TDSheet!$G$1:$AK$2998,30,FALSE)/'Параметры заказа'!$B$10,"")</f>
        <v>5.42</v>
      </c>
      <c r="K54" s="1080">
        <f t="shared" si="0"/>
        <v>433.80525540000008</v>
      </c>
      <c r="L54" s="558"/>
    </row>
    <row r="55" spans="1:12" ht="27.9" customHeight="1">
      <c r="A55" s="2396"/>
      <c r="B55" s="2399" t="s">
        <v>485</v>
      </c>
      <c r="C55" s="58" t="s">
        <v>492</v>
      </c>
      <c r="D55" s="85" t="s">
        <v>3</v>
      </c>
      <c r="E55" s="20">
        <v>40</v>
      </c>
      <c r="F55" s="59">
        <v>8</v>
      </c>
      <c r="G55" s="74">
        <v>6.63E-6</v>
      </c>
      <c r="H55" s="131">
        <v>50</v>
      </c>
      <c r="I55" s="62" t="s">
        <v>685</v>
      </c>
      <c r="J55" s="851">
        <f>IFERROR(VLOOKUP(C55,TDSheet!$G$1:$AK$2998,30,FALSE)/'Параметры заказа'!$B$10,"")</f>
        <v>0.64</v>
      </c>
      <c r="K55" s="1081">
        <f t="shared" si="0"/>
        <v>51.224236800000007</v>
      </c>
      <c r="L55" s="556"/>
    </row>
    <row r="56" spans="1:12" ht="27.9" customHeight="1">
      <c r="A56" s="2397"/>
      <c r="B56" s="2400"/>
      <c r="C56" s="49" t="s">
        <v>493</v>
      </c>
      <c r="D56" s="86" t="s">
        <v>5</v>
      </c>
      <c r="E56" s="35">
        <v>40</v>
      </c>
      <c r="F56" s="48">
        <v>13</v>
      </c>
      <c r="G56" s="71">
        <v>1.326E-5</v>
      </c>
      <c r="H56" s="86">
        <v>25</v>
      </c>
      <c r="I56" s="50" t="s">
        <v>686</v>
      </c>
      <c r="J56" s="739">
        <f>IFERROR(VLOOKUP(C56,TDSheet!$G$1:$AK$2998,30,FALSE)/'Параметры заказа'!$B$10,"")</f>
        <v>1.21</v>
      </c>
      <c r="K56" s="1079">
        <f t="shared" si="0"/>
        <v>96.845822700000014</v>
      </c>
      <c r="L56" s="557"/>
    </row>
    <row r="57" spans="1:12" ht="27.9" customHeight="1" thickBot="1">
      <c r="A57" s="2398"/>
      <c r="B57" s="2401"/>
      <c r="C57" s="60" t="s">
        <v>494</v>
      </c>
      <c r="D57" s="87" t="s">
        <v>7</v>
      </c>
      <c r="E57" s="34">
        <v>40</v>
      </c>
      <c r="F57" s="61">
        <v>18</v>
      </c>
      <c r="G57" s="124">
        <v>1.9890000000000001E-5</v>
      </c>
      <c r="H57" s="87">
        <v>10</v>
      </c>
      <c r="I57" s="63" t="s">
        <v>677</v>
      </c>
      <c r="J57" s="733">
        <f>IFERROR(VLOOKUP(C57,TDSheet!$G$1:$AK$2998,30,FALSE)/'Параметры заказа'!$B$10,"")</f>
        <v>1.76</v>
      </c>
      <c r="K57" s="1086">
        <f t="shared" si="0"/>
        <v>140.86665120000004</v>
      </c>
      <c r="L57" s="559"/>
    </row>
    <row r="58" spans="1:12" ht="27.9" customHeight="1" thickBot="1">
      <c r="A58" s="1065" t="s">
        <v>581</v>
      </c>
      <c r="B58" s="1066"/>
      <c r="C58" s="1066"/>
      <c r="D58" s="1066"/>
      <c r="E58" s="1066"/>
      <c r="F58" s="1066"/>
      <c r="G58" s="1066"/>
      <c r="H58" s="1066"/>
      <c r="I58" s="1066"/>
      <c r="J58" s="1119" t="str">
        <f>IFERROR(VLOOKUP(C58,TDSheet!$G$1:$AK$2998,30,FALSE)/'Параметры заказа'!$B$10,"")</f>
        <v/>
      </c>
      <c r="K58" s="1077" t="str">
        <f t="shared" si="0"/>
        <v/>
      </c>
      <c r="L58" s="560"/>
    </row>
    <row r="59" spans="1:12" ht="27.9" customHeight="1">
      <c r="A59" s="2396"/>
      <c r="B59" s="2399" t="s">
        <v>481</v>
      </c>
      <c r="C59" s="58" t="s">
        <v>482</v>
      </c>
      <c r="D59" s="82" t="s">
        <v>3</v>
      </c>
      <c r="E59" s="20">
        <v>40</v>
      </c>
      <c r="F59" s="59">
        <v>82</v>
      </c>
      <c r="G59" s="74">
        <v>9.0409100000000001E-5</v>
      </c>
      <c r="H59" s="131">
        <v>10</v>
      </c>
      <c r="I59" s="122" t="s">
        <v>674</v>
      </c>
      <c r="J59" s="851">
        <f>IFERROR(VLOOKUP(C59,TDSheet!$G$1:$AK$2998,30,FALSE)/'Параметры заказа'!$B$10,"")</f>
        <v>3.57</v>
      </c>
      <c r="K59" s="1081">
        <f t="shared" si="0"/>
        <v>285.73519590000001</v>
      </c>
      <c r="L59" s="556"/>
    </row>
    <row r="60" spans="1:12" ht="27.9" customHeight="1">
      <c r="A60" s="2397"/>
      <c r="B60" s="2400"/>
      <c r="C60" s="49" t="s">
        <v>483</v>
      </c>
      <c r="D60" s="83" t="s">
        <v>5</v>
      </c>
      <c r="E60" s="35">
        <v>40</v>
      </c>
      <c r="F60" s="48">
        <v>165</v>
      </c>
      <c r="G60" s="72">
        <v>1.6574999999999999E-4</v>
      </c>
      <c r="H60" s="129">
        <v>10</v>
      </c>
      <c r="I60" s="103" t="s">
        <v>639</v>
      </c>
      <c r="J60" s="739">
        <f>IFERROR(VLOOKUP(C60,TDSheet!$G$1:$AK$2998,30,FALSE)/'Параметры заказа'!$B$10,"")</f>
        <v>6.37</v>
      </c>
      <c r="K60" s="1079">
        <f t="shared" si="0"/>
        <v>509.84123190000008</v>
      </c>
      <c r="L60" s="557"/>
    </row>
    <row r="61" spans="1:12" ht="27.9" customHeight="1" thickBot="1">
      <c r="A61" s="2398"/>
      <c r="B61" s="2401"/>
      <c r="C61" s="55"/>
      <c r="D61" s="5"/>
      <c r="E61" s="34"/>
      <c r="F61" s="34"/>
      <c r="G61" s="45"/>
      <c r="H61" s="113"/>
      <c r="I61" s="123"/>
      <c r="J61" s="733" t="str">
        <f>IFERROR(VLOOKUP(C61,TDSheet!$G$1:$AK$2998,30,FALSE)/'Параметры заказа'!$B$10,"")</f>
        <v/>
      </c>
      <c r="K61" s="1080" t="str">
        <f t="shared" si="0"/>
        <v/>
      </c>
      <c r="L61" s="558"/>
    </row>
    <row r="62" spans="1:12" ht="27.9" customHeight="1" thickBot="1">
      <c r="A62" s="1065" t="s">
        <v>574</v>
      </c>
      <c r="B62" s="1066"/>
      <c r="C62" s="1066"/>
      <c r="D62" s="1066"/>
      <c r="E62" s="1066"/>
      <c r="F62" s="1066"/>
      <c r="G62" s="1066"/>
      <c r="H62" s="1066"/>
      <c r="I62" s="1066"/>
      <c r="J62" s="1119" t="str">
        <f>IFERROR(VLOOKUP(C62,TDSheet!$G$1:$AK$2998,30,FALSE)/'Параметры заказа'!$B$10,"")</f>
        <v/>
      </c>
      <c r="K62" s="1077" t="str">
        <f t="shared" si="0"/>
        <v/>
      </c>
      <c r="L62" s="560"/>
    </row>
    <row r="63" spans="1:12" ht="27.9" customHeight="1">
      <c r="A63" s="2460"/>
      <c r="B63" s="2501" t="s">
        <v>347</v>
      </c>
      <c r="C63" s="58" t="s">
        <v>341</v>
      </c>
      <c r="D63" s="3" t="s">
        <v>3</v>
      </c>
      <c r="E63" s="9">
        <v>40</v>
      </c>
      <c r="F63" s="59">
        <v>41</v>
      </c>
      <c r="G63" s="74">
        <v>4.3239099999999997E-5</v>
      </c>
      <c r="H63" s="131">
        <v>10</v>
      </c>
      <c r="I63" s="125" t="s">
        <v>667</v>
      </c>
      <c r="J63" s="728">
        <f>IFERROR(VLOOKUP(C63,TDSheet!$G$1:$AK$2998,30,FALSE)/'Параметры заказа'!$B$10,"")</f>
        <v>1.66</v>
      </c>
      <c r="K63" s="1081">
        <f t="shared" si="0"/>
        <v>132.86286420000002</v>
      </c>
      <c r="L63" s="556"/>
    </row>
    <row r="64" spans="1:12" ht="27.9" customHeight="1">
      <c r="A64" s="2462"/>
      <c r="B64" s="2589"/>
      <c r="C64" s="49" t="s">
        <v>342</v>
      </c>
      <c r="D64" s="4" t="s">
        <v>5</v>
      </c>
      <c r="E64" s="11">
        <v>40</v>
      </c>
      <c r="F64" s="48">
        <v>60</v>
      </c>
      <c r="G64" s="72">
        <v>7.1035699999999995E-5</v>
      </c>
      <c r="H64" s="129">
        <v>10</v>
      </c>
      <c r="I64" s="121" t="s">
        <v>668</v>
      </c>
      <c r="J64" s="729">
        <f>IFERROR(VLOOKUP(C64,TDSheet!$G$1:$AK$2998,30,FALSE)/'Параметры заказа'!$B$10,"")</f>
        <v>2.52</v>
      </c>
      <c r="K64" s="1079">
        <f t="shared" si="0"/>
        <v>201.69543240000004</v>
      </c>
      <c r="L64" s="557"/>
    </row>
    <row r="65" spans="1:12" ht="27.9" customHeight="1">
      <c r="A65" s="2462"/>
      <c r="B65" s="2589"/>
      <c r="C65" s="49" t="s">
        <v>343</v>
      </c>
      <c r="D65" s="4" t="s">
        <v>7</v>
      </c>
      <c r="E65" s="11">
        <v>40</v>
      </c>
      <c r="F65" s="48">
        <v>96</v>
      </c>
      <c r="G65" s="72">
        <v>9.9450000000000005E-5</v>
      </c>
      <c r="H65" s="129">
        <v>10</v>
      </c>
      <c r="I65" s="121" t="s">
        <v>638</v>
      </c>
      <c r="J65" s="729">
        <f>IFERROR(VLOOKUP(C65,TDSheet!$G$1:$AK$2998,30,FALSE)/'Параметры заказа'!$B$10,"")</f>
        <v>4.0199999999999996</v>
      </c>
      <c r="K65" s="1079">
        <f t="shared" si="0"/>
        <v>321.75223740000001</v>
      </c>
      <c r="L65" s="557"/>
    </row>
    <row r="66" spans="1:12" ht="27.9" customHeight="1">
      <c r="A66" s="2462"/>
      <c r="B66" s="2589"/>
      <c r="C66" s="49" t="s">
        <v>344</v>
      </c>
      <c r="D66" s="4" t="s">
        <v>9</v>
      </c>
      <c r="E66" s="11">
        <v>40</v>
      </c>
      <c r="F66" s="48">
        <v>139</v>
      </c>
      <c r="G66" s="72">
        <v>1.808182E-4</v>
      </c>
      <c r="H66" s="129">
        <v>5</v>
      </c>
      <c r="I66" s="121" t="s">
        <v>669</v>
      </c>
      <c r="J66" s="729">
        <f>IFERROR(VLOOKUP(C66,TDSheet!$G$1:$AK$2998,30,FALSE)/'Параметры заказа'!$B$10,"")</f>
        <v>7</v>
      </c>
      <c r="K66" s="1079">
        <f t="shared" si="0"/>
        <v>560.2650900000001</v>
      </c>
      <c r="L66" s="557"/>
    </row>
    <row r="67" spans="1:12" ht="27.9" customHeight="1">
      <c r="A67" s="2462"/>
      <c r="B67" s="2589"/>
      <c r="C67" s="49" t="s">
        <v>345</v>
      </c>
      <c r="D67" s="4" t="s">
        <v>11</v>
      </c>
      <c r="E67" s="11">
        <v>40</v>
      </c>
      <c r="F67" s="48">
        <v>195</v>
      </c>
      <c r="G67" s="72">
        <v>2.8414290000000001E-4</v>
      </c>
      <c r="H67" s="129">
        <v>5</v>
      </c>
      <c r="I67" s="121" t="s">
        <v>670</v>
      </c>
      <c r="J67" s="729">
        <f>IFERROR(VLOOKUP(C67,TDSheet!$G$1:$AK$2998,30,FALSE)/'Параметры заказа'!$B$10,"")</f>
        <v>10.65</v>
      </c>
      <c r="K67" s="1079">
        <f t="shared" si="0"/>
        <v>852.40331550000019</v>
      </c>
      <c r="L67" s="557"/>
    </row>
    <row r="68" spans="1:12" ht="27.9" customHeight="1" thickBot="1">
      <c r="A68" s="2466"/>
      <c r="B68" s="2590"/>
      <c r="C68" s="60" t="s">
        <v>346</v>
      </c>
      <c r="D68" s="5" t="s">
        <v>13</v>
      </c>
      <c r="E68" s="12">
        <v>40</v>
      </c>
      <c r="F68" s="61">
        <v>356</v>
      </c>
      <c r="G68" s="92">
        <v>4.5204549999999999E-4</v>
      </c>
      <c r="H68" s="130">
        <v>1</v>
      </c>
      <c r="I68" s="127" t="s">
        <v>671</v>
      </c>
      <c r="J68" s="730">
        <f>IFERROR(VLOOKUP(C68,TDSheet!$G$1:$AK$2998,30,FALSE)/'Параметры заказа'!$B$10,"")</f>
        <v>16.77</v>
      </c>
      <c r="K68" s="1080">
        <f t="shared" si="0"/>
        <v>1342.2350799000001</v>
      </c>
      <c r="L68" s="558"/>
    </row>
    <row r="69" spans="1:12" ht="27.9" customHeight="1">
      <c r="A69" s="2460"/>
      <c r="B69" s="2501" t="s">
        <v>348</v>
      </c>
      <c r="C69" s="58" t="s">
        <v>349</v>
      </c>
      <c r="D69" s="85" t="s">
        <v>439</v>
      </c>
      <c r="E69" s="9">
        <v>40</v>
      </c>
      <c r="F69" s="59">
        <v>31</v>
      </c>
      <c r="G69" s="74">
        <v>2.7625000000000001E-5</v>
      </c>
      <c r="H69" s="131">
        <v>10</v>
      </c>
      <c r="I69" s="62" t="s">
        <v>672</v>
      </c>
      <c r="J69" s="728">
        <f>IFERROR(VLOOKUP(C69,TDSheet!$G$1:$AK$2998,30,FALSE)/'Параметры заказа'!$B$10,"")</f>
        <v>1.62</v>
      </c>
      <c r="K69" s="1081">
        <f t="shared" si="0"/>
        <v>129.66134940000003</v>
      </c>
      <c r="L69" s="556"/>
    </row>
    <row r="70" spans="1:12" ht="27.9" customHeight="1">
      <c r="A70" s="2462"/>
      <c r="B70" s="2589"/>
      <c r="C70" s="49" t="s">
        <v>350</v>
      </c>
      <c r="D70" s="86" t="s">
        <v>361</v>
      </c>
      <c r="E70" s="11">
        <v>40</v>
      </c>
      <c r="F70" s="48">
        <v>49</v>
      </c>
      <c r="G70" s="72">
        <v>4.7357100000000001E-5</v>
      </c>
      <c r="H70" s="129">
        <v>10</v>
      </c>
      <c r="I70" s="50" t="s">
        <v>673</v>
      </c>
      <c r="J70" s="729">
        <f>IFERROR(VLOOKUP(C70,TDSheet!$G$1:$AK$2998,30,FALSE)/'Параметры заказа'!$B$10,"")</f>
        <v>2.76</v>
      </c>
      <c r="K70" s="1079">
        <f t="shared" si="0"/>
        <v>220.9045212</v>
      </c>
      <c r="L70" s="557"/>
    </row>
    <row r="71" spans="1:12" ht="27.9" customHeight="1">
      <c r="A71" s="2462"/>
      <c r="B71" s="2589"/>
      <c r="C71" s="49" t="s">
        <v>351</v>
      </c>
      <c r="D71" s="86" t="s">
        <v>362</v>
      </c>
      <c r="E71" s="11">
        <v>40</v>
      </c>
      <c r="F71" s="48">
        <v>66</v>
      </c>
      <c r="G71" s="72">
        <v>6.21563E-5</v>
      </c>
      <c r="H71" s="129">
        <v>5</v>
      </c>
      <c r="I71" s="50" t="s">
        <v>636</v>
      </c>
      <c r="J71" s="729">
        <f>IFERROR(VLOOKUP(C71,TDSheet!$G$1:$AK$2998,30,FALSE)/'Параметры заказа'!$B$10,"")</f>
        <v>3.43</v>
      </c>
      <c r="K71" s="1079">
        <f t="shared" si="0"/>
        <v>274.52989410000004</v>
      </c>
      <c r="L71" s="557"/>
    </row>
    <row r="72" spans="1:12" ht="27.9" customHeight="1">
      <c r="A72" s="2462"/>
      <c r="B72" s="2589"/>
      <c r="C72" s="49" t="s">
        <v>352</v>
      </c>
      <c r="D72" s="86" t="s">
        <v>363</v>
      </c>
      <c r="E72" s="11">
        <v>40</v>
      </c>
      <c r="F72" s="48">
        <v>72</v>
      </c>
      <c r="G72" s="72">
        <v>6.6299999999999999E-5</v>
      </c>
      <c r="H72" s="129">
        <v>5</v>
      </c>
      <c r="I72" s="50" t="s">
        <v>654</v>
      </c>
      <c r="J72" s="729">
        <f>IFERROR(VLOOKUP(C72,TDSheet!$G$1:$AK$2998,30,FALSE)/'Параметры заказа'!$B$10,"")</f>
        <v>4.45</v>
      </c>
      <c r="K72" s="1079">
        <f t="shared" si="0"/>
        <v>356.16852150000005</v>
      </c>
      <c r="L72" s="557"/>
    </row>
    <row r="73" spans="1:12" ht="27.9" customHeight="1">
      <c r="A73" s="2462"/>
      <c r="B73" s="2589"/>
      <c r="C73" s="49" t="s">
        <v>353</v>
      </c>
      <c r="D73" s="86" t="s">
        <v>364</v>
      </c>
      <c r="E73" s="11">
        <v>40</v>
      </c>
      <c r="F73" s="48">
        <v>99</v>
      </c>
      <c r="G73" s="72">
        <v>9.0409100000000001E-5</v>
      </c>
      <c r="H73" s="129">
        <v>5</v>
      </c>
      <c r="I73" s="50" t="s">
        <v>674</v>
      </c>
      <c r="J73" s="729">
        <f>IFERROR(VLOOKUP(C73,TDSheet!$G$1:$AK$2998,30,FALSE)/'Параметры заказа'!$B$10,"")</f>
        <v>4.55</v>
      </c>
      <c r="K73" s="1079">
        <f t="shared" si="0"/>
        <v>364.17230850000004</v>
      </c>
      <c r="L73" s="557"/>
    </row>
    <row r="74" spans="1:12" ht="27.9" customHeight="1">
      <c r="A74" s="2462"/>
      <c r="B74" s="2589"/>
      <c r="C74" s="49" t="s">
        <v>354</v>
      </c>
      <c r="D74" s="86" t="s">
        <v>365</v>
      </c>
      <c r="E74" s="11">
        <v>40</v>
      </c>
      <c r="F74" s="48">
        <v>104</v>
      </c>
      <c r="G74" s="72">
        <v>9.9450000000000005E-5</v>
      </c>
      <c r="H74" s="129">
        <v>5</v>
      </c>
      <c r="I74" s="50" t="s">
        <v>638</v>
      </c>
      <c r="J74" s="729">
        <f>IFERROR(VLOOKUP(C74,TDSheet!$G$1:$AK$2998,30,FALSE)/'Параметры заказа'!$B$10,"")</f>
        <v>5.91</v>
      </c>
      <c r="K74" s="1079">
        <f t="shared" si="0"/>
        <v>473.02381170000007</v>
      </c>
      <c r="L74" s="557"/>
    </row>
    <row r="75" spans="1:12" ht="27.9" customHeight="1">
      <c r="A75" s="2462"/>
      <c r="B75" s="2589"/>
      <c r="C75" s="49" t="s">
        <v>355</v>
      </c>
      <c r="D75" s="86" t="s">
        <v>366</v>
      </c>
      <c r="E75" s="11">
        <v>40</v>
      </c>
      <c r="F75" s="48">
        <v>107</v>
      </c>
      <c r="G75" s="72">
        <v>1.105E-4</v>
      </c>
      <c r="H75" s="129">
        <v>5</v>
      </c>
      <c r="I75" s="50" t="s">
        <v>662</v>
      </c>
      <c r="J75" s="729">
        <f>IFERROR(VLOOKUP(C75,TDSheet!$G$1:$AK$2998,30,FALSE)/'Параметры заказа'!$B$10,"")</f>
        <v>6.61</v>
      </c>
      <c r="K75" s="1079">
        <f t="shared" si="0"/>
        <v>529.05032070000016</v>
      </c>
      <c r="L75" s="557"/>
    </row>
    <row r="76" spans="1:12" ht="27.9" customHeight="1">
      <c r="A76" s="2462"/>
      <c r="B76" s="2589"/>
      <c r="C76" s="49" t="s">
        <v>356</v>
      </c>
      <c r="D76" s="86" t="s">
        <v>367</v>
      </c>
      <c r="E76" s="11">
        <v>40</v>
      </c>
      <c r="F76" s="48">
        <v>127</v>
      </c>
      <c r="G76" s="72">
        <v>1.4207139999999999E-4</v>
      </c>
      <c r="H76" s="129">
        <v>5</v>
      </c>
      <c r="I76" s="50" t="s">
        <v>665</v>
      </c>
      <c r="J76" s="729">
        <f>IFERROR(VLOOKUP(C76,TDSheet!$G$1:$AK$2998,30,FALSE)/'Параметры заказа'!$B$10,"")</f>
        <v>7.94</v>
      </c>
      <c r="K76" s="1079">
        <f t="shared" ref="K76:K139" si="1">IFERROR(J76*$K$3*((100-$K$1)/100),"")</f>
        <v>635.50068780000015</v>
      </c>
      <c r="L76" s="557"/>
    </row>
    <row r="77" spans="1:12" ht="27.9" customHeight="1">
      <c r="A77" s="2462"/>
      <c r="B77" s="2589"/>
      <c r="C77" s="49" t="s">
        <v>357</v>
      </c>
      <c r="D77" s="86" t="s">
        <v>368</v>
      </c>
      <c r="E77" s="11">
        <v>40</v>
      </c>
      <c r="F77" s="48">
        <v>130</v>
      </c>
      <c r="G77" s="72">
        <v>1.6574999999999999E-4</v>
      </c>
      <c r="H77" s="129">
        <v>5</v>
      </c>
      <c r="I77" s="50" t="s">
        <v>639</v>
      </c>
      <c r="J77" s="729">
        <f>IFERROR(VLOOKUP(C77,TDSheet!$G$1:$AK$2998,30,FALSE)/'Параметры заказа'!$B$10,"")</f>
        <v>7.79</v>
      </c>
      <c r="K77" s="1079">
        <f t="shared" si="1"/>
        <v>623.49500730000011</v>
      </c>
      <c r="L77" s="557"/>
    </row>
    <row r="78" spans="1:12" ht="27.9" customHeight="1">
      <c r="A78" s="2462"/>
      <c r="B78" s="2589"/>
      <c r="C78" s="49" t="s">
        <v>358</v>
      </c>
      <c r="D78" s="86" t="s">
        <v>369</v>
      </c>
      <c r="E78" s="11">
        <v>40</v>
      </c>
      <c r="F78" s="48">
        <v>215</v>
      </c>
      <c r="G78" s="73">
        <v>2.4862499999999999E-4</v>
      </c>
      <c r="H78" s="129">
        <v>1</v>
      </c>
      <c r="I78" s="50" t="s">
        <v>642</v>
      </c>
      <c r="J78" s="729">
        <f>IFERROR(VLOOKUP(C78,TDSheet!$G$1:$AK$2998,30,FALSE)/'Параметры заказа'!$B$10,"")</f>
        <v>12.23</v>
      </c>
      <c r="K78" s="1079">
        <f t="shared" si="1"/>
        <v>978.86315010000021</v>
      </c>
      <c r="L78" s="557"/>
    </row>
    <row r="79" spans="1:12" ht="27.9" customHeight="1">
      <c r="A79" s="2462"/>
      <c r="B79" s="2589"/>
      <c r="C79" s="49" t="s">
        <v>359</v>
      </c>
      <c r="D79" s="86" t="s">
        <v>370</v>
      </c>
      <c r="E79" s="11">
        <v>40</v>
      </c>
      <c r="F79" s="48">
        <v>226</v>
      </c>
      <c r="G79" s="73">
        <v>3.3149999999999998E-4</v>
      </c>
      <c r="H79" s="129">
        <v>1</v>
      </c>
      <c r="I79" s="50" t="s">
        <v>650</v>
      </c>
      <c r="J79" s="729">
        <f>IFERROR(VLOOKUP(C79,TDSheet!$G$1:$AK$2998,30,FALSE)/'Параметры заказа'!$B$10,"")</f>
        <v>11.27</v>
      </c>
      <c r="K79" s="1079">
        <f t="shared" si="1"/>
        <v>902.02679490000014</v>
      </c>
      <c r="L79" s="557"/>
    </row>
    <row r="80" spans="1:12" ht="27.9" customHeight="1" thickBot="1">
      <c r="A80" s="2466"/>
      <c r="B80" s="2590"/>
      <c r="C80" s="60" t="s">
        <v>360</v>
      </c>
      <c r="D80" s="87" t="s">
        <v>371</v>
      </c>
      <c r="E80" s="12">
        <v>40</v>
      </c>
      <c r="F80" s="61">
        <v>224</v>
      </c>
      <c r="G80" s="75">
        <v>3.3149999999999998E-4</v>
      </c>
      <c r="H80" s="130">
        <v>1</v>
      </c>
      <c r="I80" s="63" t="s">
        <v>650</v>
      </c>
      <c r="J80" s="730">
        <f>IFERROR(VLOOKUP(C80,TDSheet!$G$1:$AK$2998,30,FALSE)/'Параметры заказа'!$B$10,"")</f>
        <v>11.72</v>
      </c>
      <c r="K80" s="1080">
        <f t="shared" si="1"/>
        <v>938.04383640000015</v>
      </c>
      <c r="L80" s="558"/>
    </row>
    <row r="81" spans="1:12" ht="27.9" customHeight="1" thickBot="1">
      <c r="A81" s="1065" t="s">
        <v>624</v>
      </c>
      <c r="B81" s="1066"/>
      <c r="C81" s="1066"/>
      <c r="D81" s="1066"/>
      <c r="E81" s="1066"/>
      <c r="F81" s="1066"/>
      <c r="G81" s="1066"/>
      <c r="H81" s="1066"/>
      <c r="I81" s="1066"/>
      <c r="J81" s="1119" t="str">
        <f>IFERROR(VLOOKUP(C81,TDSheet!$G$1:$AK$2998,30,FALSE)/'Параметры заказа'!$B$10,"")</f>
        <v/>
      </c>
      <c r="K81" s="1077" t="str">
        <f t="shared" si="1"/>
        <v/>
      </c>
      <c r="L81" s="560"/>
    </row>
    <row r="82" spans="1:12" ht="27.9" customHeight="1">
      <c r="A82" s="2460"/>
      <c r="B82" s="2501" t="s">
        <v>391</v>
      </c>
      <c r="C82" s="58" t="s">
        <v>392</v>
      </c>
      <c r="D82" s="3" t="s">
        <v>3</v>
      </c>
      <c r="E82" s="9">
        <v>40</v>
      </c>
      <c r="F82" s="59">
        <v>27</v>
      </c>
      <c r="G82" s="74">
        <v>2.4862500000000001E-5</v>
      </c>
      <c r="H82" s="131">
        <v>10</v>
      </c>
      <c r="I82" s="67" t="s">
        <v>648</v>
      </c>
      <c r="J82" s="728">
        <f>IFERROR(VLOOKUP(C82,TDSheet!$G$1:$AK$2998,30,FALSE)/'Параметры заказа'!$B$10,"")</f>
        <v>1.1100000000000001</v>
      </c>
      <c r="K82" s="1078">
        <f t="shared" si="1"/>
        <v>88.842035700000025</v>
      </c>
      <c r="L82" s="561"/>
    </row>
    <row r="83" spans="1:12" ht="27.9" customHeight="1">
      <c r="A83" s="2462"/>
      <c r="B83" s="2589"/>
      <c r="C83" s="49" t="s">
        <v>393</v>
      </c>
      <c r="D83" s="4" t="s">
        <v>5</v>
      </c>
      <c r="E83" s="11">
        <v>40</v>
      </c>
      <c r="F83" s="48">
        <v>41</v>
      </c>
      <c r="G83" s="72">
        <v>4.1437499999999998E-5</v>
      </c>
      <c r="H83" s="129">
        <v>10</v>
      </c>
      <c r="I83" s="54" t="s">
        <v>643</v>
      </c>
      <c r="J83" s="729">
        <f>IFERROR(VLOOKUP(C83,TDSheet!$G$1:$AK$2998,30,FALSE)/'Параметры заказа'!$B$10,"")</f>
        <v>1.67</v>
      </c>
      <c r="K83" s="1079">
        <f t="shared" si="1"/>
        <v>133.66324290000003</v>
      </c>
      <c r="L83" s="557"/>
    </row>
    <row r="84" spans="1:12" ht="27.9" customHeight="1">
      <c r="A84" s="2462"/>
      <c r="B84" s="2589"/>
      <c r="C84" s="49" t="s">
        <v>394</v>
      </c>
      <c r="D84" s="4" t="s">
        <v>7</v>
      </c>
      <c r="E84" s="11">
        <v>40</v>
      </c>
      <c r="F84" s="48">
        <v>74</v>
      </c>
      <c r="G84" s="72">
        <v>8.2874999999999995E-5</v>
      </c>
      <c r="H84" s="129">
        <v>5</v>
      </c>
      <c r="I84" s="54" t="s">
        <v>637</v>
      </c>
      <c r="J84" s="729">
        <f>IFERROR(VLOOKUP(C84,TDSheet!$G$1:$AK$2998,30,FALSE)/'Параметры заказа'!$B$10,"")</f>
        <v>3.52</v>
      </c>
      <c r="K84" s="1079">
        <f t="shared" si="1"/>
        <v>281.73330240000007</v>
      </c>
      <c r="L84" s="557"/>
    </row>
    <row r="85" spans="1:12" ht="27.9" customHeight="1">
      <c r="A85" s="2462"/>
      <c r="B85" s="2589"/>
      <c r="C85" s="49" t="s">
        <v>395</v>
      </c>
      <c r="D85" s="4" t="s">
        <v>9</v>
      </c>
      <c r="E85" s="11">
        <v>40</v>
      </c>
      <c r="F85" s="48">
        <v>106</v>
      </c>
      <c r="G85" s="72">
        <v>1.326E-4</v>
      </c>
      <c r="H85" s="129">
        <v>5</v>
      </c>
      <c r="I85" s="54" t="s">
        <v>675</v>
      </c>
      <c r="J85" s="729">
        <f>IFERROR(VLOOKUP(C85,TDSheet!$G$1:$AK$2998,30,FALSE)/'Параметры заказа'!$B$10,"")</f>
        <v>4.74</v>
      </c>
      <c r="K85" s="1079">
        <f t="shared" si="1"/>
        <v>379.37950380000007</v>
      </c>
      <c r="L85" s="557"/>
    </row>
    <row r="86" spans="1:12" ht="27.9" customHeight="1">
      <c r="A86" s="2462"/>
      <c r="B86" s="2589"/>
      <c r="C86" s="49" t="s">
        <v>396</v>
      </c>
      <c r="D86" s="4" t="s">
        <v>11</v>
      </c>
      <c r="E86" s="11">
        <v>40</v>
      </c>
      <c r="F86" s="48">
        <v>136</v>
      </c>
      <c r="G86" s="72">
        <v>1.6574999999999999E-4</v>
      </c>
      <c r="H86" s="129">
        <v>5</v>
      </c>
      <c r="I86" s="54" t="s">
        <v>639</v>
      </c>
      <c r="J86" s="729">
        <f>IFERROR(VLOOKUP(C86,TDSheet!$G$1:$AK$2998,30,FALSE)/'Параметры заказа'!$B$10,"")</f>
        <v>6.53</v>
      </c>
      <c r="K86" s="1079">
        <f t="shared" si="1"/>
        <v>522.64729110000007</v>
      </c>
      <c r="L86" s="557"/>
    </row>
    <row r="87" spans="1:12" ht="27.9" customHeight="1" thickBot="1">
      <c r="A87" s="2466"/>
      <c r="B87" s="2590"/>
      <c r="C87" s="60" t="s">
        <v>397</v>
      </c>
      <c r="D87" s="5" t="s">
        <v>13</v>
      </c>
      <c r="E87" s="12">
        <v>40</v>
      </c>
      <c r="F87" s="61">
        <v>214</v>
      </c>
      <c r="G87" s="92">
        <v>2.0718749999999999E-4</v>
      </c>
      <c r="H87" s="130">
        <v>1</v>
      </c>
      <c r="I87" s="66" t="s">
        <v>630</v>
      </c>
      <c r="J87" s="730">
        <f>IFERROR(VLOOKUP(C87,TDSheet!$G$1:$AK$2998,30,FALSE)/'Параметры заказа'!$B$10,"")</f>
        <v>10.31</v>
      </c>
      <c r="K87" s="1086">
        <f t="shared" si="1"/>
        <v>825.19043970000018</v>
      </c>
      <c r="L87" s="559"/>
    </row>
    <row r="88" spans="1:12" ht="27.9" customHeight="1">
      <c r="A88" s="2460"/>
      <c r="B88" s="2501" t="s">
        <v>622</v>
      </c>
      <c r="C88" s="58" t="s">
        <v>398</v>
      </c>
      <c r="D88" s="85" t="s">
        <v>617</v>
      </c>
      <c r="E88" s="9">
        <v>40</v>
      </c>
      <c r="F88" s="59">
        <v>25</v>
      </c>
      <c r="G88" s="74">
        <v>1.80818E-5</v>
      </c>
      <c r="H88" s="131">
        <v>10</v>
      </c>
      <c r="I88" s="62" t="s">
        <v>676</v>
      </c>
      <c r="J88" s="728">
        <f>IFERROR(VLOOKUP(C88,TDSheet!$G$1:$AK$2998,30,FALSE)/'Параметры заказа'!$B$10,"")</f>
        <v>1.06</v>
      </c>
      <c r="K88" s="1081">
        <f t="shared" si="1"/>
        <v>84.840142200000017</v>
      </c>
      <c r="L88" s="556"/>
    </row>
    <row r="89" spans="1:12" ht="27.9" customHeight="1">
      <c r="A89" s="2462"/>
      <c r="B89" s="2589"/>
      <c r="C89" s="49" t="s">
        <v>399</v>
      </c>
      <c r="D89" s="86" t="s">
        <v>618</v>
      </c>
      <c r="E89" s="11">
        <v>40</v>
      </c>
      <c r="F89" s="48">
        <v>26</v>
      </c>
      <c r="G89" s="72">
        <v>1.9890000000000001E-5</v>
      </c>
      <c r="H89" s="129">
        <v>10</v>
      </c>
      <c r="I89" s="50" t="s">
        <v>677</v>
      </c>
      <c r="J89" s="729">
        <f>IFERROR(VLOOKUP(C89,TDSheet!$G$1:$AK$2998,30,FALSE)/'Параметры заказа'!$B$10,"")</f>
        <v>1.1299999999999999</v>
      </c>
      <c r="K89" s="1079">
        <f t="shared" si="1"/>
        <v>90.442793100000003</v>
      </c>
      <c r="L89" s="557"/>
    </row>
    <row r="90" spans="1:12" ht="27.9" customHeight="1">
      <c r="A90" s="2462"/>
      <c r="B90" s="2589"/>
      <c r="C90" s="49" t="s">
        <v>400</v>
      </c>
      <c r="D90" s="86" t="s">
        <v>361</v>
      </c>
      <c r="E90" s="11">
        <v>40</v>
      </c>
      <c r="F90" s="48">
        <v>40</v>
      </c>
      <c r="G90" s="72">
        <v>3.6833299999999999E-5</v>
      </c>
      <c r="H90" s="129">
        <v>10</v>
      </c>
      <c r="I90" s="50" t="s">
        <v>678</v>
      </c>
      <c r="J90" s="729">
        <f>IFERROR(VLOOKUP(C90,TDSheet!$G$1:$AK$2998,30,FALSE)/'Параметры заказа'!$B$10,"")</f>
        <v>1.69</v>
      </c>
      <c r="K90" s="1079">
        <f t="shared" si="1"/>
        <v>135.26400030000002</v>
      </c>
      <c r="L90" s="557"/>
    </row>
    <row r="91" spans="1:12" ht="27.9" customHeight="1">
      <c r="A91" s="2462"/>
      <c r="B91" s="2589"/>
      <c r="C91" s="49" t="s">
        <v>401</v>
      </c>
      <c r="D91" s="86" t="s">
        <v>362</v>
      </c>
      <c r="E91" s="11">
        <v>40</v>
      </c>
      <c r="F91" s="48">
        <v>60</v>
      </c>
      <c r="G91" s="72">
        <v>6.21563E-5</v>
      </c>
      <c r="H91" s="129">
        <v>5</v>
      </c>
      <c r="I91" s="50" t="s">
        <v>636</v>
      </c>
      <c r="J91" s="729">
        <f>IFERROR(VLOOKUP(C91,TDSheet!$G$1:$AK$2998,30,FALSE)/'Параметры заказа'!$B$10,"")</f>
        <v>3.08</v>
      </c>
      <c r="K91" s="1079">
        <f t="shared" si="1"/>
        <v>246.51663960000005</v>
      </c>
      <c r="L91" s="557"/>
    </row>
    <row r="92" spans="1:12" ht="27.9" customHeight="1">
      <c r="A92" s="2462"/>
      <c r="B92" s="2589"/>
      <c r="C92" s="49" t="s">
        <v>402</v>
      </c>
      <c r="D92" s="86" t="s">
        <v>363</v>
      </c>
      <c r="E92" s="11">
        <v>40</v>
      </c>
      <c r="F92" s="48">
        <v>63</v>
      </c>
      <c r="G92" s="72">
        <v>6.6299999999999999E-5</v>
      </c>
      <c r="H92" s="129">
        <v>5</v>
      </c>
      <c r="I92" s="50" t="s">
        <v>654</v>
      </c>
      <c r="J92" s="729">
        <f>IFERROR(VLOOKUP(C92,TDSheet!$G$1:$AK$2998,30,FALSE)/'Параметры заказа'!$B$10,"")</f>
        <v>2.84</v>
      </c>
      <c r="K92" s="1079">
        <f t="shared" si="1"/>
        <v>227.30755080000003</v>
      </c>
      <c r="L92" s="557"/>
    </row>
    <row r="93" spans="1:12" ht="27.9" customHeight="1">
      <c r="A93" s="2462"/>
      <c r="B93" s="2589"/>
      <c r="C93" s="49" t="s">
        <v>403</v>
      </c>
      <c r="D93" s="86" t="s">
        <v>366</v>
      </c>
      <c r="E93" s="11">
        <v>40</v>
      </c>
      <c r="F93" s="48">
        <v>98</v>
      </c>
      <c r="G93" s="72">
        <v>9.4714299999999995E-5</v>
      </c>
      <c r="H93" s="129">
        <v>5</v>
      </c>
      <c r="I93" s="50" t="s">
        <v>679</v>
      </c>
      <c r="J93" s="729">
        <f>IFERROR(VLOOKUP(C93,TDSheet!$G$1:$AK$2998,30,FALSE)/'Параметры заказа'!$B$10,"")</f>
        <v>5.43</v>
      </c>
      <c r="K93" s="1079">
        <f t="shared" si="1"/>
        <v>434.60563410000003</v>
      </c>
      <c r="L93" s="557"/>
    </row>
    <row r="94" spans="1:12" ht="27.9" customHeight="1">
      <c r="A94" s="2462"/>
      <c r="B94" s="2589"/>
      <c r="C94" s="49" t="s">
        <v>404</v>
      </c>
      <c r="D94" s="86" t="s">
        <v>364</v>
      </c>
      <c r="E94" s="11">
        <v>40</v>
      </c>
      <c r="F94" s="48">
        <v>97</v>
      </c>
      <c r="G94" s="72">
        <v>9.9450000000000005E-5</v>
      </c>
      <c r="H94" s="129">
        <v>5</v>
      </c>
      <c r="I94" s="50" t="s">
        <v>696</v>
      </c>
      <c r="J94" s="729">
        <f>IFERROR(VLOOKUP(C94,TDSheet!$G$1:$AK$2998,30,FALSE)/'Параметры заказа'!$B$10,"")</f>
        <v>4.47</v>
      </c>
      <c r="K94" s="1079">
        <f t="shared" si="1"/>
        <v>357.76927890000002</v>
      </c>
      <c r="L94" s="557"/>
    </row>
    <row r="95" spans="1:12" ht="27.9" customHeight="1">
      <c r="A95" s="2462"/>
      <c r="B95" s="2589"/>
      <c r="C95" s="49" t="s">
        <v>405</v>
      </c>
      <c r="D95" s="86" t="s">
        <v>365</v>
      </c>
      <c r="E95" s="11">
        <v>40</v>
      </c>
      <c r="F95" s="48">
        <v>96</v>
      </c>
      <c r="G95" s="72">
        <v>1.046842E-4</v>
      </c>
      <c r="H95" s="129">
        <v>5</v>
      </c>
      <c r="I95" s="50" t="s">
        <v>638</v>
      </c>
      <c r="J95" s="729">
        <f>IFERROR(VLOOKUP(C95,TDSheet!$G$1:$AK$2998,30,FALSE)/'Параметры заказа'!$B$10,"")</f>
        <v>4.8899999999999997</v>
      </c>
      <c r="K95" s="1079">
        <f t="shared" si="1"/>
        <v>391.38518430000005</v>
      </c>
      <c r="L95" s="557"/>
    </row>
    <row r="96" spans="1:12" ht="27.9" customHeight="1">
      <c r="A96" s="2462"/>
      <c r="B96" s="2589"/>
      <c r="C96" s="49" t="s">
        <v>406</v>
      </c>
      <c r="D96" s="83" t="s">
        <v>414</v>
      </c>
      <c r="E96" s="11">
        <v>40</v>
      </c>
      <c r="F96" s="48">
        <v>117</v>
      </c>
      <c r="G96" s="72">
        <v>1.2431249999999999E-4</v>
      </c>
      <c r="H96" s="129">
        <v>5</v>
      </c>
      <c r="I96" s="50" t="s">
        <v>628</v>
      </c>
      <c r="J96" s="729">
        <f>IFERROR(VLOOKUP(C96,TDSheet!$G$1:$AK$2998,30,FALSE)/'Параметры заказа'!$B$10,"")</f>
        <v>6.07</v>
      </c>
      <c r="K96" s="1079">
        <f t="shared" si="1"/>
        <v>485.82987090000012</v>
      </c>
      <c r="L96" s="557"/>
    </row>
    <row r="97" spans="1:12" ht="27.9" customHeight="1">
      <c r="A97" s="2462"/>
      <c r="B97" s="2589"/>
      <c r="C97" s="49" t="s">
        <v>407</v>
      </c>
      <c r="D97" s="83" t="s">
        <v>415</v>
      </c>
      <c r="E97" s="11">
        <v>40</v>
      </c>
      <c r="F97" s="48">
        <v>120</v>
      </c>
      <c r="G97" s="72">
        <v>1.2431249999999999E-4</v>
      </c>
      <c r="H97" s="129">
        <v>5</v>
      </c>
      <c r="I97" s="50" t="s">
        <v>628</v>
      </c>
      <c r="J97" s="729">
        <f>IFERROR(VLOOKUP(C97,TDSheet!$G$1:$AK$2998,30,FALSE)/'Параметры заказа'!$B$10,"")</f>
        <v>6.31</v>
      </c>
      <c r="K97" s="1079">
        <f t="shared" si="1"/>
        <v>505.03895970000002</v>
      </c>
      <c r="L97" s="557"/>
    </row>
    <row r="98" spans="1:12" ht="27.9" customHeight="1">
      <c r="A98" s="2462"/>
      <c r="B98" s="2589"/>
      <c r="C98" s="49" t="s">
        <v>408</v>
      </c>
      <c r="D98" s="83" t="s">
        <v>367</v>
      </c>
      <c r="E98" s="11">
        <v>40</v>
      </c>
      <c r="F98" s="48">
        <v>119</v>
      </c>
      <c r="G98" s="72">
        <v>1.2431249999999999E-4</v>
      </c>
      <c r="H98" s="129">
        <v>5</v>
      </c>
      <c r="I98" s="50" t="s">
        <v>628</v>
      </c>
      <c r="J98" s="729">
        <f>IFERROR(VLOOKUP(C98,TDSheet!$G$1:$AK$2998,30,FALSE)/'Параметры заказа'!$B$10,"")</f>
        <v>6.6</v>
      </c>
      <c r="K98" s="1079">
        <f t="shared" si="1"/>
        <v>528.24994200000003</v>
      </c>
      <c r="L98" s="557"/>
    </row>
    <row r="99" spans="1:12" ht="27.9" customHeight="1">
      <c r="A99" s="2462"/>
      <c r="B99" s="2589"/>
      <c r="C99" s="49" t="s">
        <v>409</v>
      </c>
      <c r="D99" s="83" t="s">
        <v>416</v>
      </c>
      <c r="E99" s="11">
        <v>40</v>
      </c>
      <c r="F99" s="48">
        <v>124</v>
      </c>
      <c r="G99" s="72">
        <v>1.4207139999999999E-4</v>
      </c>
      <c r="H99" s="129">
        <v>5</v>
      </c>
      <c r="I99" s="50" t="s">
        <v>665</v>
      </c>
      <c r="J99" s="729">
        <f>IFERROR(VLOOKUP(C99,TDSheet!$G$1:$AK$2998,30,FALSE)/'Параметры заказа'!$B$10,"")</f>
        <v>7.04</v>
      </c>
      <c r="K99" s="1079">
        <f t="shared" si="1"/>
        <v>563.46660480000014</v>
      </c>
      <c r="L99" s="557"/>
    </row>
    <row r="100" spans="1:12" ht="27.9" customHeight="1">
      <c r="A100" s="2462"/>
      <c r="B100" s="2589"/>
      <c r="C100" s="49" t="s">
        <v>410</v>
      </c>
      <c r="D100" s="83" t="s">
        <v>417</v>
      </c>
      <c r="E100" s="11">
        <v>40</v>
      </c>
      <c r="F100" s="48">
        <v>185</v>
      </c>
      <c r="G100" s="73">
        <v>2.4862499999999999E-4</v>
      </c>
      <c r="H100" s="129">
        <v>1</v>
      </c>
      <c r="I100" s="50" t="s">
        <v>642</v>
      </c>
      <c r="J100" s="729">
        <f>IFERROR(VLOOKUP(C100,TDSheet!$G$1:$AK$2998,30,FALSE)/'Параметры заказа'!$B$10,"")</f>
        <v>10.119999999999999</v>
      </c>
      <c r="K100" s="1079">
        <f t="shared" si="1"/>
        <v>809.9832444000001</v>
      </c>
      <c r="L100" s="557"/>
    </row>
    <row r="101" spans="1:12" ht="27.9" customHeight="1">
      <c r="A101" s="2462"/>
      <c r="B101" s="2589"/>
      <c r="C101" s="49" t="s">
        <v>411</v>
      </c>
      <c r="D101" s="83" t="s">
        <v>418</v>
      </c>
      <c r="E101" s="11">
        <v>40</v>
      </c>
      <c r="F101" s="48">
        <v>188</v>
      </c>
      <c r="G101" s="73">
        <v>2.4862499999999999E-4</v>
      </c>
      <c r="H101" s="129">
        <v>1</v>
      </c>
      <c r="I101" s="50" t="s">
        <v>642</v>
      </c>
      <c r="J101" s="729">
        <f>IFERROR(VLOOKUP(C101,TDSheet!$G$1:$AK$2998,30,FALSE)/'Параметры заказа'!$B$10,"")</f>
        <v>10.59</v>
      </c>
      <c r="K101" s="1079">
        <f t="shared" si="1"/>
        <v>847.60104330000013</v>
      </c>
      <c r="L101" s="557"/>
    </row>
    <row r="102" spans="1:12" ht="27.9" customHeight="1">
      <c r="A102" s="2462"/>
      <c r="B102" s="2589"/>
      <c r="C102" s="49" t="s">
        <v>412</v>
      </c>
      <c r="D102" s="83" t="s">
        <v>419</v>
      </c>
      <c r="E102" s="11">
        <v>40</v>
      </c>
      <c r="F102" s="48">
        <v>189</v>
      </c>
      <c r="G102" s="73">
        <v>2.4862499999999999E-4</v>
      </c>
      <c r="H102" s="129">
        <v>1</v>
      </c>
      <c r="I102" s="50" t="s">
        <v>642</v>
      </c>
      <c r="J102" s="729">
        <f>IFERROR(VLOOKUP(C102,TDSheet!$G$1:$AK$2998,30,FALSE)/'Параметры заказа'!$B$10,"")</f>
        <v>10.11</v>
      </c>
      <c r="K102" s="1079">
        <f t="shared" si="1"/>
        <v>809.18286570000009</v>
      </c>
      <c r="L102" s="557"/>
    </row>
    <row r="103" spans="1:12" ht="27.9" customHeight="1" thickBot="1">
      <c r="A103" s="2466"/>
      <c r="B103" s="2590"/>
      <c r="C103" s="60" t="s">
        <v>413</v>
      </c>
      <c r="D103" s="84" t="s">
        <v>420</v>
      </c>
      <c r="E103" s="12">
        <v>40</v>
      </c>
      <c r="F103" s="61">
        <v>195</v>
      </c>
      <c r="G103" s="75">
        <v>2.4862499999999999E-4</v>
      </c>
      <c r="H103" s="130">
        <v>1</v>
      </c>
      <c r="I103" s="63" t="s">
        <v>642</v>
      </c>
      <c r="J103" s="730">
        <f>IFERROR(VLOOKUP(C103,TDSheet!$G$1:$AK$2998,30,FALSE)/'Параметры заказа'!$B$10,"")</f>
        <v>10.16</v>
      </c>
      <c r="K103" s="1080">
        <f t="shared" si="1"/>
        <v>813.18475920000014</v>
      </c>
      <c r="L103" s="558"/>
    </row>
    <row r="104" spans="1:12" ht="27.9" customHeight="1" thickBot="1">
      <c r="A104" s="1065" t="s">
        <v>576</v>
      </c>
      <c r="B104" s="1066"/>
      <c r="C104" s="1066"/>
      <c r="D104" s="1066"/>
      <c r="E104" s="1066"/>
      <c r="F104" s="1066"/>
      <c r="G104" s="1066"/>
      <c r="H104" s="1066"/>
      <c r="I104" s="1066"/>
      <c r="J104" s="1119" t="str">
        <f>IFERROR(VLOOKUP(C104,TDSheet!$G$1:$AK$2998,30,FALSE)/'Параметры заказа'!$B$10,"")</f>
        <v/>
      </c>
      <c r="K104" s="1077" t="str">
        <f t="shared" si="1"/>
        <v/>
      </c>
      <c r="L104" s="560"/>
    </row>
    <row r="105" spans="1:12" ht="27.9" customHeight="1">
      <c r="A105" s="2460"/>
      <c r="B105" s="2501" t="s">
        <v>621</v>
      </c>
      <c r="C105" s="58" t="s">
        <v>443</v>
      </c>
      <c r="D105" s="85" t="s">
        <v>454</v>
      </c>
      <c r="E105" s="9">
        <v>40</v>
      </c>
      <c r="F105" s="59">
        <v>25</v>
      </c>
      <c r="G105" s="74">
        <v>2.0718799999999999E-5</v>
      </c>
      <c r="H105" s="131">
        <v>10</v>
      </c>
      <c r="I105" s="65">
        <v>480</v>
      </c>
      <c r="J105" s="728">
        <f>IFERROR(VLOOKUP(C105,TDSheet!$G$1:$AK$2998,30,FALSE)/'Параметры заказа'!$B$10,"")</f>
        <v>1.19</v>
      </c>
      <c r="K105" s="1079">
        <f t="shared" si="1"/>
        <v>95.245065300000007</v>
      </c>
      <c r="L105" s="557"/>
    </row>
    <row r="106" spans="1:12" ht="27.9" customHeight="1">
      <c r="A106" s="2462"/>
      <c r="B106" s="2589"/>
      <c r="C106" s="49" t="s">
        <v>444</v>
      </c>
      <c r="D106" s="86" t="s">
        <v>455</v>
      </c>
      <c r="E106" s="11">
        <v>40</v>
      </c>
      <c r="F106" s="48">
        <v>26</v>
      </c>
      <c r="G106" s="72">
        <v>2.2099999999999998E-5</v>
      </c>
      <c r="H106" s="129">
        <v>10</v>
      </c>
      <c r="I106" s="53">
        <v>450</v>
      </c>
      <c r="J106" s="729">
        <f>IFERROR(VLOOKUP(C106,TDSheet!$G$1:$AK$2998,30,FALSE)/'Параметры заказа'!$B$10,"")</f>
        <v>1.19</v>
      </c>
      <c r="K106" s="1079">
        <f t="shared" si="1"/>
        <v>95.245065300000007</v>
      </c>
      <c r="L106" s="557"/>
    </row>
    <row r="107" spans="1:12" ht="27.9" customHeight="1">
      <c r="A107" s="2462"/>
      <c r="B107" s="2589"/>
      <c r="C107" s="49" t="s">
        <v>445</v>
      </c>
      <c r="D107" s="86" t="s">
        <v>456</v>
      </c>
      <c r="E107" s="11">
        <v>40</v>
      </c>
      <c r="F107" s="48">
        <v>47</v>
      </c>
      <c r="G107" s="72">
        <v>3.5517900000000001E-5</v>
      </c>
      <c r="H107" s="129">
        <v>10</v>
      </c>
      <c r="I107" s="53">
        <v>280</v>
      </c>
      <c r="J107" s="729">
        <f>IFERROR(VLOOKUP(C107,TDSheet!$G$1:$AK$2998,30,FALSE)/'Параметры заказа'!$B$10,"")</f>
        <v>2.34</v>
      </c>
      <c r="K107" s="1079">
        <f t="shared" si="1"/>
        <v>187.28861580000003</v>
      </c>
      <c r="L107" s="557"/>
    </row>
    <row r="108" spans="1:12" ht="27.9" customHeight="1">
      <c r="A108" s="2462"/>
      <c r="B108" s="2589"/>
      <c r="C108" s="49" t="s">
        <v>446</v>
      </c>
      <c r="D108" s="86" t="s">
        <v>457</v>
      </c>
      <c r="E108" s="11">
        <v>40</v>
      </c>
      <c r="F108" s="48">
        <v>64</v>
      </c>
      <c r="G108" s="72">
        <v>4.9725000000000002E-5</v>
      </c>
      <c r="H108" s="129">
        <v>10</v>
      </c>
      <c r="I108" s="53">
        <v>200</v>
      </c>
      <c r="J108" s="729">
        <f>IFERROR(VLOOKUP(C108,TDSheet!$G$1:$AK$2998,30,FALSE)/'Параметры заказа'!$B$10,"")</f>
        <v>2.68</v>
      </c>
      <c r="K108" s="1079">
        <f t="shared" si="1"/>
        <v>214.50149160000004</v>
      </c>
      <c r="L108" s="557"/>
    </row>
    <row r="109" spans="1:12" ht="27.9" customHeight="1">
      <c r="A109" s="2462"/>
      <c r="B109" s="2589"/>
      <c r="C109" s="49" t="s">
        <v>447</v>
      </c>
      <c r="D109" s="86" t="s">
        <v>458</v>
      </c>
      <c r="E109" s="11">
        <v>40</v>
      </c>
      <c r="F109" s="48">
        <v>68</v>
      </c>
      <c r="G109" s="72">
        <v>6.21563E-5</v>
      </c>
      <c r="H109" s="129">
        <v>5</v>
      </c>
      <c r="I109" s="53">
        <v>160</v>
      </c>
      <c r="J109" s="729">
        <f>IFERROR(VLOOKUP(C109,TDSheet!$G$1:$AK$2998,30,FALSE)/'Параметры заказа'!$B$10,"")</f>
        <v>2.81</v>
      </c>
      <c r="K109" s="1079">
        <f t="shared" si="1"/>
        <v>224.90641470000003</v>
      </c>
      <c r="L109" s="557"/>
    </row>
    <row r="110" spans="1:12" ht="27.9" customHeight="1">
      <c r="A110" s="2462"/>
      <c r="B110" s="2589"/>
      <c r="C110" s="49" t="s">
        <v>448</v>
      </c>
      <c r="D110" s="86" t="s">
        <v>459</v>
      </c>
      <c r="E110" s="11">
        <v>40</v>
      </c>
      <c r="F110" s="48">
        <v>117</v>
      </c>
      <c r="G110" s="72">
        <v>9.4714299999999995E-5</v>
      </c>
      <c r="H110" s="129">
        <v>5</v>
      </c>
      <c r="I110" s="53">
        <v>105</v>
      </c>
      <c r="J110" s="729">
        <f>IFERROR(VLOOKUP(C110,TDSheet!$G$1:$AK$2998,30,FALSE)/'Параметры заказа'!$B$10,"")</f>
        <v>5.23</v>
      </c>
      <c r="K110" s="1079">
        <f t="shared" si="1"/>
        <v>418.59806010000011</v>
      </c>
      <c r="L110" s="557"/>
    </row>
    <row r="111" spans="1:12" ht="27.9" customHeight="1">
      <c r="A111" s="2462"/>
      <c r="B111" s="2589"/>
      <c r="C111" s="49" t="s">
        <v>449</v>
      </c>
      <c r="D111" s="86" t="s">
        <v>460</v>
      </c>
      <c r="E111" s="11">
        <v>40</v>
      </c>
      <c r="F111" s="48">
        <v>115</v>
      </c>
      <c r="G111" s="72">
        <v>9.4714299999999995E-5</v>
      </c>
      <c r="H111" s="129">
        <v>5</v>
      </c>
      <c r="I111" s="53">
        <v>105</v>
      </c>
      <c r="J111" s="729">
        <f>IFERROR(VLOOKUP(C111,TDSheet!$G$1:$AK$2998,30,FALSE)/'Параметры заказа'!$B$10,"")</f>
        <v>5.67</v>
      </c>
      <c r="K111" s="1079">
        <f t="shared" si="1"/>
        <v>453.81472290000005</v>
      </c>
      <c r="L111" s="557"/>
    </row>
    <row r="112" spans="1:12" ht="27.9" customHeight="1">
      <c r="A112" s="2462"/>
      <c r="B112" s="2589"/>
      <c r="C112" s="49" t="s">
        <v>450</v>
      </c>
      <c r="D112" s="83" t="s">
        <v>461</v>
      </c>
      <c r="E112" s="11">
        <v>40</v>
      </c>
      <c r="F112" s="48">
        <v>121</v>
      </c>
      <c r="G112" s="72">
        <v>9.4714299999999995E-5</v>
      </c>
      <c r="H112" s="129">
        <v>5</v>
      </c>
      <c r="I112" s="53">
        <v>105</v>
      </c>
      <c r="J112" s="729">
        <f>IFERROR(VLOOKUP(C112,TDSheet!$G$1:$AK$2998,30,FALSE)/'Параметры заказа'!$B$10,"")</f>
        <v>5.78</v>
      </c>
      <c r="K112" s="1079">
        <f t="shared" si="1"/>
        <v>462.6188886000001</v>
      </c>
      <c r="L112" s="557"/>
    </row>
    <row r="113" spans="1:15" ht="27.9" customHeight="1">
      <c r="A113" s="2462"/>
      <c r="B113" s="2589"/>
      <c r="C113" s="49" t="s">
        <v>533</v>
      </c>
      <c r="D113" s="88" t="s">
        <v>534</v>
      </c>
      <c r="E113" s="35">
        <v>40</v>
      </c>
      <c r="F113" s="48">
        <v>144</v>
      </c>
      <c r="G113" s="72">
        <v>1.326E-4</v>
      </c>
      <c r="H113" s="129">
        <v>5</v>
      </c>
      <c r="I113" s="103" t="s">
        <v>675</v>
      </c>
      <c r="J113" s="739">
        <f>IFERROR(VLOOKUP(C113,TDSheet!$G$1:$AK$2998,30,FALSE)/'Параметры заказа'!$B$10,"")</f>
        <v>8.08</v>
      </c>
      <c r="K113" s="1079">
        <f t="shared" si="1"/>
        <v>646.70598960000007</v>
      </c>
      <c r="L113" s="557"/>
    </row>
    <row r="114" spans="1:15" ht="27.9" customHeight="1">
      <c r="A114" s="2462"/>
      <c r="B114" s="2589"/>
      <c r="C114" s="49" t="s">
        <v>451</v>
      </c>
      <c r="D114" s="83" t="s">
        <v>462</v>
      </c>
      <c r="E114" s="11">
        <v>40</v>
      </c>
      <c r="F114" s="48">
        <v>140</v>
      </c>
      <c r="G114" s="72">
        <v>1.4207139999999999E-4</v>
      </c>
      <c r="H114" s="129">
        <v>5</v>
      </c>
      <c r="I114" s="54" t="s">
        <v>665</v>
      </c>
      <c r="J114" s="729">
        <f>IFERROR(VLOOKUP(C114,TDSheet!$G$1:$AK$2998,30,FALSE)/'Параметры заказа'!$B$10,"")</f>
        <v>7.98</v>
      </c>
      <c r="K114" s="1079">
        <f t="shared" si="1"/>
        <v>638.70220260000008</v>
      </c>
      <c r="L114" s="557"/>
    </row>
    <row r="115" spans="1:15" ht="27.9" customHeight="1">
      <c r="A115" s="2462"/>
      <c r="B115" s="2589"/>
      <c r="C115" s="49" t="s">
        <v>452</v>
      </c>
      <c r="D115" s="83" t="s">
        <v>463</v>
      </c>
      <c r="E115" s="11">
        <v>40</v>
      </c>
      <c r="F115" s="48">
        <v>244</v>
      </c>
      <c r="G115" s="73">
        <v>2.4862499999999999E-4</v>
      </c>
      <c r="H115" s="129">
        <v>1</v>
      </c>
      <c r="I115" s="54" t="s">
        <v>642</v>
      </c>
      <c r="J115" s="729">
        <f>IFERROR(VLOOKUP(C115,TDSheet!$G$1:$AK$2998,30,FALSE)/'Параметры заказа'!$B$10,"")</f>
        <v>10.79</v>
      </c>
      <c r="K115" s="1079">
        <f t="shared" si="1"/>
        <v>863.60861730000011</v>
      </c>
      <c r="L115" s="557"/>
    </row>
    <row r="116" spans="1:15" ht="27.9" customHeight="1">
      <c r="A116" s="2462"/>
      <c r="B116" s="2589"/>
      <c r="C116" s="49" t="s">
        <v>453</v>
      </c>
      <c r="D116" s="83" t="s">
        <v>464</v>
      </c>
      <c r="E116" s="11">
        <v>40</v>
      </c>
      <c r="F116" s="48">
        <v>245</v>
      </c>
      <c r="G116" s="73">
        <v>3.3149999999999998E-4</v>
      </c>
      <c r="H116" s="129">
        <v>1</v>
      </c>
      <c r="I116" s="54" t="s">
        <v>650</v>
      </c>
      <c r="J116" s="729">
        <f>IFERROR(VLOOKUP(C116,TDSheet!$G$1:$AK$2998,30,FALSE)/'Параметры заказа'!$B$10,"")</f>
        <v>11.37</v>
      </c>
      <c r="K116" s="1079">
        <f t="shared" si="1"/>
        <v>910.03058190000013</v>
      </c>
      <c r="L116" s="557"/>
    </row>
    <row r="117" spans="1:15" ht="27.9" customHeight="1" thickBot="1">
      <c r="A117" s="2466"/>
      <c r="B117" s="2590"/>
      <c r="C117" s="60" t="s">
        <v>466</v>
      </c>
      <c r="D117" s="84" t="s">
        <v>465</v>
      </c>
      <c r="E117" s="34">
        <v>40</v>
      </c>
      <c r="F117" s="61">
        <v>230</v>
      </c>
      <c r="G117" s="75">
        <v>3.3149999999999998E-4</v>
      </c>
      <c r="H117" s="130">
        <v>1</v>
      </c>
      <c r="I117" s="66" t="s">
        <v>650</v>
      </c>
      <c r="J117" s="730">
        <f>IFERROR(VLOOKUP(C117,TDSheet!$G$1:$AK$2998,30,FALSE)/'Параметры заказа'!$B$10,"")</f>
        <v>10.62</v>
      </c>
      <c r="K117" s="1080">
        <f t="shared" si="1"/>
        <v>850.00217940000005</v>
      </c>
      <c r="L117" s="558"/>
    </row>
    <row r="118" spans="1:15" ht="27.9" customHeight="1" thickBot="1">
      <c r="A118" s="948" t="s">
        <v>578</v>
      </c>
      <c r="B118" s="1068"/>
      <c r="C118" s="1068"/>
      <c r="D118" s="1068"/>
      <c r="E118" s="1068"/>
      <c r="F118" s="1068"/>
      <c r="G118" s="1068"/>
      <c r="H118" s="1068"/>
      <c r="I118" s="1068"/>
      <c r="J118" s="1120" t="str">
        <f>IFERROR(VLOOKUP(C118,TDSheet!$G$1:$AK$2998,30,FALSE)/'Параметры заказа'!$B$10,"")</f>
        <v/>
      </c>
      <c r="K118" s="1121" t="str">
        <f t="shared" si="1"/>
        <v/>
      </c>
      <c r="L118" s="560"/>
    </row>
    <row r="119" spans="1:15" ht="27.9" customHeight="1">
      <c r="A119" s="2460"/>
      <c r="B119" s="2501" t="s">
        <v>316</v>
      </c>
      <c r="C119" s="58" t="s">
        <v>317</v>
      </c>
      <c r="D119" s="3" t="s">
        <v>3</v>
      </c>
      <c r="E119" s="9">
        <v>40</v>
      </c>
      <c r="F119" s="59">
        <v>69</v>
      </c>
      <c r="G119" s="128">
        <v>8.2874999999999995E-5</v>
      </c>
      <c r="H119" s="85">
        <v>10</v>
      </c>
      <c r="I119" s="125" t="s">
        <v>637</v>
      </c>
      <c r="J119" s="728">
        <f>IFERROR(VLOOKUP(C119,TDSheet!$G$1:$AK$2998,30,FALSE)/'Параметры заказа'!$B$10,"")</f>
        <v>3.19</v>
      </c>
      <c r="K119" s="1081">
        <f t="shared" si="1"/>
        <v>255.32080530000005</v>
      </c>
      <c r="L119" s="556"/>
    </row>
    <row r="120" spans="1:15" ht="27.9" customHeight="1">
      <c r="A120" s="2462"/>
      <c r="B120" s="2589"/>
      <c r="C120" s="49" t="s">
        <v>318</v>
      </c>
      <c r="D120" s="4" t="s">
        <v>5</v>
      </c>
      <c r="E120" s="11">
        <v>40</v>
      </c>
      <c r="F120" s="48">
        <v>122</v>
      </c>
      <c r="G120" s="72">
        <v>1.6574999999999999E-4</v>
      </c>
      <c r="H120" s="129">
        <v>10</v>
      </c>
      <c r="I120" s="121" t="s">
        <v>639</v>
      </c>
      <c r="J120" s="729">
        <f>IFERROR(VLOOKUP(C120,TDSheet!$G$1:$AK$2998,30,FALSE)/'Параметры заказа'!$B$10,"")</f>
        <v>4.91</v>
      </c>
      <c r="K120" s="1079">
        <f t="shared" si="1"/>
        <v>392.98594170000007</v>
      </c>
      <c r="L120" s="557"/>
    </row>
    <row r="121" spans="1:15" ht="27.9" customHeight="1">
      <c r="A121" s="2462"/>
      <c r="B121" s="2589"/>
      <c r="C121" s="49" t="s">
        <v>319</v>
      </c>
      <c r="D121" s="4" t="s">
        <v>7</v>
      </c>
      <c r="E121" s="11">
        <v>40</v>
      </c>
      <c r="F121" s="48">
        <v>183</v>
      </c>
      <c r="G121" s="72">
        <v>2.2100000000000001E-4</v>
      </c>
      <c r="H121" s="129">
        <v>5</v>
      </c>
      <c r="I121" s="121" t="s">
        <v>659</v>
      </c>
      <c r="J121" s="729">
        <f>IFERROR(VLOOKUP(C121,TDSheet!$G$1:$AK$2998,30,FALSE)/'Параметры заказа'!$B$10,"")</f>
        <v>9.5500000000000007</v>
      </c>
      <c r="K121" s="1079">
        <f t="shared" si="1"/>
        <v>764.3616585000002</v>
      </c>
      <c r="L121" s="557"/>
    </row>
    <row r="122" spans="1:15" ht="27.9" customHeight="1">
      <c r="A122" s="2462"/>
      <c r="B122" s="2589"/>
      <c r="C122" s="49" t="s">
        <v>320</v>
      </c>
      <c r="D122" s="4" t="s">
        <v>9</v>
      </c>
      <c r="E122" s="11">
        <v>40</v>
      </c>
      <c r="F122" s="48">
        <v>270</v>
      </c>
      <c r="G122" s="72">
        <v>3.9780000000000002E-4</v>
      </c>
      <c r="H122" s="129">
        <v>5</v>
      </c>
      <c r="I122" s="121" t="s">
        <v>651</v>
      </c>
      <c r="J122" s="729">
        <f>IFERROR(VLOOKUP(C122,TDSheet!$G$1:$AK$2998,30,FALSE)/'Параметры заказа'!$B$10,"")</f>
        <v>16.72</v>
      </c>
      <c r="K122" s="1079">
        <f t="shared" si="1"/>
        <v>1338.2331864</v>
      </c>
      <c r="L122" s="557"/>
    </row>
    <row r="123" spans="1:15" ht="27.9" customHeight="1">
      <c r="A123" s="2462"/>
      <c r="B123" s="2589"/>
      <c r="C123" s="49" t="s">
        <v>321</v>
      </c>
      <c r="D123" s="4" t="s">
        <v>11</v>
      </c>
      <c r="E123" s="11">
        <v>40</v>
      </c>
      <c r="F123" s="48">
        <v>325</v>
      </c>
      <c r="G123" s="72">
        <v>4.9724999999999997E-4</v>
      </c>
      <c r="H123" s="129">
        <v>5</v>
      </c>
      <c r="I123" s="121" t="s">
        <v>660</v>
      </c>
      <c r="J123" s="729">
        <f>IFERROR(VLOOKUP(C123,TDSheet!$G$1:$AK$2998,30,FALSE)/'Параметры заказа'!$B$10,"")</f>
        <v>20.64</v>
      </c>
      <c r="K123" s="1079">
        <f t="shared" si="1"/>
        <v>1651.9816368000004</v>
      </c>
      <c r="L123" s="557"/>
    </row>
    <row r="124" spans="1:15" ht="27.9" customHeight="1" thickBot="1">
      <c r="A124" s="2463"/>
      <c r="B124" s="2591"/>
      <c r="C124" s="140" t="s">
        <v>322</v>
      </c>
      <c r="D124" s="38" t="s">
        <v>13</v>
      </c>
      <c r="E124" s="70">
        <v>40</v>
      </c>
      <c r="F124" s="142">
        <v>575</v>
      </c>
      <c r="G124" s="143">
        <v>9.0409089999999995E-4</v>
      </c>
      <c r="H124" s="144">
        <v>1</v>
      </c>
      <c r="I124" s="146" t="s">
        <v>661</v>
      </c>
      <c r="J124" s="753">
        <f>IFERROR(VLOOKUP(C124,TDSheet!$G$1:$AK$2998,30,FALSE)/'Параметры заказа'!$B$10,"")</f>
        <v>32.6</v>
      </c>
      <c r="K124" s="1086">
        <f t="shared" si="1"/>
        <v>2609.2345620000006</v>
      </c>
      <c r="L124" s="559"/>
    </row>
    <row r="125" spans="1:15" ht="27.9" customHeight="1">
      <c r="A125" s="2396"/>
      <c r="B125" s="2399" t="s">
        <v>323</v>
      </c>
      <c r="C125" s="58" t="s">
        <v>324</v>
      </c>
      <c r="D125" s="82" t="s">
        <v>613</v>
      </c>
      <c r="E125" s="20">
        <v>40</v>
      </c>
      <c r="F125" s="59">
        <v>96</v>
      </c>
      <c r="G125" s="74">
        <v>1.105E-4</v>
      </c>
      <c r="H125" s="131">
        <v>10</v>
      </c>
      <c r="I125" s="122" t="s">
        <v>662</v>
      </c>
      <c r="J125" s="851">
        <f>IFERROR(VLOOKUP(C125,TDSheet!$G$1:$AK$2998,30,FALSE)/'Параметры заказа'!$B$10,"")</f>
        <v>5.4</v>
      </c>
      <c r="K125" s="1081">
        <f t="shared" si="1"/>
        <v>432.20449800000011</v>
      </c>
      <c r="L125" s="556"/>
    </row>
    <row r="126" spans="1:15" ht="27.9" customHeight="1">
      <c r="A126" s="2397"/>
      <c r="B126" s="2400"/>
      <c r="C126" s="49" t="s">
        <v>325</v>
      </c>
      <c r="D126" s="83" t="s">
        <v>614</v>
      </c>
      <c r="E126" s="35">
        <v>40</v>
      </c>
      <c r="F126" s="48">
        <v>125</v>
      </c>
      <c r="G126" s="72">
        <v>1.6574999999999999E-4</v>
      </c>
      <c r="H126" s="129">
        <v>5</v>
      </c>
      <c r="I126" s="103" t="s">
        <v>639</v>
      </c>
      <c r="J126" s="739">
        <f>IFERROR(VLOOKUP(C126,TDSheet!$G$1:$AK$2998,30,FALSE)/'Параметры заказа'!$B$10,"")</f>
        <v>7.44</v>
      </c>
      <c r="K126" s="1079">
        <f t="shared" si="1"/>
        <v>595.48175280000009</v>
      </c>
      <c r="L126" s="557"/>
    </row>
    <row r="127" spans="1:15" ht="27.9" customHeight="1">
      <c r="A127" s="2397"/>
      <c r="B127" s="2400"/>
      <c r="C127" s="49" t="s">
        <v>326</v>
      </c>
      <c r="D127" s="83" t="s">
        <v>615</v>
      </c>
      <c r="E127" s="35">
        <v>40</v>
      </c>
      <c r="F127" s="48">
        <v>148</v>
      </c>
      <c r="G127" s="72">
        <v>1.9890000000000001E-4</v>
      </c>
      <c r="H127" s="129">
        <v>5</v>
      </c>
      <c r="I127" s="103" t="s">
        <v>663</v>
      </c>
      <c r="J127" s="739">
        <f>IFERROR(VLOOKUP(C127,TDSheet!$G$1:$AK$2998,30,FALSE)/'Параметры заказа'!$B$10,"")</f>
        <v>7.55</v>
      </c>
      <c r="K127" s="1079">
        <f t="shared" si="1"/>
        <v>604.28591850000009</v>
      </c>
      <c r="L127" s="557"/>
    </row>
    <row r="128" spans="1:15" ht="27.9" customHeight="1">
      <c r="A128" s="2397"/>
      <c r="B128" s="2400"/>
      <c r="C128" s="49" t="s">
        <v>747</v>
      </c>
      <c r="D128" s="83" t="s">
        <v>748</v>
      </c>
      <c r="E128" s="35">
        <v>40</v>
      </c>
      <c r="F128" s="48">
        <v>182</v>
      </c>
      <c r="G128" s="72">
        <f>0.01/I128</f>
        <v>2.5000000000000001E-4</v>
      </c>
      <c r="H128" s="129">
        <v>5</v>
      </c>
      <c r="I128" s="103" t="s">
        <v>642</v>
      </c>
      <c r="J128" s="739">
        <f>IFERROR(VLOOKUP(C128,TDSheet!$G$1:$AK$2998,30,FALSE)/'Параметры заказа'!$B$10,"")</f>
        <v>12.01</v>
      </c>
      <c r="K128" s="1079">
        <f t="shared" si="1"/>
        <v>961.2548187000001</v>
      </c>
      <c r="L128" s="557"/>
      <c r="O128" s="471" t="s">
        <v>2195</v>
      </c>
    </row>
    <row r="129" spans="1:12" ht="27.9" customHeight="1">
      <c r="A129" s="2397"/>
      <c r="B129" s="2400"/>
      <c r="C129" s="49" t="s">
        <v>750</v>
      </c>
      <c r="D129" s="83" t="s">
        <v>749</v>
      </c>
      <c r="E129" s="35">
        <v>40</v>
      </c>
      <c r="F129" s="48">
        <v>211</v>
      </c>
      <c r="G129" s="72">
        <f>0.01/I129</f>
        <v>3.3333333333333332E-4</v>
      </c>
      <c r="H129" s="129">
        <v>5</v>
      </c>
      <c r="I129" s="103" t="s">
        <v>650</v>
      </c>
      <c r="J129" s="739">
        <f>IFERROR(VLOOKUP(C129,TDSheet!$G$1:$AK$2998,30,FALSE)/'Параметры заказа'!$B$10,"")</f>
        <v>14.37</v>
      </c>
      <c r="K129" s="1079">
        <f t="shared" si="1"/>
        <v>1150.1441919000001</v>
      </c>
      <c r="L129" s="557"/>
    </row>
    <row r="130" spans="1:12" ht="27.9" customHeight="1" thickBot="1">
      <c r="A130" s="2398"/>
      <c r="B130" s="2401"/>
      <c r="C130" s="60" t="s">
        <v>761</v>
      </c>
      <c r="D130" s="84" t="s">
        <v>762</v>
      </c>
      <c r="E130" s="34">
        <v>40</v>
      </c>
      <c r="F130" s="61">
        <v>225</v>
      </c>
      <c r="G130" s="92">
        <v>4.0000000000000002E-4</v>
      </c>
      <c r="H130" s="130">
        <v>5</v>
      </c>
      <c r="I130" s="123" t="s">
        <v>650</v>
      </c>
      <c r="J130" s="733">
        <f>IFERROR(VLOOKUP(C130,TDSheet!$G$1:$AK$2998,30,FALSE)/'Параметры заказа'!$B$10,"")</f>
        <v>15.24</v>
      </c>
      <c r="K130" s="1080">
        <f t="shared" si="1"/>
        <v>1219.7771388000001</v>
      </c>
      <c r="L130" s="558"/>
    </row>
    <row r="131" spans="1:12" ht="27.9" customHeight="1">
      <c r="A131" s="2430"/>
      <c r="B131" s="2439" t="s">
        <v>327</v>
      </c>
      <c r="C131" s="133" t="s">
        <v>328</v>
      </c>
      <c r="D131" s="1" t="s">
        <v>3</v>
      </c>
      <c r="E131" s="36">
        <v>40</v>
      </c>
      <c r="F131" s="136">
        <v>66</v>
      </c>
      <c r="G131" s="137">
        <v>7.6500000000000003E-5</v>
      </c>
      <c r="H131" s="135">
        <v>10</v>
      </c>
      <c r="I131" s="102" t="s">
        <v>664</v>
      </c>
      <c r="J131" s="847">
        <f>IFERROR(VLOOKUP(C131,TDSheet!$G$1:$AK$2998,30,FALSE)/'Параметры заказа'!$B$10,"")</f>
        <v>4.16</v>
      </c>
      <c r="K131" s="1078">
        <f t="shared" si="1"/>
        <v>332.95753920000004</v>
      </c>
      <c r="L131" s="561"/>
    </row>
    <row r="132" spans="1:12" ht="27.9" customHeight="1">
      <c r="A132" s="2397"/>
      <c r="B132" s="2400"/>
      <c r="C132" s="49" t="s">
        <v>329</v>
      </c>
      <c r="D132" s="4" t="s">
        <v>5</v>
      </c>
      <c r="E132" s="35">
        <v>40</v>
      </c>
      <c r="F132" s="48">
        <v>111</v>
      </c>
      <c r="G132" s="72">
        <v>1.4207139999999999E-4</v>
      </c>
      <c r="H132" s="129">
        <v>10</v>
      </c>
      <c r="I132" s="103" t="s">
        <v>665</v>
      </c>
      <c r="J132" s="739">
        <f>IFERROR(VLOOKUP(C132,TDSheet!$G$1:$AK$2998,30,FALSE)/'Параметры заказа'!$B$10,"")</f>
        <v>6.3</v>
      </c>
      <c r="K132" s="1079">
        <f t="shared" si="1"/>
        <v>504.23858100000007</v>
      </c>
      <c r="L132" s="557"/>
    </row>
    <row r="133" spans="1:12" ht="27.9" customHeight="1" thickBot="1">
      <c r="A133" s="2398"/>
      <c r="B133" s="2401"/>
      <c r="C133" s="55"/>
      <c r="D133" s="5"/>
      <c r="E133" s="34"/>
      <c r="F133" s="34"/>
      <c r="G133" s="45"/>
      <c r="H133" s="113"/>
      <c r="I133" s="123"/>
      <c r="J133" s="733" t="str">
        <f>IFERROR(VLOOKUP(C133,TDSheet!$G$1:$AK$2998,30,FALSE)/'Параметры заказа'!$B$10,"")</f>
        <v/>
      </c>
      <c r="K133" s="1080" t="str">
        <f t="shared" si="1"/>
        <v/>
      </c>
      <c r="L133" s="558"/>
    </row>
    <row r="134" spans="1:12" ht="27.9" customHeight="1">
      <c r="A134" s="2396"/>
      <c r="B134" s="2399" t="s">
        <v>330</v>
      </c>
      <c r="C134" s="58" t="s">
        <v>331</v>
      </c>
      <c r="D134" s="3" t="s">
        <v>3</v>
      </c>
      <c r="E134" s="20">
        <v>40</v>
      </c>
      <c r="F134" s="20">
        <v>83</v>
      </c>
      <c r="G134" s="126">
        <v>7.6500000000000003E-5</v>
      </c>
      <c r="H134" s="131">
        <v>10</v>
      </c>
      <c r="I134" s="122" t="s">
        <v>664</v>
      </c>
      <c r="J134" s="851">
        <f>IFERROR(VLOOKUP(C134,TDSheet!$G$1:$AK$2998,30,FALSE)/'Параметры заказа'!$B$10,"")</f>
        <v>4.46</v>
      </c>
      <c r="K134" s="1081">
        <f t="shared" si="1"/>
        <v>356.96890020000006</v>
      </c>
      <c r="L134" s="556"/>
    </row>
    <row r="135" spans="1:12" ht="27.9" customHeight="1">
      <c r="A135" s="2397"/>
      <c r="B135" s="2400"/>
      <c r="C135" s="49" t="s">
        <v>332</v>
      </c>
      <c r="D135" s="4" t="s">
        <v>5</v>
      </c>
      <c r="E135" s="35">
        <v>40</v>
      </c>
      <c r="F135" s="35">
        <v>130</v>
      </c>
      <c r="G135" s="73">
        <v>1.4207139999999999E-4</v>
      </c>
      <c r="H135" s="129">
        <v>10</v>
      </c>
      <c r="I135" s="103" t="s">
        <v>665</v>
      </c>
      <c r="J135" s="739">
        <f>IFERROR(VLOOKUP(C135,TDSheet!$G$1:$AK$2998,30,FALSE)/'Параметры заказа'!$B$10,"")</f>
        <v>7.39</v>
      </c>
      <c r="K135" s="1079">
        <f t="shared" si="1"/>
        <v>591.47985930000004</v>
      </c>
      <c r="L135" s="557"/>
    </row>
    <row r="136" spans="1:12" ht="27.9" customHeight="1" thickBot="1">
      <c r="A136" s="2398"/>
      <c r="B136" s="2401"/>
      <c r="C136" s="55"/>
      <c r="D136" s="5"/>
      <c r="E136" s="34"/>
      <c r="F136" s="34"/>
      <c r="G136" s="45"/>
      <c r="H136" s="113"/>
      <c r="I136" s="123"/>
      <c r="J136" s="733" t="str">
        <f>IFERROR(VLOOKUP(C136,TDSheet!$G$1:$AK$2998,30,FALSE)/'Параметры заказа'!$B$10,"")</f>
        <v/>
      </c>
      <c r="K136" s="1080" t="str">
        <f t="shared" si="1"/>
        <v/>
      </c>
      <c r="L136" s="558"/>
    </row>
    <row r="137" spans="1:12" ht="27.9" customHeight="1">
      <c r="A137" s="2396"/>
      <c r="B137" s="2399" t="s">
        <v>333</v>
      </c>
      <c r="C137" s="58" t="s">
        <v>334</v>
      </c>
      <c r="D137" s="3" t="s">
        <v>3</v>
      </c>
      <c r="E137" s="20">
        <v>40</v>
      </c>
      <c r="F137" s="59">
        <v>91</v>
      </c>
      <c r="G137" s="126">
        <v>7.6500000000000003E-5</v>
      </c>
      <c r="H137" s="131">
        <v>10</v>
      </c>
      <c r="I137" s="122" t="s">
        <v>664</v>
      </c>
      <c r="J137" s="851">
        <f>IFERROR(VLOOKUP(C137,TDSheet!$G$1:$AK$2998,30,FALSE)/'Параметры заказа'!$B$10,"")</f>
        <v>4.0999999999999996</v>
      </c>
      <c r="K137" s="1081">
        <f t="shared" si="1"/>
        <v>328.15526700000004</v>
      </c>
      <c r="L137" s="556"/>
    </row>
    <row r="138" spans="1:12" ht="27.9" customHeight="1">
      <c r="A138" s="2397"/>
      <c r="B138" s="2400"/>
      <c r="C138" s="49" t="s">
        <v>335</v>
      </c>
      <c r="D138" s="4" t="s">
        <v>5</v>
      </c>
      <c r="E138" s="35">
        <v>40</v>
      </c>
      <c r="F138" s="48">
        <v>135</v>
      </c>
      <c r="G138" s="73">
        <v>1.4207139999999999E-4</v>
      </c>
      <c r="H138" s="129">
        <v>10</v>
      </c>
      <c r="I138" s="103" t="s">
        <v>665</v>
      </c>
      <c r="J138" s="739">
        <f>IFERROR(VLOOKUP(C138,TDSheet!$G$1:$AK$2998,30,FALSE)/'Параметры заказа'!$B$10,"")</f>
        <v>6.34</v>
      </c>
      <c r="K138" s="1079">
        <f t="shared" si="1"/>
        <v>507.44009580000005</v>
      </c>
      <c r="L138" s="557"/>
    </row>
    <row r="139" spans="1:12" ht="27.9" customHeight="1" thickBot="1">
      <c r="A139" s="2398"/>
      <c r="B139" s="2401"/>
      <c r="C139" s="55"/>
      <c r="D139" s="5"/>
      <c r="E139" s="34"/>
      <c r="F139" s="34"/>
      <c r="G139" s="45"/>
      <c r="H139" s="113"/>
      <c r="I139" s="123"/>
      <c r="J139" s="733" t="str">
        <f>IFERROR(VLOOKUP(C139,TDSheet!$G$1:$AK$2998,30,FALSE)/'Параметры заказа'!$B$10,"")</f>
        <v/>
      </c>
      <c r="K139" s="1080" t="str">
        <f t="shared" si="1"/>
        <v/>
      </c>
      <c r="L139" s="558"/>
    </row>
    <row r="140" spans="1:12" ht="27.9" customHeight="1">
      <c r="A140" s="2396"/>
      <c r="B140" s="2399" t="s">
        <v>337</v>
      </c>
      <c r="C140" s="58" t="s">
        <v>338</v>
      </c>
      <c r="D140" s="3" t="s">
        <v>3</v>
      </c>
      <c r="E140" s="20">
        <v>40</v>
      </c>
      <c r="F140" s="59">
        <v>71</v>
      </c>
      <c r="G140" s="74">
        <v>8.2874999999999995E-5</v>
      </c>
      <c r="H140" s="131">
        <v>10</v>
      </c>
      <c r="I140" s="122" t="s">
        <v>637</v>
      </c>
      <c r="J140" s="851">
        <f>IFERROR(VLOOKUP(C140,TDSheet!$G$1:$AK$2998,30,FALSE)/'Параметры заказа'!$B$10,"")</f>
        <v>4.43</v>
      </c>
      <c r="K140" s="1081">
        <f t="shared" ref="K140:K203" si="2">IFERROR(J140*$K$3*((100-$K$1)/100),"")</f>
        <v>354.56776410000003</v>
      </c>
      <c r="L140" s="556"/>
    </row>
    <row r="141" spans="1:12" ht="27.9" customHeight="1">
      <c r="A141" s="2397"/>
      <c r="B141" s="2400"/>
      <c r="C141" s="49" t="s">
        <v>339</v>
      </c>
      <c r="D141" s="4" t="s">
        <v>5</v>
      </c>
      <c r="E141" s="35">
        <v>40</v>
      </c>
      <c r="F141" s="48">
        <v>113</v>
      </c>
      <c r="G141" s="73">
        <v>1.4207139999999999E-4</v>
      </c>
      <c r="H141" s="129">
        <v>10</v>
      </c>
      <c r="I141" s="103" t="s">
        <v>665</v>
      </c>
      <c r="J141" s="739">
        <f>IFERROR(VLOOKUP(C141,TDSheet!$G$1:$AK$2998,30,FALSE)/'Параметры заказа'!$B$10,"")</f>
        <v>7.19</v>
      </c>
      <c r="K141" s="1079">
        <f t="shared" si="2"/>
        <v>575.47228530000007</v>
      </c>
      <c r="L141" s="557"/>
    </row>
    <row r="142" spans="1:12" ht="27.9" customHeight="1" thickBot="1">
      <c r="A142" s="2398"/>
      <c r="B142" s="2401"/>
      <c r="C142" s="55"/>
      <c r="D142" s="5"/>
      <c r="E142" s="34"/>
      <c r="F142" s="34"/>
      <c r="G142" s="45"/>
      <c r="H142" s="113"/>
      <c r="I142" s="123"/>
      <c r="J142" s="733" t="str">
        <f>IFERROR(VLOOKUP(C142,TDSheet!$G$1:$AK$2998,30,FALSE)/'Параметры заказа'!$B$10,"")</f>
        <v/>
      </c>
      <c r="K142" s="1080" t="str">
        <f t="shared" si="2"/>
        <v/>
      </c>
      <c r="L142" s="558"/>
    </row>
    <row r="143" spans="1:12" ht="27.9" customHeight="1">
      <c r="A143" s="2396"/>
      <c r="B143" s="2399" t="s">
        <v>336</v>
      </c>
      <c r="C143" s="58" t="s">
        <v>340</v>
      </c>
      <c r="D143" s="3" t="s">
        <v>3</v>
      </c>
      <c r="E143" s="20">
        <v>40</v>
      </c>
      <c r="F143" s="20">
        <v>57</v>
      </c>
      <c r="G143" s="74">
        <v>5.8499999999999999E-5</v>
      </c>
      <c r="H143" s="131">
        <v>10</v>
      </c>
      <c r="I143" s="122" t="s">
        <v>666</v>
      </c>
      <c r="J143" s="851">
        <f>IFERROR(VLOOKUP(C143,TDSheet!$G$1:$AK$2998,30,FALSE)/'Параметры заказа'!$B$10,"")</f>
        <v>3.37</v>
      </c>
      <c r="K143" s="1081">
        <f t="shared" si="2"/>
        <v>269.72762190000003</v>
      </c>
      <c r="L143" s="556"/>
    </row>
    <row r="144" spans="1:12" ht="27.9" customHeight="1">
      <c r="A144" s="2397"/>
      <c r="B144" s="2400"/>
      <c r="C144" s="49"/>
      <c r="D144" s="4"/>
      <c r="E144" s="35"/>
      <c r="F144" s="35"/>
      <c r="G144" s="44"/>
      <c r="H144" s="112"/>
      <c r="I144" s="103"/>
      <c r="J144" s="739" t="str">
        <f>IFERROR(VLOOKUP(C144,TDSheet!$G$1:$AK$2998,30,FALSE)/'Параметры заказа'!$B$10,"")</f>
        <v/>
      </c>
      <c r="K144" s="1079" t="str">
        <f t="shared" si="2"/>
        <v/>
      </c>
      <c r="L144" s="557"/>
    </row>
    <row r="145" spans="1:15" ht="27.9" customHeight="1" thickBot="1">
      <c r="A145" s="2398"/>
      <c r="B145" s="2401"/>
      <c r="C145" s="55"/>
      <c r="D145" s="5"/>
      <c r="E145" s="34"/>
      <c r="F145" s="34"/>
      <c r="G145" s="45"/>
      <c r="H145" s="113"/>
      <c r="I145" s="123"/>
      <c r="J145" s="733" t="str">
        <f>IFERROR(VLOOKUP(C145,TDSheet!$G$1:$AK$2998,30,FALSE)/'Параметры заказа'!$B$10,"")</f>
        <v/>
      </c>
      <c r="K145" s="1086" t="str">
        <f t="shared" si="2"/>
        <v/>
      </c>
      <c r="L145" s="559"/>
    </row>
    <row r="146" spans="1:15" ht="27.9" customHeight="1" thickBot="1">
      <c r="A146" s="1065" t="s">
        <v>575</v>
      </c>
      <c r="B146" s="1066"/>
      <c r="C146" s="1066"/>
      <c r="D146" s="1066"/>
      <c r="E146" s="1066"/>
      <c r="F146" s="1066"/>
      <c r="G146" s="1066"/>
      <c r="H146" s="1066"/>
      <c r="I146" s="1066"/>
      <c r="J146" s="1119" t="str">
        <f>IFERROR(VLOOKUP(C146,TDSheet!$G$1:$AK$2998,30,FALSE)/'Параметры заказа'!$B$10,"")</f>
        <v/>
      </c>
      <c r="K146" s="1077" t="str">
        <f t="shared" si="2"/>
        <v/>
      </c>
      <c r="L146" s="560"/>
    </row>
    <row r="147" spans="1:15" ht="27.9" customHeight="1">
      <c r="A147" s="2460"/>
      <c r="B147" s="2501" t="s">
        <v>372</v>
      </c>
      <c r="C147" s="58" t="s">
        <v>373</v>
      </c>
      <c r="D147" s="85" t="s">
        <v>3</v>
      </c>
      <c r="E147" s="9">
        <v>40</v>
      </c>
      <c r="F147" s="59">
        <v>52</v>
      </c>
      <c r="G147" s="74">
        <v>4.9725000000000002E-5</v>
      </c>
      <c r="H147" s="131">
        <v>10</v>
      </c>
      <c r="I147" s="59">
        <v>200</v>
      </c>
      <c r="J147" s="728">
        <f>IFERROR(VLOOKUP(C147,TDSheet!$G$1:$AK$2998,30,FALSE)/'Параметры заказа'!$B$10,"")</f>
        <v>2.73</v>
      </c>
      <c r="K147" s="1078">
        <f t="shared" si="2"/>
        <v>218.50338510000003</v>
      </c>
      <c r="L147" s="561"/>
    </row>
    <row r="148" spans="1:15" ht="27.9" customHeight="1">
      <c r="A148" s="2462"/>
      <c r="B148" s="2589"/>
      <c r="C148" s="49" t="s">
        <v>374</v>
      </c>
      <c r="D148" s="86" t="s">
        <v>616</v>
      </c>
      <c r="E148" s="11">
        <v>40</v>
      </c>
      <c r="F148" s="48">
        <v>68</v>
      </c>
      <c r="G148" s="72">
        <v>7.6500000000000003E-5</v>
      </c>
      <c r="H148" s="129">
        <v>10</v>
      </c>
      <c r="I148" s="48">
        <v>130</v>
      </c>
      <c r="J148" s="729">
        <f>IFERROR(VLOOKUP(C148,TDSheet!$G$1:$AK$2998,30,FALSE)/'Параметры заказа'!$B$10,"")</f>
        <v>4.18</v>
      </c>
      <c r="K148" s="1079">
        <f t="shared" si="2"/>
        <v>334.55829660000001</v>
      </c>
      <c r="L148" s="557"/>
    </row>
    <row r="149" spans="1:15" ht="27.9" customHeight="1">
      <c r="A149" s="2462"/>
      <c r="B149" s="2589"/>
      <c r="C149" s="49" t="s">
        <v>375</v>
      </c>
      <c r="D149" s="86" t="s">
        <v>5</v>
      </c>
      <c r="E149" s="11">
        <v>40</v>
      </c>
      <c r="F149" s="48">
        <v>88</v>
      </c>
      <c r="G149" s="72">
        <v>9.0409100000000001E-5</v>
      </c>
      <c r="H149" s="129">
        <v>10</v>
      </c>
      <c r="I149" s="51">
        <v>110</v>
      </c>
      <c r="J149" s="729">
        <f>IFERROR(VLOOKUP(C149,TDSheet!$G$1:$AK$2998,30,FALSE)/'Параметры заказа'!$B$10,"")</f>
        <v>4.8600000000000003</v>
      </c>
      <c r="K149" s="1079">
        <f t="shared" si="2"/>
        <v>388.98404820000007</v>
      </c>
      <c r="L149" s="557"/>
    </row>
    <row r="150" spans="1:15" ht="27.9" customHeight="1">
      <c r="A150" s="2462"/>
      <c r="B150" s="2589"/>
      <c r="C150" s="49" t="s">
        <v>376</v>
      </c>
      <c r="D150" s="86" t="s">
        <v>7</v>
      </c>
      <c r="E150" s="11">
        <v>40</v>
      </c>
      <c r="F150" s="48">
        <v>145</v>
      </c>
      <c r="G150" s="72">
        <v>1.6574999999999999E-4</v>
      </c>
      <c r="H150" s="129">
        <v>5</v>
      </c>
      <c r="I150" s="52" t="s">
        <v>639</v>
      </c>
      <c r="J150" s="729">
        <f>IFERROR(VLOOKUP(C150,TDSheet!$G$1:$AK$2998,30,FALSE)/'Параметры заказа'!$B$10,"")</f>
        <v>7.93</v>
      </c>
      <c r="K150" s="1079">
        <f t="shared" si="2"/>
        <v>634.70030910000003</v>
      </c>
      <c r="L150" s="557"/>
    </row>
    <row r="151" spans="1:15" ht="27.9" customHeight="1">
      <c r="A151" s="2462"/>
      <c r="B151" s="2589"/>
      <c r="C151" s="49" t="s">
        <v>377</v>
      </c>
      <c r="D151" s="83" t="s">
        <v>9</v>
      </c>
      <c r="E151" s="11">
        <v>40</v>
      </c>
      <c r="F151" s="48">
        <v>192</v>
      </c>
      <c r="G151" s="72">
        <v>2.8414290000000001E-4</v>
      </c>
      <c r="H151" s="129">
        <v>5</v>
      </c>
      <c r="I151" s="52" t="s">
        <v>670</v>
      </c>
      <c r="J151" s="729">
        <f>IFERROR(VLOOKUP(C151,TDSheet!$G$1:$AK$2998,30,FALSE)/'Параметры заказа'!$B$10,"")</f>
        <v>15.07</v>
      </c>
      <c r="K151" s="1079">
        <f t="shared" si="2"/>
        <v>1206.1707009000002</v>
      </c>
      <c r="L151" s="557"/>
    </row>
    <row r="152" spans="1:15" ht="27.9" customHeight="1">
      <c r="A152" s="2462"/>
      <c r="B152" s="2589"/>
      <c r="C152" s="49" t="s">
        <v>378</v>
      </c>
      <c r="D152" s="83" t="s">
        <v>11</v>
      </c>
      <c r="E152" s="11">
        <v>40</v>
      </c>
      <c r="F152" s="48">
        <v>268</v>
      </c>
      <c r="G152" s="72">
        <v>3.3149999999999998E-4</v>
      </c>
      <c r="H152" s="129">
        <v>5</v>
      </c>
      <c r="I152" s="52" t="s">
        <v>650</v>
      </c>
      <c r="J152" s="729">
        <f>IFERROR(VLOOKUP(C152,TDSheet!$G$1:$AK$2998,30,FALSE)/'Параметры заказа'!$B$10,"")</f>
        <v>18.95</v>
      </c>
      <c r="K152" s="1079">
        <f t="shared" si="2"/>
        <v>1516.7176365000003</v>
      </c>
      <c r="L152" s="557"/>
    </row>
    <row r="153" spans="1:15" ht="27.9" customHeight="1" thickBot="1">
      <c r="A153" s="2466"/>
      <c r="B153" s="2590"/>
      <c r="C153" s="60" t="s">
        <v>379</v>
      </c>
      <c r="D153" s="84" t="s">
        <v>13</v>
      </c>
      <c r="E153" s="12">
        <v>40</v>
      </c>
      <c r="F153" s="61">
        <v>473</v>
      </c>
      <c r="G153" s="92">
        <v>5.5250000000000004E-4</v>
      </c>
      <c r="H153" s="130">
        <v>1</v>
      </c>
      <c r="I153" s="64" t="s">
        <v>644</v>
      </c>
      <c r="J153" s="730">
        <f>IFERROR(VLOOKUP(C153,TDSheet!$G$1:$AK$2998,30,FALSE)/'Параметры заказа'!$B$10,"")</f>
        <v>30.86</v>
      </c>
      <c r="K153" s="1080">
        <f t="shared" si="2"/>
        <v>2469.9686682000001</v>
      </c>
      <c r="L153" s="558"/>
    </row>
    <row r="154" spans="1:15" ht="27.9" customHeight="1">
      <c r="A154" s="2460"/>
      <c r="B154" s="2501" t="s">
        <v>380</v>
      </c>
      <c r="C154" s="58" t="s">
        <v>381</v>
      </c>
      <c r="D154" s="3" t="s">
        <v>3</v>
      </c>
      <c r="E154" s="9">
        <v>40</v>
      </c>
      <c r="F154" s="59">
        <v>61</v>
      </c>
      <c r="G154" s="74">
        <v>4.9725000000000002E-5</v>
      </c>
      <c r="H154" s="131">
        <v>10</v>
      </c>
      <c r="I154" s="65">
        <v>200</v>
      </c>
      <c r="J154" s="728">
        <f>IFERROR(VLOOKUP(C154,TDSheet!$G$1:$AK$2998,30,FALSE)/'Параметры заказа'!$B$10,"")</f>
        <v>2.71</v>
      </c>
      <c r="K154" s="1081">
        <f t="shared" si="2"/>
        <v>216.90262770000004</v>
      </c>
      <c r="L154" s="556"/>
    </row>
    <row r="155" spans="1:15" ht="27.9" customHeight="1">
      <c r="A155" s="2462"/>
      <c r="B155" s="2589"/>
      <c r="C155" s="49" t="s">
        <v>382</v>
      </c>
      <c r="D155" s="4" t="s">
        <v>5</v>
      </c>
      <c r="E155" s="11">
        <v>40</v>
      </c>
      <c r="F155" s="48">
        <v>94</v>
      </c>
      <c r="G155" s="72">
        <v>9.9450000000000005E-5</v>
      </c>
      <c r="H155" s="129">
        <v>10</v>
      </c>
      <c r="I155" s="53">
        <v>100</v>
      </c>
      <c r="J155" s="729">
        <f>IFERROR(VLOOKUP(C155,TDSheet!$G$1:$AK$2998,30,FALSE)/'Параметры заказа'!$B$10,"")</f>
        <v>4.37</v>
      </c>
      <c r="K155" s="1079">
        <f t="shared" si="2"/>
        <v>349.76549190000009</v>
      </c>
      <c r="L155" s="557"/>
    </row>
    <row r="156" spans="1:15" ht="27.9" customHeight="1">
      <c r="A156" s="2462"/>
      <c r="B156" s="2589"/>
      <c r="C156" s="49" t="s">
        <v>383</v>
      </c>
      <c r="D156" s="4" t="s">
        <v>7</v>
      </c>
      <c r="E156" s="11">
        <v>40</v>
      </c>
      <c r="F156" s="48">
        <v>153</v>
      </c>
      <c r="G156" s="72">
        <v>1.6574999999999999E-4</v>
      </c>
      <c r="H156" s="129">
        <v>5</v>
      </c>
      <c r="I156" s="54" t="s">
        <v>639</v>
      </c>
      <c r="J156" s="729">
        <f>IFERROR(VLOOKUP(C156,TDSheet!$G$1:$AK$2998,30,FALSE)/'Параметры заказа'!$B$10,"")</f>
        <v>6.71</v>
      </c>
      <c r="K156" s="1079">
        <f t="shared" si="2"/>
        <v>537.05410770000003</v>
      </c>
      <c r="L156" s="557"/>
    </row>
    <row r="157" spans="1:15" ht="27.9" customHeight="1">
      <c r="A157" s="2462"/>
      <c r="B157" s="2589"/>
      <c r="C157" s="49" t="s">
        <v>384</v>
      </c>
      <c r="D157" s="4" t="s">
        <v>9</v>
      </c>
      <c r="E157" s="11">
        <v>40</v>
      </c>
      <c r="F157" s="48">
        <v>215</v>
      </c>
      <c r="G157" s="72">
        <v>2.8414290000000001E-4</v>
      </c>
      <c r="H157" s="129">
        <v>5</v>
      </c>
      <c r="I157" s="54" t="s">
        <v>670</v>
      </c>
      <c r="J157" s="729">
        <f>IFERROR(VLOOKUP(C157,TDSheet!$G$1:$AK$2998,30,FALSE)/'Параметры заказа'!$B$10,"")</f>
        <v>16.5</v>
      </c>
      <c r="K157" s="1079">
        <f t="shared" si="2"/>
        <v>1320.6248550000003</v>
      </c>
      <c r="L157" s="557"/>
      <c r="O157" s="471" t="s">
        <v>2196</v>
      </c>
    </row>
    <row r="158" spans="1:15" ht="27.9" customHeight="1">
      <c r="A158" s="2462"/>
      <c r="B158" s="2589"/>
      <c r="C158" s="49" t="s">
        <v>385</v>
      </c>
      <c r="D158" s="4" t="s">
        <v>11</v>
      </c>
      <c r="E158" s="11">
        <v>40</v>
      </c>
      <c r="F158" s="48">
        <v>270</v>
      </c>
      <c r="G158" s="72">
        <v>3.9780000000000002E-4</v>
      </c>
      <c r="H158" s="129">
        <v>5</v>
      </c>
      <c r="I158" s="54" t="s">
        <v>651</v>
      </c>
      <c r="J158" s="729">
        <f>IFERROR(VLOOKUP(C158,TDSheet!$G$1:$AK$2998,30,FALSE)/'Параметры заказа'!$B$10,"")</f>
        <v>20.23</v>
      </c>
      <c r="K158" s="1079">
        <f t="shared" si="2"/>
        <v>1619.1661101000002</v>
      </c>
      <c r="L158" s="557"/>
    </row>
    <row r="159" spans="1:15" ht="27.9" customHeight="1" thickBot="1">
      <c r="A159" s="2466"/>
      <c r="B159" s="2590"/>
      <c r="C159" s="60" t="s">
        <v>386</v>
      </c>
      <c r="D159" s="5" t="s">
        <v>13</v>
      </c>
      <c r="E159" s="12">
        <v>40</v>
      </c>
      <c r="F159" s="61">
        <v>465</v>
      </c>
      <c r="G159" s="92">
        <v>5.5250000000000004E-4</v>
      </c>
      <c r="H159" s="130">
        <v>1</v>
      </c>
      <c r="I159" s="66" t="s">
        <v>644</v>
      </c>
      <c r="J159" s="730">
        <f>IFERROR(VLOOKUP(C159,TDSheet!$G$1:$AK$2998,30,FALSE)/'Параметры заказа'!$B$10,"")</f>
        <v>34.53</v>
      </c>
      <c r="K159" s="1080">
        <f t="shared" si="2"/>
        <v>2763.7076511000005</v>
      </c>
      <c r="L159" s="558"/>
    </row>
    <row r="160" spans="1:15" ht="27.9" customHeight="1">
      <c r="A160" s="2396"/>
      <c r="B160" s="2399" t="s">
        <v>774</v>
      </c>
      <c r="C160" s="58" t="s">
        <v>775</v>
      </c>
      <c r="D160" s="3" t="s">
        <v>3</v>
      </c>
      <c r="E160" s="20">
        <v>40</v>
      </c>
      <c r="F160" s="59">
        <v>73</v>
      </c>
      <c r="G160" s="72">
        <v>9.9450000000000005E-5</v>
      </c>
      <c r="H160" s="131">
        <v>10</v>
      </c>
      <c r="I160" s="122" t="s">
        <v>658</v>
      </c>
      <c r="J160" s="851">
        <f>IFERROR(VLOOKUP(C160,TDSheet!$G$1:$AK$2998,30,FALSE)/'Параметры заказа'!$B$10,"")</f>
        <v>2.7</v>
      </c>
      <c r="K160" s="1081">
        <f t="shared" si="2"/>
        <v>216.10224900000006</v>
      </c>
      <c r="L160" s="556"/>
      <c r="O160" s="471" t="s">
        <v>2196</v>
      </c>
    </row>
    <row r="161" spans="1:12" ht="27.9" customHeight="1">
      <c r="A161" s="2397"/>
      <c r="B161" s="2400"/>
      <c r="C161" s="49" t="s">
        <v>776</v>
      </c>
      <c r="D161" s="4" t="s">
        <v>5</v>
      </c>
      <c r="E161" s="35">
        <v>40</v>
      </c>
      <c r="F161" s="48">
        <v>111</v>
      </c>
      <c r="G161" s="72">
        <v>1.6574999999999999E-4</v>
      </c>
      <c r="H161" s="129">
        <v>10</v>
      </c>
      <c r="I161" s="103" t="s">
        <v>638</v>
      </c>
      <c r="J161" s="739">
        <f>IFERROR(VLOOKUP(C161,TDSheet!$G$1:$AK$2998,30,FALSE)/'Параметры заказа'!$B$10,"")</f>
        <v>4.5599999999999996</v>
      </c>
      <c r="K161" s="1079">
        <f t="shared" si="2"/>
        <v>364.97268720000005</v>
      </c>
      <c r="L161" s="557"/>
    </row>
    <row r="162" spans="1:12" ht="27.9" customHeight="1" thickBot="1">
      <c r="A162" s="2398"/>
      <c r="B162" s="2401"/>
      <c r="C162" s="60" t="s">
        <v>777</v>
      </c>
      <c r="D162" s="5" t="s">
        <v>7</v>
      </c>
      <c r="E162" s="34">
        <v>40</v>
      </c>
      <c r="F162" s="61">
        <v>189</v>
      </c>
      <c r="G162" s="72">
        <v>2.8414290000000001E-4</v>
      </c>
      <c r="H162" s="130">
        <v>5</v>
      </c>
      <c r="I162" s="123" t="s">
        <v>639</v>
      </c>
      <c r="J162" s="733">
        <f>IFERROR(VLOOKUP(C162,TDSheet!$G$1:$AK$2998,30,FALSE)/'Параметры заказа'!$B$10,"")</f>
        <v>7.41</v>
      </c>
      <c r="K162" s="1080">
        <f t="shared" si="2"/>
        <v>593.08061670000006</v>
      </c>
      <c r="L162" s="558"/>
    </row>
    <row r="163" spans="1:12" ht="27.9" customHeight="1">
      <c r="A163" s="2396"/>
      <c r="B163" s="2399" t="s">
        <v>387</v>
      </c>
      <c r="C163" s="58" t="s">
        <v>388</v>
      </c>
      <c r="D163" s="3" t="s">
        <v>3</v>
      </c>
      <c r="E163" s="20">
        <v>40</v>
      </c>
      <c r="F163" s="59">
        <v>53</v>
      </c>
      <c r="G163" s="74">
        <v>4.9725000000000002E-5</v>
      </c>
      <c r="H163" s="131">
        <v>10</v>
      </c>
      <c r="I163" s="122" t="s">
        <v>658</v>
      </c>
      <c r="J163" s="851">
        <f>IFERROR(VLOOKUP(C163,TDSheet!$G$1:$AK$2998,30,FALSE)/'Параметры заказа'!$B$10,"")</f>
        <v>2.33</v>
      </c>
      <c r="K163" s="1081">
        <f t="shared" si="2"/>
        <v>186.48823710000002</v>
      </c>
      <c r="L163" s="556"/>
    </row>
    <row r="164" spans="1:12" ht="27.9" customHeight="1">
      <c r="A164" s="2397"/>
      <c r="B164" s="2400"/>
      <c r="C164" s="49" t="s">
        <v>389</v>
      </c>
      <c r="D164" s="4" t="s">
        <v>5</v>
      </c>
      <c r="E164" s="35">
        <v>40</v>
      </c>
      <c r="F164" s="48">
        <v>96</v>
      </c>
      <c r="G164" s="72">
        <v>9.9450000000000005E-5</v>
      </c>
      <c r="H164" s="129">
        <v>10</v>
      </c>
      <c r="I164" s="103" t="s">
        <v>638</v>
      </c>
      <c r="J164" s="739">
        <f>IFERROR(VLOOKUP(C164,TDSheet!$G$1:$AK$2998,30,FALSE)/'Параметры заказа'!$B$10,"")</f>
        <v>4.84</v>
      </c>
      <c r="K164" s="1079">
        <f t="shared" si="2"/>
        <v>387.38329080000005</v>
      </c>
      <c r="L164" s="557"/>
    </row>
    <row r="165" spans="1:12" ht="27.9" customHeight="1" thickBot="1">
      <c r="A165" s="2398"/>
      <c r="B165" s="2401"/>
      <c r="C165" s="60" t="s">
        <v>390</v>
      </c>
      <c r="D165" s="5" t="s">
        <v>7</v>
      </c>
      <c r="E165" s="34">
        <v>40</v>
      </c>
      <c r="F165" s="61">
        <v>153</v>
      </c>
      <c r="G165" s="92">
        <v>1.6574999999999999E-4</v>
      </c>
      <c r="H165" s="130">
        <v>5</v>
      </c>
      <c r="I165" s="123" t="s">
        <v>639</v>
      </c>
      <c r="J165" s="733">
        <f>IFERROR(VLOOKUP(C165,TDSheet!$G$1:$AK$2998,30,FALSE)/'Параметры заказа'!$B$10,"")</f>
        <v>7.97</v>
      </c>
      <c r="K165" s="1080">
        <f t="shared" si="2"/>
        <v>637.90182390000007</v>
      </c>
      <c r="L165" s="558"/>
    </row>
    <row r="166" spans="1:12" ht="27.9" customHeight="1">
      <c r="A166" s="2396"/>
      <c r="B166" s="2399" t="s">
        <v>422</v>
      </c>
      <c r="C166" s="58" t="s">
        <v>421</v>
      </c>
      <c r="D166" s="3" t="s">
        <v>3</v>
      </c>
      <c r="E166" s="20">
        <v>40</v>
      </c>
      <c r="F166" s="20">
        <v>65</v>
      </c>
      <c r="G166" s="74">
        <v>7.1035699999999995E-5</v>
      </c>
      <c r="H166" s="131">
        <v>10</v>
      </c>
      <c r="I166" s="122" t="s">
        <v>668</v>
      </c>
      <c r="J166" s="851">
        <f>IFERROR(VLOOKUP(C166,TDSheet!$G$1:$AK$2998,30,FALSE)/'Параметры заказа'!$B$10,"")</f>
        <v>3.66</v>
      </c>
      <c r="K166" s="1081">
        <f t="shared" si="2"/>
        <v>292.93860420000004</v>
      </c>
      <c r="L166" s="556"/>
    </row>
    <row r="167" spans="1:12" ht="27.9" customHeight="1">
      <c r="A167" s="2397"/>
      <c r="B167" s="2400"/>
      <c r="C167" s="49"/>
      <c r="D167" s="4"/>
      <c r="E167" s="35"/>
      <c r="F167" s="35"/>
      <c r="G167" s="44"/>
      <c r="H167" s="112"/>
      <c r="I167" s="103"/>
      <c r="J167" s="739" t="str">
        <f>IFERROR(VLOOKUP(C167,TDSheet!$G$1:$AK$2998,30,FALSE)/'Параметры заказа'!$B$10,"")</f>
        <v/>
      </c>
      <c r="K167" s="1079" t="str">
        <f t="shared" si="2"/>
        <v/>
      </c>
      <c r="L167" s="557"/>
    </row>
    <row r="168" spans="1:12" ht="27.9" customHeight="1" thickBot="1">
      <c r="A168" s="2398"/>
      <c r="B168" s="2401"/>
      <c r="C168" s="55"/>
      <c r="D168" s="5"/>
      <c r="E168" s="34"/>
      <c r="F168" s="34"/>
      <c r="G168" s="45"/>
      <c r="H168" s="113"/>
      <c r="I168" s="123"/>
      <c r="J168" s="733" t="str">
        <f>IFERROR(VLOOKUP(C168,TDSheet!$G$1:$AK$2998,30,FALSE)/'Параметры заказа'!$B$10,"")</f>
        <v/>
      </c>
      <c r="K168" s="1086" t="str">
        <f t="shared" si="2"/>
        <v/>
      </c>
      <c r="L168" s="559"/>
    </row>
    <row r="169" spans="1:12" ht="27.9" customHeight="1" thickBot="1">
      <c r="A169" s="1069" t="s">
        <v>579</v>
      </c>
      <c r="B169" s="1070"/>
      <c r="C169" s="1070"/>
      <c r="D169" s="1070"/>
      <c r="E169" s="1070"/>
      <c r="F169" s="1070"/>
      <c r="G169" s="1070"/>
      <c r="H169" s="1070"/>
      <c r="I169" s="1070"/>
      <c r="J169" s="1122" t="str">
        <f>IFERROR(VLOOKUP(C169,TDSheet!$G$1:$AK$2998,30,FALSE)/'Параметры заказа'!$B$10,"")</f>
        <v/>
      </c>
      <c r="K169" s="1077" t="str">
        <f t="shared" si="2"/>
        <v/>
      </c>
      <c r="L169" s="560"/>
    </row>
    <row r="170" spans="1:12" ht="27.9" customHeight="1">
      <c r="A170" s="2460"/>
      <c r="B170" s="2501" t="s">
        <v>763</v>
      </c>
      <c r="C170" s="58" t="s">
        <v>495</v>
      </c>
      <c r="D170" s="85" t="s">
        <v>502</v>
      </c>
      <c r="E170" s="9">
        <v>40</v>
      </c>
      <c r="F170" s="59">
        <v>31</v>
      </c>
      <c r="G170" s="74">
        <v>2.4862500000000001E-5</v>
      </c>
      <c r="H170" s="131">
        <v>10</v>
      </c>
      <c r="I170" s="67" t="s">
        <v>648</v>
      </c>
      <c r="J170" s="728">
        <f>IFERROR(VLOOKUP(C170,TDSheet!$G$1:$AK$2998,30,FALSE)/'Параметры заказа'!$B$10,"")</f>
        <v>1.2</v>
      </c>
      <c r="K170" s="1078">
        <f t="shared" si="2"/>
        <v>96.045444000000018</v>
      </c>
      <c r="L170" s="561"/>
    </row>
    <row r="171" spans="1:12" ht="27.9" customHeight="1">
      <c r="A171" s="2462"/>
      <c r="B171" s="2589"/>
      <c r="C171" s="49" t="s">
        <v>496</v>
      </c>
      <c r="D171" s="86" t="s">
        <v>503</v>
      </c>
      <c r="E171" s="11">
        <v>40</v>
      </c>
      <c r="F171" s="48">
        <v>38</v>
      </c>
      <c r="G171" s="72">
        <v>2.84143E-5</v>
      </c>
      <c r="H171" s="129">
        <v>10</v>
      </c>
      <c r="I171" s="54" t="s">
        <v>684</v>
      </c>
      <c r="J171" s="729">
        <f>IFERROR(VLOOKUP(C171,TDSheet!$G$1:$AK$2998,30,FALSE)/'Параметры заказа'!$B$10,"")</f>
        <v>1.5</v>
      </c>
      <c r="K171" s="1079">
        <f t="shared" si="2"/>
        <v>120.05680500000003</v>
      </c>
      <c r="L171" s="557"/>
    </row>
    <row r="172" spans="1:12" ht="27.9" customHeight="1">
      <c r="A172" s="2462"/>
      <c r="B172" s="2589"/>
      <c r="C172" s="49" t="s">
        <v>497</v>
      </c>
      <c r="D172" s="86" t="s">
        <v>504</v>
      </c>
      <c r="E172" s="11">
        <v>40</v>
      </c>
      <c r="F172" s="48">
        <v>47</v>
      </c>
      <c r="G172" s="72">
        <v>3.3149999999999999E-5</v>
      </c>
      <c r="H172" s="129">
        <v>10</v>
      </c>
      <c r="I172" s="54" t="s">
        <v>687</v>
      </c>
      <c r="J172" s="729">
        <f>IFERROR(VLOOKUP(C172,TDSheet!$G$1:$AK$2998,30,FALSE)/'Параметры заказа'!$B$10,"")</f>
        <v>1.84</v>
      </c>
      <c r="K172" s="1079">
        <f t="shared" si="2"/>
        <v>147.26968080000003</v>
      </c>
      <c r="L172" s="557"/>
    </row>
    <row r="173" spans="1:12" ht="27.9" customHeight="1">
      <c r="A173" s="2462"/>
      <c r="B173" s="2589"/>
      <c r="C173" s="49" t="s">
        <v>498</v>
      </c>
      <c r="D173" s="86" t="s">
        <v>505</v>
      </c>
      <c r="E173" s="11">
        <v>40</v>
      </c>
      <c r="F173" s="48">
        <v>55</v>
      </c>
      <c r="G173" s="72">
        <v>4.1437499999999998E-5</v>
      </c>
      <c r="H173" s="129">
        <v>10</v>
      </c>
      <c r="I173" s="54" t="s">
        <v>643</v>
      </c>
      <c r="J173" s="729">
        <f>IFERROR(VLOOKUP(C173,TDSheet!$G$1:$AK$2998,30,FALSE)/'Параметры заказа'!$B$10,"")</f>
        <v>2.14</v>
      </c>
      <c r="K173" s="1079">
        <f t="shared" si="2"/>
        <v>171.28104180000003</v>
      </c>
      <c r="L173" s="557"/>
    </row>
    <row r="174" spans="1:12" ht="27.9" customHeight="1">
      <c r="A174" s="2462"/>
      <c r="B174" s="2589"/>
      <c r="C174" s="49" t="s">
        <v>499</v>
      </c>
      <c r="D174" s="86" t="s">
        <v>506</v>
      </c>
      <c r="E174" s="11">
        <v>40</v>
      </c>
      <c r="F174" s="48">
        <v>64</v>
      </c>
      <c r="G174" s="72">
        <v>4.9725000000000002E-5</v>
      </c>
      <c r="H174" s="129">
        <v>10</v>
      </c>
      <c r="I174" s="54" t="s">
        <v>658</v>
      </c>
      <c r="J174" s="729">
        <f>IFERROR(VLOOKUP(C174,TDSheet!$G$1:$AK$2998,30,FALSE)/'Параметры заказа'!$B$10,"")</f>
        <v>2.48</v>
      </c>
      <c r="K174" s="1079">
        <f t="shared" si="2"/>
        <v>198.49391760000003</v>
      </c>
      <c r="L174" s="557"/>
    </row>
    <row r="175" spans="1:12" ht="27.9" customHeight="1">
      <c r="A175" s="2462"/>
      <c r="B175" s="2589"/>
      <c r="C175" s="49" t="s">
        <v>500</v>
      </c>
      <c r="D175" s="83" t="s">
        <v>507</v>
      </c>
      <c r="E175" s="11">
        <v>40</v>
      </c>
      <c r="F175" s="48">
        <v>82</v>
      </c>
      <c r="G175" s="72">
        <v>6.21563E-5</v>
      </c>
      <c r="H175" s="129">
        <v>10</v>
      </c>
      <c r="I175" s="54" t="s">
        <v>636</v>
      </c>
      <c r="J175" s="729">
        <f>IFERROR(VLOOKUP(C175,TDSheet!$G$1:$AK$2998,30,FALSE)/'Параметры заказа'!$B$10,"")</f>
        <v>3.14</v>
      </c>
      <c r="K175" s="1079">
        <f t="shared" si="2"/>
        <v>251.31891180000005</v>
      </c>
      <c r="L175" s="557"/>
    </row>
    <row r="176" spans="1:12" ht="27.9" customHeight="1" thickBot="1">
      <c r="A176" s="2466"/>
      <c r="B176" s="2590"/>
      <c r="C176" s="60" t="s">
        <v>501</v>
      </c>
      <c r="D176" s="84" t="s">
        <v>508</v>
      </c>
      <c r="E176" s="12">
        <v>40</v>
      </c>
      <c r="F176" s="61">
        <v>99</v>
      </c>
      <c r="G176" s="92">
        <v>7.6500000000000003E-5</v>
      </c>
      <c r="H176" s="130">
        <v>5</v>
      </c>
      <c r="I176" s="66" t="s">
        <v>664</v>
      </c>
      <c r="J176" s="730">
        <f>IFERROR(VLOOKUP(C176,TDSheet!$G$1:$AK$2998,30,FALSE)/'Параметры заказа'!$B$10,"")</f>
        <v>3.79</v>
      </c>
      <c r="K176" s="1080">
        <f t="shared" si="2"/>
        <v>303.34352730000006</v>
      </c>
      <c r="L176" s="558"/>
    </row>
    <row r="177" spans="1:12" ht="27.9" customHeight="1">
      <c r="A177" s="2460"/>
      <c r="B177" s="2501" t="s">
        <v>707</v>
      </c>
      <c r="C177" s="58" t="s">
        <v>509</v>
      </c>
      <c r="D177" s="82" t="s">
        <v>521</v>
      </c>
      <c r="E177" s="9">
        <v>40</v>
      </c>
      <c r="F177" s="59">
        <v>30</v>
      </c>
      <c r="G177" s="74">
        <v>3.61636E-5</v>
      </c>
      <c r="H177" s="131">
        <v>25</v>
      </c>
      <c r="I177" s="67" t="s">
        <v>688</v>
      </c>
      <c r="J177" s="728">
        <f>IFERROR(VLOOKUP(C177,TDSheet!$G$1:$AK$2998,30,FALSE)/'Параметры заказа'!$B$10,"")</f>
        <v>1.38</v>
      </c>
      <c r="K177" s="1081">
        <f t="shared" si="2"/>
        <v>110.4522606</v>
      </c>
      <c r="L177" s="556"/>
    </row>
    <row r="178" spans="1:12" ht="27.9" customHeight="1">
      <c r="A178" s="2462"/>
      <c r="B178" s="2589"/>
      <c r="C178" s="49" t="s">
        <v>510</v>
      </c>
      <c r="D178" s="83" t="s">
        <v>522</v>
      </c>
      <c r="E178" s="11">
        <v>40</v>
      </c>
      <c r="F178" s="48">
        <v>38</v>
      </c>
      <c r="G178" s="72">
        <v>4.4199999999999997E-5</v>
      </c>
      <c r="H178" s="129">
        <v>25</v>
      </c>
      <c r="I178" s="54" t="s">
        <v>689</v>
      </c>
      <c r="J178" s="729">
        <f>IFERROR(VLOOKUP(C178,TDSheet!$G$1:$AK$2998,30,FALSE)/'Параметры заказа'!$B$10,"")</f>
        <v>1.81</v>
      </c>
      <c r="K178" s="1079">
        <f t="shared" si="2"/>
        <v>144.86854470000003</v>
      </c>
      <c r="L178" s="557"/>
    </row>
    <row r="179" spans="1:12" ht="27.9" customHeight="1">
      <c r="A179" s="2462"/>
      <c r="B179" s="2589"/>
      <c r="C179" s="49" t="s">
        <v>511</v>
      </c>
      <c r="D179" s="83" t="s">
        <v>523</v>
      </c>
      <c r="E179" s="11">
        <v>40</v>
      </c>
      <c r="F179" s="48">
        <v>47</v>
      </c>
      <c r="G179" s="72">
        <v>4.4199999999999997E-5</v>
      </c>
      <c r="H179" s="129">
        <v>25</v>
      </c>
      <c r="I179" s="54" t="s">
        <v>689</v>
      </c>
      <c r="J179" s="729">
        <f>IFERROR(VLOOKUP(C179,TDSheet!$G$1:$AK$2998,30,FALSE)/'Параметры заказа'!$B$10,"")</f>
        <v>2</v>
      </c>
      <c r="K179" s="1079">
        <f t="shared" si="2"/>
        <v>160.07574000000002</v>
      </c>
      <c r="L179" s="557"/>
    </row>
    <row r="180" spans="1:12" ht="27.9" customHeight="1">
      <c r="A180" s="2462"/>
      <c r="B180" s="2589"/>
      <c r="C180" s="49" t="s">
        <v>512</v>
      </c>
      <c r="D180" s="83" t="s">
        <v>524</v>
      </c>
      <c r="E180" s="11">
        <v>40</v>
      </c>
      <c r="F180" s="48">
        <v>54</v>
      </c>
      <c r="G180" s="72">
        <v>4.9725000000000002E-5</v>
      </c>
      <c r="H180" s="129">
        <v>25</v>
      </c>
      <c r="I180" s="54" t="s">
        <v>658</v>
      </c>
      <c r="J180" s="729">
        <f>IFERROR(VLOOKUP(C180,TDSheet!$G$1:$AK$2998,30,FALSE)/'Параметры заказа'!$B$10,"")</f>
        <v>2.35</v>
      </c>
      <c r="K180" s="1079">
        <f t="shared" si="2"/>
        <v>188.08899450000004</v>
      </c>
      <c r="L180" s="557"/>
    </row>
    <row r="181" spans="1:12" ht="27.9" customHeight="1">
      <c r="A181" s="2462"/>
      <c r="B181" s="2589"/>
      <c r="C181" s="49" t="s">
        <v>513</v>
      </c>
      <c r="D181" s="83" t="s">
        <v>525</v>
      </c>
      <c r="E181" s="11">
        <v>40</v>
      </c>
      <c r="F181" s="48">
        <v>64</v>
      </c>
      <c r="G181" s="72">
        <v>6.21563E-5</v>
      </c>
      <c r="H181" s="129">
        <v>10</v>
      </c>
      <c r="I181" s="54" t="s">
        <v>636</v>
      </c>
      <c r="J181" s="729">
        <f>IFERROR(VLOOKUP(C181,TDSheet!$G$1:$AK$2998,30,FALSE)/'Параметры заказа'!$B$10,"")</f>
        <v>2.66</v>
      </c>
      <c r="K181" s="1079">
        <f t="shared" si="2"/>
        <v>212.90073420000004</v>
      </c>
      <c r="L181" s="557"/>
    </row>
    <row r="182" spans="1:12" ht="27.9" customHeight="1">
      <c r="A182" s="2462"/>
      <c r="B182" s="2589"/>
      <c r="C182" s="49" t="s">
        <v>514</v>
      </c>
      <c r="D182" s="83" t="s">
        <v>526</v>
      </c>
      <c r="E182" s="11">
        <v>40</v>
      </c>
      <c r="F182" s="48">
        <v>82</v>
      </c>
      <c r="G182" s="72">
        <v>7.1035699999999995E-5</v>
      </c>
      <c r="H182" s="129">
        <v>10</v>
      </c>
      <c r="I182" s="54" t="s">
        <v>668</v>
      </c>
      <c r="J182" s="729">
        <f>IFERROR(VLOOKUP(C182,TDSheet!$G$1:$AK$2998,30,FALSE)/'Параметры заказа'!$B$10,"")</f>
        <v>3.3</v>
      </c>
      <c r="K182" s="1079">
        <f t="shared" si="2"/>
        <v>264.12497100000002</v>
      </c>
      <c r="L182" s="557"/>
    </row>
    <row r="183" spans="1:12" ht="27.9" customHeight="1">
      <c r="A183" s="2462"/>
      <c r="B183" s="2589"/>
      <c r="C183" s="49" t="s">
        <v>515</v>
      </c>
      <c r="D183" s="83" t="s">
        <v>527</v>
      </c>
      <c r="E183" s="11">
        <v>40</v>
      </c>
      <c r="F183" s="48">
        <v>98</v>
      </c>
      <c r="G183" s="72">
        <v>8.2874999999999995E-5</v>
      </c>
      <c r="H183" s="129">
        <v>5</v>
      </c>
      <c r="I183" s="54" t="s">
        <v>637</v>
      </c>
      <c r="J183" s="729">
        <f>IFERROR(VLOOKUP(C183,TDSheet!$G$1:$AK$2998,30,FALSE)/'Параметры заказа'!$B$10,"")</f>
        <v>4.1500000000000004</v>
      </c>
      <c r="K183" s="1079">
        <f t="shared" si="2"/>
        <v>332.15716050000009</v>
      </c>
      <c r="L183" s="557"/>
    </row>
    <row r="184" spans="1:12" ht="27.9" customHeight="1">
      <c r="A184" s="2462"/>
      <c r="B184" s="2589"/>
      <c r="C184" s="49" t="s">
        <v>516</v>
      </c>
      <c r="D184" s="83" t="s">
        <v>528</v>
      </c>
      <c r="E184" s="11">
        <v>40</v>
      </c>
      <c r="F184" s="48">
        <v>117</v>
      </c>
      <c r="G184" s="72">
        <v>9.9450000000000005E-5</v>
      </c>
      <c r="H184" s="129">
        <v>5</v>
      </c>
      <c r="I184" s="54" t="s">
        <v>638</v>
      </c>
      <c r="J184" s="729">
        <f>IFERROR(VLOOKUP(C184,TDSheet!$G$1:$AK$2998,30,FALSE)/'Параметры заказа'!$B$10,"")</f>
        <v>4.72</v>
      </c>
      <c r="K184" s="1079">
        <f t="shared" si="2"/>
        <v>377.77874640000005</v>
      </c>
      <c r="L184" s="557"/>
    </row>
    <row r="185" spans="1:12" ht="27.9" customHeight="1">
      <c r="A185" s="2462"/>
      <c r="B185" s="2589"/>
      <c r="C185" s="49" t="s">
        <v>517</v>
      </c>
      <c r="D185" s="83" t="s">
        <v>529</v>
      </c>
      <c r="E185" s="11">
        <v>40</v>
      </c>
      <c r="F185" s="48">
        <v>132</v>
      </c>
      <c r="G185" s="72">
        <v>1.046842E-4</v>
      </c>
      <c r="H185" s="129">
        <v>5</v>
      </c>
      <c r="I185" s="54" t="s">
        <v>679</v>
      </c>
      <c r="J185" s="729">
        <f>IFERROR(VLOOKUP(C185,TDSheet!$G$1:$AK$2998,30,FALSE)/'Параметры заказа'!$B$10,"")</f>
        <v>5.49</v>
      </c>
      <c r="K185" s="1079">
        <f t="shared" si="2"/>
        <v>439.40790630000009</v>
      </c>
      <c r="L185" s="557"/>
    </row>
    <row r="186" spans="1:12" ht="27.9" customHeight="1">
      <c r="A186" s="2462"/>
      <c r="B186" s="2589"/>
      <c r="C186" s="49" t="s">
        <v>518</v>
      </c>
      <c r="D186" s="83" t="s">
        <v>530</v>
      </c>
      <c r="E186" s="11">
        <v>40</v>
      </c>
      <c r="F186" s="48">
        <v>153</v>
      </c>
      <c r="G186" s="72">
        <v>1.105E-4</v>
      </c>
      <c r="H186" s="129">
        <v>5</v>
      </c>
      <c r="I186" s="54" t="s">
        <v>662</v>
      </c>
      <c r="J186" s="729">
        <f>IFERROR(VLOOKUP(C186,TDSheet!$G$1:$AK$2998,30,FALSE)/'Параметры заказа'!$B$10,"")</f>
        <v>6.34</v>
      </c>
      <c r="K186" s="1079">
        <f t="shared" si="2"/>
        <v>507.44009580000005</v>
      </c>
      <c r="L186" s="557"/>
    </row>
    <row r="187" spans="1:12" ht="27.9" customHeight="1">
      <c r="A187" s="2462"/>
      <c r="B187" s="2589"/>
      <c r="C187" s="49" t="s">
        <v>519</v>
      </c>
      <c r="D187" s="83" t="s">
        <v>531</v>
      </c>
      <c r="E187" s="11">
        <v>40</v>
      </c>
      <c r="F187" s="48">
        <v>168</v>
      </c>
      <c r="G187" s="72">
        <v>1.105E-4</v>
      </c>
      <c r="H187" s="129">
        <v>5</v>
      </c>
      <c r="I187" s="54" t="s">
        <v>662</v>
      </c>
      <c r="J187" s="729">
        <f>IFERROR(VLOOKUP(C187,TDSheet!$G$1:$AK$2998,30,FALSE)/'Параметры заказа'!$B$10,"")</f>
        <v>7.66</v>
      </c>
      <c r="K187" s="1079">
        <f t="shared" si="2"/>
        <v>613.09008420000009</v>
      </c>
      <c r="L187" s="557"/>
    </row>
    <row r="188" spans="1:12" ht="27.9" customHeight="1" thickBot="1">
      <c r="A188" s="2466"/>
      <c r="B188" s="2590"/>
      <c r="C188" s="60" t="s">
        <v>520</v>
      </c>
      <c r="D188" s="84" t="s">
        <v>532</v>
      </c>
      <c r="E188" s="12">
        <v>40</v>
      </c>
      <c r="F188" s="61">
        <v>185</v>
      </c>
      <c r="G188" s="92">
        <v>1.105E-4</v>
      </c>
      <c r="H188" s="130">
        <v>5</v>
      </c>
      <c r="I188" s="66" t="s">
        <v>662</v>
      </c>
      <c r="J188" s="730">
        <f>IFERROR(VLOOKUP(C188,TDSheet!$G$1:$AK$2998,30,FALSE)/'Параметры заказа'!$B$10,"")</f>
        <v>8.99</v>
      </c>
      <c r="K188" s="1086">
        <f t="shared" si="2"/>
        <v>719.54045130000009</v>
      </c>
      <c r="L188" s="559"/>
    </row>
    <row r="189" spans="1:12" ht="27.9" customHeight="1">
      <c r="A189" s="2460"/>
      <c r="B189" s="2501" t="s">
        <v>708</v>
      </c>
      <c r="C189" s="58" t="s">
        <v>710</v>
      </c>
      <c r="D189" s="82" t="s">
        <v>727</v>
      </c>
      <c r="E189" s="9">
        <v>40</v>
      </c>
      <c r="F189" s="59">
        <v>43</v>
      </c>
      <c r="G189" s="72">
        <f t="shared" ref="G189:G200" si="3">0.01/I189</f>
        <v>4.4444444444444447E-5</v>
      </c>
      <c r="H189" s="131">
        <v>25</v>
      </c>
      <c r="I189" s="67">
        <v>225</v>
      </c>
      <c r="J189" s="728">
        <f>IFERROR(VLOOKUP(C189,TDSheet!$G$1:$AK$2998,30,FALSE)/'Параметры заказа'!$B$10,"")</f>
        <v>2.5499999999999998</v>
      </c>
      <c r="K189" s="1081">
        <f t="shared" si="2"/>
        <v>204.09656850000002</v>
      </c>
      <c r="L189" s="556"/>
    </row>
    <row r="190" spans="1:12" ht="27.9" customHeight="1">
      <c r="A190" s="2462"/>
      <c r="B190" s="2589"/>
      <c r="C190" s="49" t="s">
        <v>711</v>
      </c>
      <c r="D190" s="83" t="s">
        <v>728</v>
      </c>
      <c r="E190" s="11">
        <v>40</v>
      </c>
      <c r="F190" s="48">
        <v>53</v>
      </c>
      <c r="G190" s="72">
        <f t="shared" si="3"/>
        <v>5.0000000000000002E-5</v>
      </c>
      <c r="H190" s="129">
        <v>25</v>
      </c>
      <c r="I190" s="54">
        <v>200</v>
      </c>
      <c r="J190" s="729">
        <f>IFERROR(VLOOKUP(C190,TDSheet!$G$1:$AK$2998,30,FALSE)/'Параметры заказа'!$B$10,"")</f>
        <v>2.81</v>
      </c>
      <c r="K190" s="1079">
        <f t="shared" si="2"/>
        <v>224.90641470000003</v>
      </c>
      <c r="L190" s="557"/>
    </row>
    <row r="191" spans="1:12" ht="27.9" customHeight="1">
      <c r="A191" s="2462"/>
      <c r="B191" s="2589"/>
      <c r="C191" s="49" t="s">
        <v>712</v>
      </c>
      <c r="D191" s="83" t="s">
        <v>729</v>
      </c>
      <c r="E191" s="11">
        <v>40</v>
      </c>
      <c r="F191" s="48">
        <v>63</v>
      </c>
      <c r="G191" s="72">
        <f t="shared" si="3"/>
        <v>5.7142857142857142E-5</v>
      </c>
      <c r="H191" s="129">
        <v>25</v>
      </c>
      <c r="I191" s="54">
        <v>175</v>
      </c>
      <c r="J191" s="729">
        <f>IFERROR(VLOOKUP(C191,TDSheet!$G$1:$AK$2998,30,FALSE)/'Параметры заказа'!$B$10,"")</f>
        <v>3.32</v>
      </c>
      <c r="K191" s="1079">
        <f t="shared" si="2"/>
        <v>265.72572840000004</v>
      </c>
      <c r="L191" s="557"/>
    </row>
    <row r="192" spans="1:12" ht="27.9" customHeight="1">
      <c r="A192" s="2462"/>
      <c r="B192" s="2589"/>
      <c r="C192" s="49" t="s">
        <v>713</v>
      </c>
      <c r="D192" s="83" t="s">
        <v>730</v>
      </c>
      <c r="E192" s="11">
        <v>40</v>
      </c>
      <c r="F192" s="48">
        <v>73</v>
      </c>
      <c r="G192" s="72">
        <f t="shared" si="3"/>
        <v>6.666666666666667E-5</v>
      </c>
      <c r="H192" s="129">
        <v>25</v>
      </c>
      <c r="I192" s="54">
        <v>150</v>
      </c>
      <c r="J192" s="729">
        <f>IFERROR(VLOOKUP(C192,TDSheet!$G$1:$AK$2998,30,FALSE)/'Параметры заказа'!$B$10,"")</f>
        <v>3.74</v>
      </c>
      <c r="K192" s="1079">
        <f t="shared" si="2"/>
        <v>299.34163380000007</v>
      </c>
      <c r="L192" s="557"/>
    </row>
    <row r="193" spans="1:12" ht="27.9" customHeight="1">
      <c r="A193" s="2462"/>
      <c r="B193" s="2589"/>
      <c r="C193" s="49" t="s">
        <v>714</v>
      </c>
      <c r="D193" s="83" t="s">
        <v>731</v>
      </c>
      <c r="E193" s="11">
        <v>40</v>
      </c>
      <c r="F193" s="48">
        <v>84</v>
      </c>
      <c r="G193" s="72">
        <f t="shared" si="3"/>
        <v>9.0909090909090917E-5</v>
      </c>
      <c r="H193" s="129">
        <v>10</v>
      </c>
      <c r="I193" s="54">
        <v>110</v>
      </c>
      <c r="J193" s="729">
        <f>IFERROR(VLOOKUP(C193,TDSheet!$G$1:$AK$2998,30,FALSE)/'Параметры заказа'!$B$10,"")</f>
        <v>3.83</v>
      </c>
      <c r="K193" s="1079">
        <f t="shared" si="2"/>
        <v>306.54504210000005</v>
      </c>
      <c r="L193" s="557"/>
    </row>
    <row r="194" spans="1:12" ht="27.9" customHeight="1">
      <c r="A194" s="2462"/>
      <c r="B194" s="2589"/>
      <c r="C194" s="49" t="s">
        <v>715</v>
      </c>
      <c r="D194" s="83" t="s">
        <v>732</v>
      </c>
      <c r="E194" s="11">
        <v>40</v>
      </c>
      <c r="F194" s="48">
        <v>104</v>
      </c>
      <c r="G194" s="72">
        <f t="shared" si="3"/>
        <v>1E-4</v>
      </c>
      <c r="H194" s="129">
        <v>10</v>
      </c>
      <c r="I194" s="54">
        <v>100</v>
      </c>
      <c r="J194" s="729">
        <f>IFERROR(VLOOKUP(C194,TDSheet!$G$1:$AK$2998,30,FALSE)/'Параметры заказа'!$B$10,"")</f>
        <v>4.99</v>
      </c>
      <c r="K194" s="1079">
        <f t="shared" si="2"/>
        <v>399.38897130000009</v>
      </c>
      <c r="L194" s="557"/>
    </row>
    <row r="195" spans="1:12" ht="27.9" customHeight="1">
      <c r="A195" s="2462"/>
      <c r="B195" s="2589"/>
      <c r="C195" s="49" t="s">
        <v>716</v>
      </c>
      <c r="D195" s="83" t="s">
        <v>733</v>
      </c>
      <c r="E195" s="11">
        <v>40</v>
      </c>
      <c r="F195" s="48">
        <v>130</v>
      </c>
      <c r="G195" s="72">
        <f t="shared" si="3"/>
        <v>1.1764705882352942E-4</v>
      </c>
      <c r="H195" s="129">
        <v>5</v>
      </c>
      <c r="I195" s="54">
        <v>85</v>
      </c>
      <c r="J195" s="729">
        <f>IFERROR(VLOOKUP(C195,TDSheet!$G$1:$AK$2998,30,FALSE)/'Параметры заказа'!$B$10,"")</f>
        <v>5.61</v>
      </c>
      <c r="K195" s="1079">
        <f t="shared" si="2"/>
        <v>449.0124507000001</v>
      </c>
      <c r="L195" s="557"/>
    </row>
    <row r="196" spans="1:12" ht="27.9" customHeight="1">
      <c r="A196" s="2462"/>
      <c r="B196" s="2589"/>
      <c r="C196" s="49" t="s">
        <v>717</v>
      </c>
      <c r="D196" s="83" t="s">
        <v>734</v>
      </c>
      <c r="E196" s="11">
        <v>40</v>
      </c>
      <c r="F196" s="48">
        <v>151</v>
      </c>
      <c r="G196" s="72">
        <f t="shared" si="3"/>
        <v>1.25E-4</v>
      </c>
      <c r="H196" s="129">
        <v>5</v>
      </c>
      <c r="I196" s="54">
        <v>80</v>
      </c>
      <c r="J196" s="729">
        <f>IFERROR(VLOOKUP(C196,TDSheet!$G$1:$AK$2998,30,FALSE)/'Параметры заказа'!$B$10,"")</f>
        <v>6.83</v>
      </c>
      <c r="K196" s="1079">
        <f t="shared" si="2"/>
        <v>546.65865210000004</v>
      </c>
      <c r="L196" s="557"/>
    </row>
    <row r="197" spans="1:12" ht="27.9" customHeight="1">
      <c r="A197" s="2462"/>
      <c r="B197" s="2589"/>
      <c r="C197" s="49" t="s">
        <v>718</v>
      </c>
      <c r="D197" s="83" t="s">
        <v>735</v>
      </c>
      <c r="E197" s="11">
        <v>40</v>
      </c>
      <c r="F197" s="48">
        <v>170</v>
      </c>
      <c r="G197" s="72">
        <f t="shared" si="3"/>
        <v>1.3333333333333334E-4</v>
      </c>
      <c r="H197" s="129">
        <v>5</v>
      </c>
      <c r="I197" s="54">
        <v>75</v>
      </c>
      <c r="J197" s="729">
        <f>IFERROR(VLOOKUP(C197,TDSheet!$G$1:$AK$2998,30,FALSE)/'Параметры заказа'!$B$10,"")</f>
        <v>7.91</v>
      </c>
      <c r="K197" s="1079">
        <f t="shared" si="2"/>
        <v>633.09955170000012</v>
      </c>
      <c r="L197" s="557"/>
    </row>
    <row r="198" spans="1:12" ht="27.9" customHeight="1">
      <c r="A198" s="2462"/>
      <c r="B198" s="2589"/>
      <c r="C198" s="49" t="s">
        <v>719</v>
      </c>
      <c r="D198" s="83" t="s">
        <v>736</v>
      </c>
      <c r="E198" s="11">
        <v>40</v>
      </c>
      <c r="F198" s="48">
        <v>194</v>
      </c>
      <c r="G198" s="72">
        <f t="shared" si="3"/>
        <v>1.5384615384615385E-4</v>
      </c>
      <c r="H198" s="129">
        <v>5</v>
      </c>
      <c r="I198" s="54">
        <v>65</v>
      </c>
      <c r="J198" s="729">
        <f>IFERROR(VLOOKUP(C198,TDSheet!$G$1:$AK$2998,30,FALSE)/'Параметры заказа'!$B$10,"")</f>
        <v>9.58</v>
      </c>
      <c r="K198" s="1079">
        <f t="shared" si="2"/>
        <v>766.76279460000012</v>
      </c>
      <c r="L198" s="557"/>
    </row>
    <row r="199" spans="1:12" ht="27.9" customHeight="1">
      <c r="A199" s="2462"/>
      <c r="B199" s="2589"/>
      <c r="C199" s="49" t="s">
        <v>720</v>
      </c>
      <c r="D199" s="83" t="s">
        <v>737</v>
      </c>
      <c r="E199" s="11">
        <v>40</v>
      </c>
      <c r="F199" s="48">
        <v>217</v>
      </c>
      <c r="G199" s="72">
        <f t="shared" si="3"/>
        <v>1.6666666666666666E-4</v>
      </c>
      <c r="H199" s="129">
        <v>5</v>
      </c>
      <c r="I199" s="54">
        <v>60</v>
      </c>
      <c r="J199" s="729">
        <f>IFERROR(VLOOKUP(C199,TDSheet!$G$1:$AK$2998,30,FALSE)/'Параметры заказа'!$B$10,"")</f>
        <v>10.84</v>
      </c>
      <c r="K199" s="1079">
        <f t="shared" si="2"/>
        <v>867.61051080000016</v>
      </c>
      <c r="L199" s="557"/>
    </row>
    <row r="200" spans="1:12" ht="27.9" customHeight="1" thickBot="1">
      <c r="A200" s="2466"/>
      <c r="B200" s="2590"/>
      <c r="C200" s="60" t="s">
        <v>721</v>
      </c>
      <c r="D200" s="84" t="s">
        <v>738</v>
      </c>
      <c r="E200" s="12">
        <v>40</v>
      </c>
      <c r="F200" s="61">
        <v>245</v>
      </c>
      <c r="G200" s="72">
        <f t="shared" si="3"/>
        <v>2.0000000000000001E-4</v>
      </c>
      <c r="H200" s="130">
        <v>5</v>
      </c>
      <c r="I200" s="66">
        <v>50</v>
      </c>
      <c r="J200" s="730">
        <f>IFERROR(VLOOKUP(C200,TDSheet!$G$1:$AK$2998,30,FALSE)/'Параметры заказа'!$B$10,"")</f>
        <v>10.37</v>
      </c>
      <c r="K200" s="1086">
        <f t="shared" si="2"/>
        <v>829.99271190000002</v>
      </c>
      <c r="L200" s="559"/>
    </row>
    <row r="201" spans="1:12" ht="27.9" customHeight="1">
      <c r="A201" s="2460"/>
      <c r="B201" s="2501" t="s">
        <v>709</v>
      </c>
      <c r="C201" s="58" t="s">
        <v>722</v>
      </c>
      <c r="D201" s="82" t="s">
        <v>739</v>
      </c>
      <c r="E201" s="9">
        <v>40</v>
      </c>
      <c r="F201" s="59">
        <v>66</v>
      </c>
      <c r="G201" s="72">
        <f>0.01/I201</f>
        <v>6.666666666666667E-5</v>
      </c>
      <c r="H201" s="131">
        <v>10</v>
      </c>
      <c r="I201" s="67">
        <v>150</v>
      </c>
      <c r="J201" s="728">
        <f>IFERROR(VLOOKUP(C201,TDSheet!$G$1:$AK$2998,30,FALSE)/'Параметры заказа'!$B$10,"")</f>
        <v>3.61</v>
      </c>
      <c r="K201" s="1081">
        <f t="shared" si="2"/>
        <v>288.93671070000005</v>
      </c>
      <c r="L201" s="556"/>
    </row>
    <row r="202" spans="1:12" ht="27.9" customHeight="1">
      <c r="A202" s="2462"/>
      <c r="B202" s="2589"/>
      <c r="C202" s="49" t="s">
        <v>723</v>
      </c>
      <c r="D202" s="83" t="s">
        <v>740</v>
      </c>
      <c r="E202" s="11">
        <v>40</v>
      </c>
      <c r="F202" s="48">
        <v>100</v>
      </c>
      <c r="G202" s="72">
        <f>0.01/I202</f>
        <v>1E-4</v>
      </c>
      <c r="H202" s="129">
        <v>10</v>
      </c>
      <c r="I202" s="54">
        <v>100</v>
      </c>
      <c r="J202" s="729">
        <f>IFERROR(VLOOKUP(C202,TDSheet!$G$1:$AK$2998,30,FALSE)/'Параметры заказа'!$B$10,"")</f>
        <v>5.3</v>
      </c>
      <c r="K202" s="1079">
        <f t="shared" si="2"/>
        <v>424.20071100000007</v>
      </c>
      <c r="L202" s="557"/>
    </row>
    <row r="203" spans="1:12" ht="27.9" customHeight="1">
      <c r="A203" s="2462"/>
      <c r="B203" s="2589"/>
      <c r="C203" s="49" t="s">
        <v>724</v>
      </c>
      <c r="D203" s="83" t="s">
        <v>741</v>
      </c>
      <c r="E203" s="11">
        <v>40</v>
      </c>
      <c r="F203" s="48">
        <v>134</v>
      </c>
      <c r="G203" s="72">
        <f>0.01/I203</f>
        <v>1.25E-4</v>
      </c>
      <c r="H203" s="129">
        <v>10</v>
      </c>
      <c r="I203" s="54">
        <v>80</v>
      </c>
      <c r="J203" s="729">
        <f>IFERROR(VLOOKUP(C203,TDSheet!$G$1:$AK$2998,30,FALSE)/'Параметры заказа'!$B$10,"")</f>
        <v>6.81</v>
      </c>
      <c r="K203" s="1079">
        <f t="shared" si="2"/>
        <v>545.05789470000002</v>
      </c>
      <c r="L203" s="557"/>
    </row>
    <row r="204" spans="1:12" ht="27.9" customHeight="1">
      <c r="A204" s="2462"/>
      <c r="B204" s="2589"/>
      <c r="C204" s="49" t="s">
        <v>725</v>
      </c>
      <c r="D204" s="83" t="s">
        <v>742</v>
      </c>
      <c r="E204" s="11">
        <v>40</v>
      </c>
      <c r="F204" s="48">
        <v>168</v>
      </c>
      <c r="G204" s="72">
        <f>0.01/I204</f>
        <v>1.4285714285714287E-4</v>
      </c>
      <c r="H204" s="129">
        <v>10</v>
      </c>
      <c r="I204" s="54">
        <v>70</v>
      </c>
      <c r="J204" s="729">
        <f>IFERROR(VLOOKUP(C204,TDSheet!$G$1:$AK$2998,30,FALSE)/'Параметры заказа'!$B$10,"")</f>
        <v>8</v>
      </c>
      <c r="K204" s="1079">
        <f t="shared" ref="K204:K253" si="4">IFERROR(J204*$K$3*((100-$K$1)/100),"")</f>
        <v>640.3029600000001</v>
      </c>
      <c r="L204" s="557"/>
    </row>
    <row r="205" spans="1:12" ht="27.9" customHeight="1" thickBot="1">
      <c r="A205" s="2596"/>
      <c r="B205" s="2503"/>
      <c r="C205" s="1071" t="s">
        <v>726</v>
      </c>
      <c r="D205" s="936" t="s">
        <v>743</v>
      </c>
      <c r="E205" s="1072">
        <v>40</v>
      </c>
      <c r="F205" s="934">
        <v>202</v>
      </c>
      <c r="G205" s="1073">
        <f>0.01/I205</f>
        <v>1.6666666666666666E-4</v>
      </c>
      <c r="H205" s="930">
        <v>5</v>
      </c>
      <c r="I205" s="931">
        <v>60</v>
      </c>
      <c r="J205" s="1123">
        <f>IFERROR(VLOOKUP(C205,TDSheet!$G$1:$AK$2998,30,FALSE)/'Параметры заказа'!$B$10,"")</f>
        <v>10.29</v>
      </c>
      <c r="K205" s="1115">
        <f t="shared" si="4"/>
        <v>823.58968230000005</v>
      </c>
      <c r="L205" s="557"/>
    </row>
    <row r="206" spans="1:12" ht="27.9" customHeight="1" thickBot="1">
      <c r="A206" s="1074" t="s">
        <v>423</v>
      </c>
      <c r="B206" s="1067"/>
      <c r="C206" s="1067"/>
      <c r="D206" s="1067"/>
      <c r="E206" s="1067"/>
      <c r="F206" s="1067"/>
      <c r="G206" s="1067"/>
      <c r="H206" s="1067"/>
      <c r="I206" s="1067"/>
      <c r="J206" s="1077" t="str">
        <f>IFERROR(VLOOKUP(C206,TDSheet!$G$1:$AK$2998,30,FALSE)/'Параметры заказа'!$B$10,"")</f>
        <v/>
      </c>
      <c r="K206" s="1124" t="str">
        <f t="shared" si="4"/>
        <v/>
      </c>
      <c r="L206" s="560"/>
    </row>
    <row r="207" spans="1:12" ht="27.9" customHeight="1">
      <c r="A207" s="2461"/>
      <c r="B207" s="2493" t="s">
        <v>423</v>
      </c>
      <c r="C207" s="133" t="s">
        <v>424</v>
      </c>
      <c r="D207" s="171" t="s">
        <v>438</v>
      </c>
      <c r="E207" s="69">
        <v>40</v>
      </c>
      <c r="F207" s="136">
        <v>25</v>
      </c>
      <c r="G207" s="137">
        <v>1.42071E-5</v>
      </c>
      <c r="H207" s="135">
        <v>10</v>
      </c>
      <c r="I207" s="138" t="s">
        <v>680</v>
      </c>
      <c r="J207" s="734">
        <f>IFERROR(VLOOKUP(C207,TDSheet!$G$1:$AK$2998,30,FALSE)/'Параметры заказа'!$B$10,"")</f>
        <v>1.03</v>
      </c>
      <c r="K207" s="1078">
        <f t="shared" si="4"/>
        <v>82.439006100000014</v>
      </c>
      <c r="L207" s="557"/>
    </row>
    <row r="208" spans="1:12" ht="27.9" customHeight="1">
      <c r="A208" s="2461"/>
      <c r="B208" s="2493"/>
      <c r="C208" s="200" t="s">
        <v>1241</v>
      </c>
      <c r="D208" s="201" t="s">
        <v>1242</v>
      </c>
      <c r="E208" s="69">
        <v>40</v>
      </c>
      <c r="F208" s="136">
        <v>10</v>
      </c>
      <c r="G208" s="137"/>
      <c r="H208" s="135">
        <v>10</v>
      </c>
      <c r="I208" s="138" t="s">
        <v>1243</v>
      </c>
      <c r="J208" s="752">
        <f>IFERROR(VLOOKUP(C208,TDSheet!$G$1:$AK$2998,30,FALSE)/'Параметры заказа'!$B$10,"")</f>
        <v>0.49</v>
      </c>
      <c r="K208" s="1079">
        <f t="shared" si="4"/>
        <v>39.218556300000003</v>
      </c>
      <c r="L208" s="557"/>
    </row>
    <row r="209" spans="1:12" ht="27.9" customHeight="1">
      <c r="A209" s="2462"/>
      <c r="B209" s="2589"/>
      <c r="C209" s="49" t="s">
        <v>1256</v>
      </c>
      <c r="D209" s="86" t="s">
        <v>439</v>
      </c>
      <c r="E209" s="11">
        <v>40</v>
      </c>
      <c r="F209" s="48">
        <v>15</v>
      </c>
      <c r="G209" s="72">
        <v>1.42071E-5</v>
      </c>
      <c r="H209" s="129">
        <v>10</v>
      </c>
      <c r="I209" s="54" t="s">
        <v>680</v>
      </c>
      <c r="J209" s="729">
        <f>IFERROR(VLOOKUP(C209,TDSheet!$G$1:$AK$2998,30,FALSE)/'Параметры заказа'!$B$10,"")</f>
        <v>0.73</v>
      </c>
      <c r="K209" s="1079">
        <f t="shared" si="4"/>
        <v>58.427645100000007</v>
      </c>
      <c r="L209" s="557"/>
    </row>
    <row r="210" spans="1:12" ht="27.9" customHeight="1">
      <c r="A210" s="2462"/>
      <c r="B210" s="2589"/>
      <c r="C210" s="49" t="s">
        <v>425</v>
      </c>
      <c r="D210" s="86" t="s">
        <v>361</v>
      </c>
      <c r="E210" s="11">
        <v>40</v>
      </c>
      <c r="F210" s="48">
        <v>27</v>
      </c>
      <c r="G210" s="72">
        <v>2.4862500000000001E-5</v>
      </c>
      <c r="H210" s="129">
        <v>10</v>
      </c>
      <c r="I210" s="54" t="s">
        <v>648</v>
      </c>
      <c r="J210" s="729">
        <f>IFERROR(VLOOKUP(C210,TDSheet!$G$1:$AK$2998,30,FALSE)/'Параметры заказа'!$B$10,"")</f>
        <v>1.24</v>
      </c>
      <c r="K210" s="1079">
        <f t="shared" si="4"/>
        <v>99.246958800000016</v>
      </c>
      <c r="L210" s="557"/>
    </row>
    <row r="211" spans="1:12" ht="27.9" customHeight="1">
      <c r="A211" s="2462"/>
      <c r="B211" s="2589"/>
      <c r="C211" s="49" t="s">
        <v>426</v>
      </c>
      <c r="D211" s="86" t="s">
        <v>362</v>
      </c>
      <c r="E211" s="11">
        <v>40</v>
      </c>
      <c r="F211" s="48">
        <v>64</v>
      </c>
      <c r="G211" s="72">
        <v>4.9725000000000002E-5</v>
      </c>
      <c r="H211" s="129">
        <v>5</v>
      </c>
      <c r="I211" s="54" t="s">
        <v>658</v>
      </c>
      <c r="J211" s="729">
        <f>IFERROR(VLOOKUP(C211,TDSheet!$G$1:$AK$2998,30,FALSE)/'Параметры заказа'!$B$10,"")</f>
        <v>3.16</v>
      </c>
      <c r="K211" s="1079">
        <f t="shared" si="4"/>
        <v>252.91966920000004</v>
      </c>
      <c r="L211" s="557"/>
    </row>
    <row r="212" spans="1:12" ht="27.9" customHeight="1">
      <c r="A212" s="2462"/>
      <c r="B212" s="2589"/>
      <c r="C212" s="49" t="s">
        <v>427</v>
      </c>
      <c r="D212" s="86" t="s">
        <v>363</v>
      </c>
      <c r="E212" s="11">
        <v>40</v>
      </c>
      <c r="F212" s="48">
        <v>48</v>
      </c>
      <c r="G212" s="72">
        <v>4.9725000000000002E-5</v>
      </c>
      <c r="H212" s="129">
        <v>5</v>
      </c>
      <c r="I212" s="54" t="s">
        <v>658</v>
      </c>
      <c r="J212" s="729">
        <f>IFERROR(VLOOKUP(C212,TDSheet!$G$1:$AK$2998,30,FALSE)/'Параметры заказа'!$B$10,"")</f>
        <v>1.99</v>
      </c>
      <c r="K212" s="1079">
        <f t="shared" si="4"/>
        <v>159.27536130000001</v>
      </c>
      <c r="L212" s="557"/>
    </row>
    <row r="213" spans="1:12" ht="27.9" customHeight="1">
      <c r="A213" s="2462"/>
      <c r="B213" s="2589"/>
      <c r="C213" s="49" t="s">
        <v>428</v>
      </c>
      <c r="D213" s="86" t="s">
        <v>366</v>
      </c>
      <c r="E213" s="11">
        <v>40</v>
      </c>
      <c r="F213" s="48">
        <v>72</v>
      </c>
      <c r="G213" s="72">
        <v>7.1035699999999995E-5</v>
      </c>
      <c r="H213" s="129">
        <v>5</v>
      </c>
      <c r="I213" s="54" t="s">
        <v>668</v>
      </c>
      <c r="J213" s="729">
        <f>IFERROR(VLOOKUP(C213,TDSheet!$G$1:$AK$2998,30,FALSE)/'Параметры заказа'!$B$10,"")</f>
        <v>3.86</v>
      </c>
      <c r="K213" s="1079">
        <f t="shared" si="4"/>
        <v>308.94617820000002</v>
      </c>
      <c r="L213" s="557"/>
    </row>
    <row r="214" spans="1:12" ht="27.9" customHeight="1">
      <c r="A214" s="2462"/>
      <c r="B214" s="2589"/>
      <c r="C214" s="49" t="s">
        <v>429</v>
      </c>
      <c r="D214" s="86" t="s">
        <v>364</v>
      </c>
      <c r="E214" s="11">
        <v>40</v>
      </c>
      <c r="F214" s="48">
        <v>113</v>
      </c>
      <c r="G214" s="72">
        <v>7.1035699999999995E-5</v>
      </c>
      <c r="H214" s="129">
        <v>5</v>
      </c>
      <c r="I214" s="54" t="s">
        <v>668</v>
      </c>
      <c r="J214" s="729">
        <f>IFERROR(VLOOKUP(C214,TDSheet!$G$1:$AK$2998,30,FALSE)/'Параметры заказа'!$B$10,"")</f>
        <v>6.47</v>
      </c>
      <c r="K214" s="1079">
        <f t="shared" si="4"/>
        <v>517.84501890000001</v>
      </c>
      <c r="L214" s="557"/>
    </row>
    <row r="215" spans="1:12" ht="27.9" customHeight="1">
      <c r="A215" s="2462"/>
      <c r="B215" s="2589"/>
      <c r="C215" s="49" t="s">
        <v>430</v>
      </c>
      <c r="D215" s="86" t="s">
        <v>365</v>
      </c>
      <c r="E215" s="11">
        <v>40</v>
      </c>
      <c r="F215" s="48">
        <v>94</v>
      </c>
      <c r="G215" s="72">
        <v>7.1035699999999995E-5</v>
      </c>
      <c r="H215" s="129">
        <v>5</v>
      </c>
      <c r="I215" s="54" t="s">
        <v>668</v>
      </c>
      <c r="J215" s="729">
        <f>IFERROR(VLOOKUP(C215,TDSheet!$G$1:$AK$2998,30,FALSE)/'Параметры заказа'!$B$10,"")</f>
        <v>5.12</v>
      </c>
      <c r="K215" s="1079">
        <f t="shared" si="4"/>
        <v>409.79389440000006</v>
      </c>
      <c r="L215" s="557"/>
    </row>
    <row r="216" spans="1:12" ht="27.9" customHeight="1">
      <c r="A216" s="2462"/>
      <c r="B216" s="2589"/>
      <c r="C216" s="49" t="s">
        <v>431</v>
      </c>
      <c r="D216" s="86" t="s">
        <v>415</v>
      </c>
      <c r="E216" s="11">
        <v>40</v>
      </c>
      <c r="F216" s="48">
        <v>140</v>
      </c>
      <c r="G216" s="72">
        <v>8.6478300000000002E-5</v>
      </c>
      <c r="H216" s="129">
        <v>5</v>
      </c>
      <c r="I216" s="54" t="s">
        <v>681</v>
      </c>
      <c r="J216" s="729">
        <f>IFERROR(VLOOKUP(C216,TDSheet!$G$1:$AK$2998,30,FALSE)/'Параметры заказа'!$B$10,"")</f>
        <v>9.02</v>
      </c>
      <c r="K216" s="1079">
        <f t="shared" si="4"/>
        <v>721.94158740000012</v>
      </c>
      <c r="L216" s="557"/>
    </row>
    <row r="217" spans="1:12" ht="27.9" customHeight="1">
      <c r="A217" s="2462"/>
      <c r="B217" s="2589"/>
      <c r="C217" s="49" t="s">
        <v>432</v>
      </c>
      <c r="D217" s="86" t="s">
        <v>367</v>
      </c>
      <c r="E217" s="11">
        <v>40</v>
      </c>
      <c r="F217" s="48">
        <v>120</v>
      </c>
      <c r="G217" s="72">
        <v>8.6478300000000002E-5</v>
      </c>
      <c r="H217" s="129">
        <v>5</v>
      </c>
      <c r="I217" s="54" t="s">
        <v>681</v>
      </c>
      <c r="J217" s="729">
        <f>IFERROR(VLOOKUP(C217,TDSheet!$G$1:$AK$2998,30,FALSE)/'Параметры заказа'!$B$10,"")</f>
        <v>7.61</v>
      </c>
      <c r="K217" s="1079">
        <f t="shared" si="4"/>
        <v>609.08819070000015</v>
      </c>
      <c r="L217" s="557"/>
    </row>
    <row r="218" spans="1:12" ht="27.9" customHeight="1">
      <c r="A218" s="2462"/>
      <c r="B218" s="2589"/>
      <c r="C218" s="49" t="s">
        <v>433</v>
      </c>
      <c r="D218" s="83" t="s">
        <v>416</v>
      </c>
      <c r="E218" s="11">
        <v>40</v>
      </c>
      <c r="F218" s="48">
        <v>71</v>
      </c>
      <c r="G218" s="72">
        <v>8.6478300000000002E-5</v>
      </c>
      <c r="H218" s="129">
        <v>5</v>
      </c>
      <c r="I218" s="54" t="s">
        <v>681</v>
      </c>
      <c r="J218" s="729">
        <f>IFERROR(VLOOKUP(C218,TDSheet!$G$1:$AK$2998,30,FALSE)/'Параметры заказа'!$B$10,"")</f>
        <v>3.84</v>
      </c>
      <c r="K218" s="1079">
        <f t="shared" si="4"/>
        <v>307.34542080000006</v>
      </c>
      <c r="L218" s="557"/>
    </row>
    <row r="219" spans="1:12" ht="27.9" customHeight="1">
      <c r="A219" s="2462"/>
      <c r="B219" s="2589"/>
      <c r="C219" s="49" t="s">
        <v>434</v>
      </c>
      <c r="D219" s="83" t="s">
        <v>440</v>
      </c>
      <c r="E219" s="11">
        <v>40</v>
      </c>
      <c r="F219" s="48">
        <v>230</v>
      </c>
      <c r="G219" s="72">
        <v>1.6574999999999999E-4</v>
      </c>
      <c r="H219" s="129">
        <v>1</v>
      </c>
      <c r="I219" s="54" t="s">
        <v>639</v>
      </c>
      <c r="J219" s="729">
        <f>IFERROR(VLOOKUP(C219,TDSheet!$G$1:$AK$2998,30,FALSE)/'Параметры заказа'!$B$10,"")</f>
        <v>12</v>
      </c>
      <c r="K219" s="1079">
        <f t="shared" si="4"/>
        <v>960.4544400000002</v>
      </c>
      <c r="L219" s="557"/>
    </row>
    <row r="220" spans="1:12" ht="27.9" customHeight="1">
      <c r="A220" s="2462"/>
      <c r="B220" s="2589"/>
      <c r="C220" s="49" t="s">
        <v>435</v>
      </c>
      <c r="D220" s="83" t="s">
        <v>441</v>
      </c>
      <c r="E220" s="11">
        <v>40</v>
      </c>
      <c r="F220" s="48">
        <v>215</v>
      </c>
      <c r="G220" s="72">
        <v>1.6574999999999999E-4</v>
      </c>
      <c r="H220" s="129">
        <v>1</v>
      </c>
      <c r="I220" s="54" t="s">
        <v>639</v>
      </c>
      <c r="J220" s="729">
        <f>IFERROR(VLOOKUP(C220,TDSheet!$G$1:$AK$2998,30,FALSE)/'Параметры заказа'!$B$10,"")</f>
        <v>13.5</v>
      </c>
      <c r="K220" s="1079">
        <f t="shared" si="4"/>
        <v>1080.5112450000001</v>
      </c>
      <c r="L220" s="557"/>
    </row>
    <row r="221" spans="1:12" ht="27.9" customHeight="1">
      <c r="A221" s="2462"/>
      <c r="B221" s="2589"/>
      <c r="C221" s="49" t="s">
        <v>436</v>
      </c>
      <c r="D221" s="83" t="s">
        <v>419</v>
      </c>
      <c r="E221" s="11">
        <v>40</v>
      </c>
      <c r="F221" s="48">
        <v>213</v>
      </c>
      <c r="G221" s="72">
        <v>1.6574999999999999E-4</v>
      </c>
      <c r="H221" s="129">
        <v>1</v>
      </c>
      <c r="I221" s="54" t="s">
        <v>639</v>
      </c>
      <c r="J221" s="729">
        <f>IFERROR(VLOOKUP(C221,TDSheet!$G$1:$AK$2998,30,FALSE)/'Параметры заказа'!$B$10,"")</f>
        <v>11.38</v>
      </c>
      <c r="K221" s="1079">
        <f t="shared" si="4"/>
        <v>910.83096060000025</v>
      </c>
      <c r="L221" s="557"/>
    </row>
    <row r="222" spans="1:12" ht="27.9" customHeight="1" thickBot="1">
      <c r="A222" s="2463"/>
      <c r="B222" s="2591"/>
      <c r="C222" s="140" t="s">
        <v>437</v>
      </c>
      <c r="D222" s="141" t="s">
        <v>442</v>
      </c>
      <c r="E222" s="70">
        <v>40</v>
      </c>
      <c r="F222" s="142">
        <v>169</v>
      </c>
      <c r="G222" s="143">
        <v>1.6574999999999999E-4</v>
      </c>
      <c r="H222" s="144">
        <v>1</v>
      </c>
      <c r="I222" s="145" t="s">
        <v>639</v>
      </c>
      <c r="J222" s="753">
        <f>IFERROR(VLOOKUP(C222,TDSheet!$G$1:$AK$2998,30,FALSE)/'Параметры заказа'!$B$10,"")</f>
        <v>8.5</v>
      </c>
      <c r="K222" s="1086">
        <f t="shared" si="4"/>
        <v>680.32189500000015</v>
      </c>
      <c r="L222" s="559"/>
    </row>
    <row r="223" spans="1:12" ht="27.9" customHeight="1" thickBot="1">
      <c r="A223" s="1074" t="s">
        <v>610</v>
      </c>
      <c r="B223" s="1067"/>
      <c r="C223" s="1067"/>
      <c r="D223" s="1067"/>
      <c r="E223" s="1067"/>
      <c r="F223" s="1067"/>
      <c r="G223" s="1067"/>
      <c r="H223" s="1067"/>
      <c r="I223" s="1067"/>
      <c r="J223" s="1077" t="str">
        <f>IFERROR(VLOOKUP(C223,TDSheet!$G$1:$AK$2998,30,FALSE)/'Параметры заказа'!$B$10,"")</f>
        <v/>
      </c>
      <c r="K223" s="1077" t="str">
        <f t="shared" si="4"/>
        <v/>
      </c>
      <c r="L223" s="560"/>
    </row>
    <row r="224" spans="1:12" ht="27.9" customHeight="1">
      <c r="A224" s="2396"/>
      <c r="B224" s="2399" t="s">
        <v>1858</v>
      </c>
      <c r="C224" s="58" t="s">
        <v>536</v>
      </c>
      <c r="D224" s="85" t="s">
        <v>535</v>
      </c>
      <c r="E224" s="20">
        <v>40</v>
      </c>
      <c r="F224" s="59">
        <v>60</v>
      </c>
      <c r="G224" s="74">
        <v>5.5250000000000001E-5</v>
      </c>
      <c r="H224" s="131">
        <v>2</v>
      </c>
      <c r="I224" s="122" t="s">
        <v>690</v>
      </c>
      <c r="J224" s="851">
        <f>IFERROR(VLOOKUP(C224,TDSheet!$G$1:$AK$2998,30,FALSE)/'Параметры заказа'!$B$10,"")</f>
        <v>3.54</v>
      </c>
      <c r="K224" s="1081">
        <f t="shared" si="4"/>
        <v>283.33405980000003</v>
      </c>
      <c r="L224" s="556"/>
    </row>
    <row r="225" spans="1:12" ht="27.9" customHeight="1">
      <c r="A225" s="2397"/>
      <c r="B225" s="2400"/>
      <c r="C225" s="49" t="s">
        <v>537</v>
      </c>
      <c r="D225" s="86" t="s">
        <v>538</v>
      </c>
      <c r="E225" s="35">
        <v>40</v>
      </c>
      <c r="F225" s="48">
        <v>111</v>
      </c>
      <c r="G225" s="72">
        <v>9.0409100000000001E-5</v>
      </c>
      <c r="H225" s="129">
        <v>2</v>
      </c>
      <c r="I225" s="103" t="s">
        <v>674</v>
      </c>
      <c r="J225" s="739">
        <f>IFERROR(VLOOKUP(C225,TDSheet!$G$1:$AK$2998,30,FALSE)/'Параметры заказа'!$B$10,"")</f>
        <v>5.86</v>
      </c>
      <c r="K225" s="1078">
        <f t="shared" si="4"/>
        <v>469.02191820000007</v>
      </c>
      <c r="L225" s="557"/>
    </row>
    <row r="226" spans="1:12" ht="27.9" customHeight="1" thickBot="1">
      <c r="A226" s="2398"/>
      <c r="B226" s="2401"/>
      <c r="C226" s="55"/>
      <c r="D226" s="5"/>
      <c r="E226" s="34"/>
      <c r="F226" s="34"/>
      <c r="G226" s="45"/>
      <c r="H226" s="113"/>
      <c r="I226" s="123"/>
      <c r="J226" s="733" t="str">
        <f>IFERROR(VLOOKUP(C226,TDSheet!$G$1:$AK$2998,30,FALSE)/'Параметры заказа'!$B$10,"")</f>
        <v/>
      </c>
      <c r="K226" s="1080" t="str">
        <f t="shared" si="4"/>
        <v/>
      </c>
      <c r="L226" s="558"/>
    </row>
    <row r="227" spans="1:12" ht="27.9" customHeight="1">
      <c r="A227" s="2396"/>
      <c r="B227" s="2399" t="s">
        <v>539</v>
      </c>
      <c r="C227" s="58" t="s">
        <v>540</v>
      </c>
      <c r="D227" s="89" t="s">
        <v>541</v>
      </c>
      <c r="E227" s="20">
        <v>40</v>
      </c>
      <c r="F227" s="59">
        <v>256</v>
      </c>
      <c r="G227" s="74">
        <v>3.3149999999999998E-4</v>
      </c>
      <c r="H227" s="131">
        <v>5</v>
      </c>
      <c r="I227" s="122" t="s">
        <v>650</v>
      </c>
      <c r="J227" s="851">
        <f>IFERROR(VLOOKUP(C227,TDSheet!$G$1:$AK$2998,30,FALSE)/'Параметры заказа'!$B$10,"")</f>
        <v>12.39</v>
      </c>
      <c r="K227" s="1081">
        <f t="shared" si="4"/>
        <v>991.66920930000015</v>
      </c>
      <c r="L227" s="556"/>
    </row>
    <row r="228" spans="1:12" ht="27.9" customHeight="1">
      <c r="A228" s="2397"/>
      <c r="B228" s="2400"/>
      <c r="C228" s="49"/>
      <c r="D228" s="83"/>
      <c r="E228" s="35"/>
      <c r="F228" s="48"/>
      <c r="G228" s="44"/>
      <c r="H228" s="112"/>
      <c r="I228" s="103"/>
      <c r="J228" s="739" t="str">
        <f>IFERROR(VLOOKUP(C228,TDSheet!$G$1:$AK$2998,30,FALSE)/'Параметры заказа'!$B$10,"")</f>
        <v/>
      </c>
      <c r="K228" s="1079" t="str">
        <f t="shared" si="4"/>
        <v/>
      </c>
      <c r="L228" s="557"/>
    </row>
    <row r="229" spans="1:12" ht="27.9" customHeight="1" thickBot="1">
      <c r="A229" s="2398"/>
      <c r="B229" s="2401"/>
      <c r="C229" s="55"/>
      <c r="D229" s="5"/>
      <c r="E229" s="34"/>
      <c r="F229" s="34"/>
      <c r="G229" s="45"/>
      <c r="H229" s="113"/>
      <c r="I229" s="123"/>
      <c r="J229" s="733" t="str">
        <f>IFERROR(VLOOKUP(C229,TDSheet!$G$1:$AK$2998,30,FALSE)/'Параметры заказа'!$B$10,"")</f>
        <v/>
      </c>
      <c r="K229" s="1080" t="str">
        <f t="shared" si="4"/>
        <v/>
      </c>
      <c r="L229" s="558"/>
    </row>
    <row r="230" spans="1:12" ht="27.9" customHeight="1">
      <c r="A230" s="2460"/>
      <c r="B230" s="2501" t="s">
        <v>542</v>
      </c>
      <c r="C230" s="58" t="s">
        <v>543</v>
      </c>
      <c r="D230" s="82" t="s">
        <v>557</v>
      </c>
      <c r="E230" s="9">
        <v>40</v>
      </c>
      <c r="F230" s="59">
        <v>37</v>
      </c>
      <c r="G230" s="74">
        <v>3.0136400000000002E-5</v>
      </c>
      <c r="H230" s="131">
        <v>10</v>
      </c>
      <c r="I230" s="67" t="s">
        <v>691</v>
      </c>
      <c r="J230" s="755">
        <f>IFERROR(VLOOKUP(C230,TDSheet!$G$1:$AK$2998,30,FALSE)/'Параметры заказа'!$B$10,"")</f>
        <v>1.39</v>
      </c>
      <c r="K230" s="1081">
        <f t="shared" si="4"/>
        <v>111.25263930000001</v>
      </c>
      <c r="L230" s="556"/>
    </row>
    <row r="231" spans="1:12" ht="27.9" customHeight="1">
      <c r="A231" s="2462"/>
      <c r="B231" s="2589"/>
      <c r="C231" s="49" t="s">
        <v>544</v>
      </c>
      <c r="D231" s="83" t="s">
        <v>558</v>
      </c>
      <c r="E231" s="11">
        <v>40</v>
      </c>
      <c r="F231" s="48">
        <v>39</v>
      </c>
      <c r="G231" s="72">
        <v>3.3149999999999999E-5</v>
      </c>
      <c r="H231" s="129">
        <v>10</v>
      </c>
      <c r="I231" s="54" t="s">
        <v>687</v>
      </c>
      <c r="J231" s="756">
        <f>IFERROR(VLOOKUP(C231,TDSheet!$G$1:$AK$2998,30,FALSE)/'Параметры заказа'!$B$10,"")</f>
        <v>1.51</v>
      </c>
      <c r="K231" s="1079">
        <f t="shared" si="4"/>
        <v>120.85718370000002</v>
      </c>
      <c r="L231" s="557"/>
    </row>
    <row r="232" spans="1:12" ht="27.9" customHeight="1">
      <c r="A232" s="2462"/>
      <c r="B232" s="2589"/>
      <c r="C232" s="49" t="s">
        <v>545</v>
      </c>
      <c r="D232" s="83" t="s">
        <v>559</v>
      </c>
      <c r="E232" s="11">
        <v>40</v>
      </c>
      <c r="F232" s="48">
        <v>45</v>
      </c>
      <c r="G232" s="72">
        <v>3.5517900000000001E-5</v>
      </c>
      <c r="H232" s="129">
        <v>10</v>
      </c>
      <c r="I232" s="54" t="s">
        <v>692</v>
      </c>
      <c r="J232" s="756">
        <f>IFERROR(VLOOKUP(C232,TDSheet!$G$1:$AK$2998,30,FALSE)/'Параметры заказа'!$B$10,"")</f>
        <v>1.72</v>
      </c>
      <c r="K232" s="1079">
        <f t="shared" si="4"/>
        <v>137.66513640000002</v>
      </c>
      <c r="L232" s="557"/>
    </row>
    <row r="233" spans="1:12" ht="27.9" customHeight="1">
      <c r="A233" s="2462"/>
      <c r="B233" s="2589"/>
      <c r="C233" s="49" t="s">
        <v>546</v>
      </c>
      <c r="D233" s="83" t="s">
        <v>560</v>
      </c>
      <c r="E233" s="11">
        <v>40</v>
      </c>
      <c r="F233" s="48">
        <v>48</v>
      </c>
      <c r="G233" s="72">
        <v>4.1437499999999998E-5</v>
      </c>
      <c r="H233" s="129">
        <v>10</v>
      </c>
      <c r="I233" s="54" t="s">
        <v>643</v>
      </c>
      <c r="J233" s="756">
        <f>IFERROR(VLOOKUP(C233,TDSheet!$G$1:$AK$2998,30,FALSE)/'Параметры заказа'!$B$10,"")</f>
        <v>1.81</v>
      </c>
      <c r="K233" s="1079">
        <f t="shared" si="4"/>
        <v>144.86854470000003</v>
      </c>
      <c r="L233" s="557"/>
    </row>
    <row r="234" spans="1:12" ht="27.9" customHeight="1">
      <c r="A234" s="2462"/>
      <c r="B234" s="2589"/>
      <c r="C234" s="49" t="s">
        <v>547</v>
      </c>
      <c r="D234" s="83" t="s">
        <v>561</v>
      </c>
      <c r="E234" s="11">
        <v>40</v>
      </c>
      <c r="F234" s="48">
        <v>51</v>
      </c>
      <c r="G234" s="72">
        <v>4.3239099999999997E-5</v>
      </c>
      <c r="H234" s="129">
        <v>10</v>
      </c>
      <c r="I234" s="54" t="s">
        <v>667</v>
      </c>
      <c r="J234" s="756">
        <f>IFERROR(VLOOKUP(C234,TDSheet!$G$1:$AK$2998,30,FALSE)/'Параметры заказа'!$B$10,"")</f>
        <v>1.87</v>
      </c>
      <c r="K234" s="1079">
        <f t="shared" si="4"/>
        <v>149.67081690000003</v>
      </c>
      <c r="L234" s="557"/>
    </row>
    <row r="235" spans="1:12" ht="27.9" customHeight="1">
      <c r="A235" s="2462"/>
      <c r="B235" s="2589"/>
      <c r="C235" s="49" t="s">
        <v>548</v>
      </c>
      <c r="D235" s="83" t="s">
        <v>562</v>
      </c>
      <c r="E235" s="11">
        <v>40</v>
      </c>
      <c r="F235" s="48">
        <v>57</v>
      </c>
      <c r="G235" s="72">
        <v>5.2342100000000002E-5</v>
      </c>
      <c r="H235" s="129">
        <v>10</v>
      </c>
      <c r="I235" s="54" t="s">
        <v>693</v>
      </c>
      <c r="J235" s="756">
        <f>IFERROR(VLOOKUP(C235,TDSheet!$G$1:$AK$2998,30,FALSE)/'Параметры заказа'!$B$10,"")</f>
        <v>2.17</v>
      </c>
      <c r="K235" s="1079">
        <f t="shared" si="4"/>
        <v>173.68217790000003</v>
      </c>
      <c r="L235" s="557"/>
    </row>
    <row r="236" spans="1:12" ht="27.9" customHeight="1">
      <c r="A236" s="2462"/>
      <c r="B236" s="2589"/>
      <c r="C236" s="49" t="s">
        <v>549</v>
      </c>
      <c r="D236" s="83" t="s">
        <v>563</v>
      </c>
      <c r="E236" s="11">
        <v>40</v>
      </c>
      <c r="F236" s="48">
        <v>66</v>
      </c>
      <c r="G236" s="72">
        <v>7.1035699999999995E-5</v>
      </c>
      <c r="H236" s="129">
        <v>10</v>
      </c>
      <c r="I236" s="54" t="s">
        <v>668</v>
      </c>
      <c r="J236" s="756">
        <f>IFERROR(VLOOKUP(C236,TDSheet!$G$1:$AK$2998,30,FALSE)/'Параметры заказа'!$B$10,"")</f>
        <v>2.63</v>
      </c>
      <c r="K236" s="1079">
        <f t="shared" si="4"/>
        <v>210.49959810000001</v>
      </c>
      <c r="L236" s="557"/>
    </row>
    <row r="237" spans="1:12" ht="27.9" customHeight="1">
      <c r="A237" s="2462"/>
      <c r="B237" s="2589"/>
      <c r="C237" s="49" t="s">
        <v>753</v>
      </c>
      <c r="D237" s="83" t="s">
        <v>755</v>
      </c>
      <c r="E237" s="11">
        <v>40</v>
      </c>
      <c r="F237" s="48">
        <v>82</v>
      </c>
      <c r="G237" s="72">
        <f>0.01/I237</f>
        <v>8.3333333333333331E-5</v>
      </c>
      <c r="H237" s="129">
        <v>10</v>
      </c>
      <c r="I237" s="54" t="s">
        <v>637</v>
      </c>
      <c r="J237" s="756">
        <f>IFERROR(VLOOKUP(C237,TDSheet!$G$1:$AK$2998,30,FALSE)/'Параметры заказа'!$B$10,"")</f>
        <v>3.26</v>
      </c>
      <c r="K237" s="1079">
        <f t="shared" si="4"/>
        <v>260.92345620000003</v>
      </c>
      <c r="L237" s="557"/>
    </row>
    <row r="238" spans="1:12" ht="27.9" customHeight="1" thickBot="1">
      <c r="A238" s="2466"/>
      <c r="B238" s="2590"/>
      <c r="C238" s="60" t="s">
        <v>754</v>
      </c>
      <c r="D238" s="84" t="s">
        <v>756</v>
      </c>
      <c r="E238" s="12">
        <v>40</v>
      </c>
      <c r="F238" s="61">
        <v>105</v>
      </c>
      <c r="G238" s="72">
        <f>0.01/I238</f>
        <v>1E-4</v>
      </c>
      <c r="H238" s="130">
        <v>5</v>
      </c>
      <c r="I238" s="66" t="s">
        <v>638</v>
      </c>
      <c r="J238" s="757">
        <f>IFERROR(VLOOKUP(C238,TDSheet!$G$1:$AK$2998,30,FALSE)/'Параметры заказа'!$B$10,"")</f>
        <v>4.68</v>
      </c>
      <c r="K238" s="1079">
        <f t="shared" si="4"/>
        <v>374.57723160000006</v>
      </c>
      <c r="L238" s="558"/>
    </row>
    <row r="239" spans="1:12" ht="27.9" customHeight="1">
      <c r="A239" s="2592"/>
      <c r="B239" s="2593" t="s">
        <v>564</v>
      </c>
      <c r="C239" s="58" t="s">
        <v>550</v>
      </c>
      <c r="D239" s="82" t="s">
        <v>557</v>
      </c>
      <c r="E239" s="9">
        <v>40</v>
      </c>
      <c r="F239" s="59">
        <v>39</v>
      </c>
      <c r="G239" s="74">
        <v>3.1078100000000003E-5</v>
      </c>
      <c r="H239" s="131">
        <v>10</v>
      </c>
      <c r="I239" s="67" t="s">
        <v>653</v>
      </c>
      <c r="J239" s="728">
        <f>IFERROR(VLOOKUP(C239,TDSheet!$G$1:$AK$2998,30,FALSE)/'Параметры заказа'!$B$10,"")</f>
        <v>1.6</v>
      </c>
      <c r="K239" s="1081">
        <f t="shared" si="4"/>
        <v>128.06059200000001</v>
      </c>
      <c r="L239" s="556"/>
    </row>
    <row r="240" spans="1:12" ht="27.9" customHeight="1">
      <c r="A240" s="2478"/>
      <c r="B240" s="2594"/>
      <c r="C240" s="49" t="s">
        <v>551</v>
      </c>
      <c r="D240" s="83" t="s">
        <v>558</v>
      </c>
      <c r="E240" s="11">
        <v>40</v>
      </c>
      <c r="F240" s="48">
        <v>37</v>
      </c>
      <c r="G240" s="72">
        <v>3.4293099999999999E-5</v>
      </c>
      <c r="H240" s="129">
        <v>10</v>
      </c>
      <c r="I240" s="54" t="s">
        <v>694</v>
      </c>
      <c r="J240" s="729">
        <f>IFERROR(VLOOKUP(C240,TDSheet!$G$1:$AK$2998,30,FALSE)/'Параметры заказа'!$B$10,"")</f>
        <v>1.65</v>
      </c>
      <c r="K240" s="1079">
        <f t="shared" si="4"/>
        <v>132.06248550000001</v>
      </c>
      <c r="L240" s="557"/>
    </row>
    <row r="241" spans="1:12" ht="27.9" customHeight="1">
      <c r="A241" s="2478"/>
      <c r="B241" s="2594"/>
      <c r="C241" s="49" t="s">
        <v>552</v>
      </c>
      <c r="D241" s="83" t="s">
        <v>559</v>
      </c>
      <c r="E241" s="11">
        <v>40</v>
      </c>
      <c r="F241" s="48">
        <v>46</v>
      </c>
      <c r="G241" s="72">
        <v>3.9780000000000002E-5</v>
      </c>
      <c r="H241" s="129">
        <v>10</v>
      </c>
      <c r="I241" s="54" t="s">
        <v>695</v>
      </c>
      <c r="J241" s="729">
        <f>IFERROR(VLOOKUP(C241,TDSheet!$G$1:$AK$2998,30,FALSE)/'Параметры заказа'!$B$10,"")</f>
        <v>1.9</v>
      </c>
      <c r="K241" s="1079">
        <f t="shared" si="4"/>
        <v>152.07195300000001</v>
      </c>
      <c r="L241" s="557"/>
    </row>
    <row r="242" spans="1:12" ht="27.9" customHeight="1">
      <c r="A242" s="2478"/>
      <c r="B242" s="2594"/>
      <c r="C242" s="49" t="s">
        <v>553</v>
      </c>
      <c r="D242" s="83" t="s">
        <v>560</v>
      </c>
      <c r="E242" s="11">
        <v>40</v>
      </c>
      <c r="F242" s="48">
        <v>49</v>
      </c>
      <c r="G242" s="72">
        <v>4.1437499999999998E-5</v>
      </c>
      <c r="H242" s="129">
        <v>10</v>
      </c>
      <c r="I242" s="54" t="s">
        <v>643</v>
      </c>
      <c r="J242" s="729">
        <f>IFERROR(VLOOKUP(C242,TDSheet!$G$1:$AK$2998,30,FALSE)/'Параметры заказа'!$B$10,"")</f>
        <v>2.02</v>
      </c>
      <c r="K242" s="1079">
        <f t="shared" si="4"/>
        <v>161.67649740000002</v>
      </c>
      <c r="L242" s="557"/>
    </row>
    <row r="243" spans="1:12" ht="27.9" customHeight="1">
      <c r="A243" s="2478"/>
      <c r="B243" s="2594"/>
      <c r="C243" s="49" t="s">
        <v>554</v>
      </c>
      <c r="D243" s="83" t="s">
        <v>561</v>
      </c>
      <c r="E243" s="11">
        <v>40</v>
      </c>
      <c r="F243" s="48">
        <v>51</v>
      </c>
      <c r="G243" s="72">
        <v>4.7357100000000001E-5</v>
      </c>
      <c r="H243" s="129">
        <v>10</v>
      </c>
      <c r="I243" s="54" t="s">
        <v>673</v>
      </c>
      <c r="J243" s="729">
        <f>IFERROR(VLOOKUP(C243,TDSheet!$G$1:$AK$2998,30,FALSE)/'Параметры заказа'!$B$10,"")</f>
        <v>2.15</v>
      </c>
      <c r="K243" s="1079">
        <f t="shared" si="4"/>
        <v>172.08142050000001</v>
      </c>
      <c r="L243" s="557"/>
    </row>
    <row r="244" spans="1:12" ht="27.9" customHeight="1">
      <c r="A244" s="2478"/>
      <c r="B244" s="2594"/>
      <c r="C244" s="49" t="s">
        <v>555</v>
      </c>
      <c r="D244" s="83" t="s">
        <v>562</v>
      </c>
      <c r="E244" s="11">
        <v>40</v>
      </c>
      <c r="F244" s="48">
        <v>61</v>
      </c>
      <c r="G244" s="72">
        <v>5.5250000000000001E-5</v>
      </c>
      <c r="H244" s="129">
        <v>10</v>
      </c>
      <c r="I244" s="54" t="s">
        <v>690</v>
      </c>
      <c r="J244" s="729">
        <f>IFERROR(VLOOKUP(C244,TDSheet!$G$1:$AK$2998,30,FALSE)/'Параметры заказа'!$B$10,"")</f>
        <v>2.5</v>
      </c>
      <c r="K244" s="1079">
        <f t="shared" si="4"/>
        <v>200.09467500000002</v>
      </c>
      <c r="L244" s="557"/>
    </row>
    <row r="245" spans="1:12" ht="27.9" customHeight="1">
      <c r="A245" s="2478"/>
      <c r="B245" s="2594"/>
      <c r="C245" s="49" t="s">
        <v>556</v>
      </c>
      <c r="D245" s="83" t="s">
        <v>563</v>
      </c>
      <c r="E245" s="11">
        <v>40</v>
      </c>
      <c r="F245" s="48">
        <v>78</v>
      </c>
      <c r="G245" s="72">
        <v>7.1035699999999995E-5</v>
      </c>
      <c r="H245" s="129">
        <v>10</v>
      </c>
      <c r="I245" s="54" t="s">
        <v>668</v>
      </c>
      <c r="J245" s="729">
        <f>IFERROR(VLOOKUP(C245,TDSheet!$G$1:$AK$2998,30,FALSE)/'Параметры заказа'!$B$10,"")</f>
        <v>3.16</v>
      </c>
      <c r="K245" s="1079">
        <f t="shared" si="4"/>
        <v>252.91966920000004</v>
      </c>
      <c r="L245" s="557"/>
    </row>
    <row r="246" spans="1:12" ht="27.9" customHeight="1">
      <c r="A246" s="2478"/>
      <c r="B246" s="2594"/>
      <c r="C246" s="49" t="s">
        <v>757</v>
      </c>
      <c r="D246" s="83" t="s">
        <v>755</v>
      </c>
      <c r="E246" s="11">
        <v>40</v>
      </c>
      <c r="F246" s="48">
        <v>92</v>
      </c>
      <c r="G246" s="72">
        <f>0.01/I246</f>
        <v>8.3333333333333331E-5</v>
      </c>
      <c r="H246" s="129">
        <v>5</v>
      </c>
      <c r="I246" s="54" t="s">
        <v>637</v>
      </c>
      <c r="J246" s="729">
        <f>IFERROR(VLOOKUP(C246,TDSheet!$G$1:$AK$2998,30,FALSE)/'Параметры заказа'!$B$10,"")</f>
        <v>3.95</v>
      </c>
      <c r="K246" s="1079">
        <f t="shared" si="4"/>
        <v>316.14958650000005</v>
      </c>
      <c r="L246" s="557"/>
    </row>
    <row r="247" spans="1:12" ht="27.9" customHeight="1" thickBot="1">
      <c r="A247" s="2479"/>
      <c r="B247" s="2595"/>
      <c r="C247" s="60" t="s">
        <v>758</v>
      </c>
      <c r="D247" s="84" t="s">
        <v>756</v>
      </c>
      <c r="E247" s="12">
        <v>40</v>
      </c>
      <c r="F247" s="61">
        <v>118</v>
      </c>
      <c r="G247" s="72">
        <f>0.01/I247</f>
        <v>1.1111111111111112E-4</v>
      </c>
      <c r="H247" s="130">
        <v>5</v>
      </c>
      <c r="I247" s="66" t="s">
        <v>662</v>
      </c>
      <c r="J247" s="730">
        <f>IFERROR(VLOOKUP(C247,TDSheet!$G$1:$AK$2998,30,FALSE)/'Параметры заказа'!$B$10,"")</f>
        <v>5.44</v>
      </c>
      <c r="K247" s="1086">
        <f t="shared" si="4"/>
        <v>435.4060128000001</v>
      </c>
      <c r="L247" s="558"/>
    </row>
    <row r="248" spans="1:12" ht="27.9" customHeight="1" thickTop="1">
      <c r="A248" s="2387"/>
      <c r="B248" s="2388" t="s">
        <v>565</v>
      </c>
      <c r="C248" s="133" t="s">
        <v>566</v>
      </c>
      <c r="D248" s="156" t="s">
        <v>569</v>
      </c>
      <c r="E248" s="36">
        <v>40</v>
      </c>
      <c r="F248" s="136">
        <v>78</v>
      </c>
      <c r="G248" s="137">
        <v>8.2874999999999995E-5</v>
      </c>
      <c r="H248" s="135">
        <v>10</v>
      </c>
      <c r="I248" s="138" t="s">
        <v>637</v>
      </c>
      <c r="J248" s="787">
        <f>IFERROR(VLOOKUP(C248,TDSheet!$G$1:$AK$2998,30,FALSE)/'Параметры заказа'!$B$10,"")</f>
        <v>4.25</v>
      </c>
      <c r="K248" s="1125">
        <f t="shared" si="4"/>
        <v>340.16094750000008</v>
      </c>
      <c r="L248" s="561"/>
    </row>
    <row r="249" spans="1:12" ht="27.9" customHeight="1">
      <c r="A249" s="2387"/>
      <c r="B249" s="2388"/>
      <c r="C249" s="49" t="s">
        <v>567</v>
      </c>
      <c r="D249" s="157" t="s">
        <v>570</v>
      </c>
      <c r="E249" s="35">
        <v>40</v>
      </c>
      <c r="F249" s="48">
        <v>113</v>
      </c>
      <c r="G249" s="72">
        <v>1.2431249999999999E-4</v>
      </c>
      <c r="H249" s="129">
        <v>10</v>
      </c>
      <c r="I249" s="54" t="s">
        <v>628</v>
      </c>
      <c r="J249" s="786">
        <f>IFERROR(VLOOKUP(C249,TDSheet!$G$1:$AK$2998,30,FALSE)/'Параметры заказа'!$B$10,"")</f>
        <v>5.98</v>
      </c>
      <c r="K249" s="1079">
        <f t="shared" si="4"/>
        <v>478.62646260000008</v>
      </c>
      <c r="L249" s="557"/>
    </row>
    <row r="250" spans="1:12" ht="27.9" customHeight="1">
      <c r="A250" s="2387"/>
      <c r="B250" s="2388"/>
      <c r="C250" s="49" t="s">
        <v>568</v>
      </c>
      <c r="D250" s="157" t="s">
        <v>571</v>
      </c>
      <c r="E250" s="35">
        <v>40</v>
      </c>
      <c r="F250" s="48">
        <v>158</v>
      </c>
      <c r="G250" s="72">
        <v>1.9890000000000001E-4</v>
      </c>
      <c r="H250" s="129">
        <v>5</v>
      </c>
      <c r="I250" s="54" t="s">
        <v>663</v>
      </c>
      <c r="J250" s="786">
        <f>IFERROR(VLOOKUP(C250,TDSheet!$G$1:$AK$2998,30,FALSE)/'Параметры заказа'!$B$10,"")</f>
        <v>8.8000000000000007</v>
      </c>
      <c r="K250" s="1079">
        <f t="shared" si="4"/>
        <v>704.33325600000012</v>
      </c>
      <c r="L250" s="557"/>
    </row>
    <row r="251" spans="1:12" ht="27.9" customHeight="1">
      <c r="A251" s="2387"/>
      <c r="B251" s="2388"/>
      <c r="C251" s="49" t="s">
        <v>744</v>
      </c>
      <c r="D251" s="158" t="s">
        <v>9</v>
      </c>
      <c r="E251" s="35">
        <v>40</v>
      </c>
      <c r="F251" s="48">
        <v>231</v>
      </c>
      <c r="G251" s="72">
        <f>0.01/I251</f>
        <v>3.3333333333333332E-4</v>
      </c>
      <c r="H251" s="129">
        <v>5</v>
      </c>
      <c r="I251" s="54" t="s">
        <v>650</v>
      </c>
      <c r="J251" s="786">
        <f>IFERROR(VLOOKUP(C251,TDSheet!$G$1:$AK$2998,30,FALSE)/'Параметры заказа'!$B$10,"")</f>
        <v>14.12</v>
      </c>
      <c r="K251" s="1079">
        <f t="shared" si="4"/>
        <v>1130.1347244000001</v>
      </c>
      <c r="L251" s="557"/>
    </row>
    <row r="252" spans="1:12" ht="27.9" customHeight="1">
      <c r="A252" s="2387"/>
      <c r="B252" s="2388"/>
      <c r="C252" s="49" t="s">
        <v>745</v>
      </c>
      <c r="D252" s="158" t="s">
        <v>11</v>
      </c>
      <c r="E252" s="35">
        <v>40</v>
      </c>
      <c r="F252" s="48">
        <v>354</v>
      </c>
      <c r="G252" s="72">
        <f>0.01/I252</f>
        <v>4.0000000000000002E-4</v>
      </c>
      <c r="H252" s="129">
        <v>5</v>
      </c>
      <c r="I252" s="54" t="s">
        <v>651</v>
      </c>
      <c r="J252" s="786">
        <f>IFERROR(VLOOKUP(C252,TDSheet!$G$1:$AK$2998,30,FALSE)/'Параметры заказа'!$B$10,"")</f>
        <v>21.11</v>
      </c>
      <c r="K252" s="1079">
        <f t="shared" si="4"/>
        <v>1689.5994357000002</v>
      </c>
      <c r="L252" s="557"/>
    </row>
    <row r="253" spans="1:12" ht="27.9" customHeight="1" thickBot="1">
      <c r="A253" s="2390"/>
      <c r="B253" s="2392"/>
      <c r="C253" s="60" t="s">
        <v>746</v>
      </c>
      <c r="D253" s="159" t="s">
        <v>13</v>
      </c>
      <c r="E253" s="34">
        <v>40</v>
      </c>
      <c r="F253" s="61">
        <v>541</v>
      </c>
      <c r="G253" s="72">
        <f>0.01/I253</f>
        <v>6.6666666666666664E-4</v>
      </c>
      <c r="H253" s="130">
        <v>1</v>
      </c>
      <c r="I253" s="66" t="s">
        <v>760</v>
      </c>
      <c r="J253" s="789">
        <f>IFERROR(VLOOKUP(C253,TDSheet!$G$1:$AK$2998,30,FALSE)/'Параметры заказа'!$B$10,"")</f>
        <v>33.75</v>
      </c>
      <c r="K253" s="1080">
        <f t="shared" si="4"/>
        <v>2701.2781125000006</v>
      </c>
      <c r="L253" s="558"/>
    </row>
    <row r="254" spans="1:12" ht="27.9" customHeight="1"/>
    <row r="255" spans="1:12" ht="27.9" customHeight="1"/>
    <row r="256" spans="1:12" ht="27.9" customHeight="1"/>
    <row r="257" ht="27.9" customHeight="1"/>
    <row r="258" ht="27.9" customHeight="1"/>
    <row r="259" ht="27.9" customHeight="1"/>
    <row r="260" ht="27.9" customHeight="1"/>
    <row r="261" ht="27.9" customHeight="1"/>
    <row r="262" ht="27.9" customHeight="1"/>
    <row r="263" ht="27.9" customHeight="1"/>
    <row r="264" ht="27.9" customHeight="1"/>
  </sheetData>
  <sheetProtection sheet="1" objects="1" scenarios="1"/>
  <mergeCells count="98">
    <mergeCell ref="A230:A238"/>
    <mergeCell ref="B230:B238"/>
    <mergeCell ref="A201:A205"/>
    <mergeCell ref="B201:B205"/>
    <mergeCell ref="B177:B188"/>
    <mergeCell ref="A207:A222"/>
    <mergeCell ref="B207:B222"/>
    <mergeCell ref="A189:A200"/>
    <mergeCell ref="B189:B200"/>
    <mergeCell ref="A227:A229"/>
    <mergeCell ref="B227:B229"/>
    <mergeCell ref="A224:A226"/>
    <mergeCell ref="B224:B226"/>
    <mergeCell ref="A177:A188"/>
    <mergeCell ref="J7:J8"/>
    <mergeCell ref="E7:E8"/>
    <mergeCell ref="F7:F8"/>
    <mergeCell ref="A143:A145"/>
    <mergeCell ref="B137:B139"/>
    <mergeCell ref="B11:B16"/>
    <mergeCell ref="B143:B145"/>
    <mergeCell ref="C7:C8"/>
    <mergeCell ref="A55:A57"/>
    <mergeCell ref="B55:B57"/>
    <mergeCell ref="A49:A54"/>
    <mergeCell ref="A82:A87"/>
    <mergeCell ref="A88:A103"/>
    <mergeCell ref="B63:B68"/>
    <mergeCell ref="A69:A80"/>
    <mergeCell ref="B49:B54"/>
    <mergeCell ref="B160:B162"/>
    <mergeCell ref="B163:B165"/>
    <mergeCell ref="A170:A176"/>
    <mergeCell ref="B170:B176"/>
    <mergeCell ref="A166:A168"/>
    <mergeCell ref="B166:B168"/>
    <mergeCell ref="A154:A159"/>
    <mergeCell ref="K1:L1"/>
    <mergeCell ref="K4:L4"/>
    <mergeCell ref="K5:L5"/>
    <mergeCell ref="K7:K8"/>
    <mergeCell ref="B17:B20"/>
    <mergeCell ref="K6:L6"/>
    <mergeCell ref="L7:L8"/>
    <mergeCell ref="B7:B8"/>
    <mergeCell ref="B1:E6"/>
    <mergeCell ref="F1:J1"/>
    <mergeCell ref="F3:J3"/>
    <mergeCell ref="F4:J4"/>
    <mergeCell ref="F5:J5"/>
    <mergeCell ref="F6:J6"/>
    <mergeCell ref="H7:I7"/>
    <mergeCell ref="A248:A253"/>
    <mergeCell ref="B248:B253"/>
    <mergeCell ref="A125:A130"/>
    <mergeCell ref="B125:B130"/>
    <mergeCell ref="A33:A38"/>
    <mergeCell ref="B33:B38"/>
    <mergeCell ref="A239:A247"/>
    <mergeCell ref="B154:B159"/>
    <mergeCell ref="A163:A165"/>
    <mergeCell ref="B239:B247"/>
    <mergeCell ref="A160:A162"/>
    <mergeCell ref="A147:A153"/>
    <mergeCell ref="B147:B153"/>
    <mergeCell ref="A59:A61"/>
    <mergeCell ref="B59:B61"/>
    <mergeCell ref="A137:A139"/>
    <mergeCell ref="B88:B103"/>
    <mergeCell ref="A140:A142"/>
    <mergeCell ref="B140:B142"/>
    <mergeCell ref="A63:A68"/>
    <mergeCell ref="B69:B80"/>
    <mergeCell ref="A119:A124"/>
    <mergeCell ref="B119:B124"/>
    <mergeCell ref="A131:A133"/>
    <mergeCell ref="B82:B87"/>
    <mergeCell ref="B131:B133"/>
    <mergeCell ref="A105:A117"/>
    <mergeCell ref="B105:B117"/>
    <mergeCell ref="A134:A136"/>
    <mergeCell ref="B134:B136"/>
    <mergeCell ref="K2:L2"/>
    <mergeCell ref="K3:L3"/>
    <mergeCell ref="F2:J2"/>
    <mergeCell ref="B42:B47"/>
    <mergeCell ref="A42:A47"/>
    <mergeCell ref="A22:A24"/>
    <mergeCell ref="D7:D8"/>
    <mergeCell ref="B26:B31"/>
    <mergeCell ref="A1:A6"/>
    <mergeCell ref="A7:A8"/>
    <mergeCell ref="A17:A20"/>
    <mergeCell ref="B22:B24"/>
    <mergeCell ref="A26:A31"/>
    <mergeCell ref="A11:A16"/>
    <mergeCell ref="A39:A41"/>
    <mergeCell ref="B39:B41"/>
  </mergeCells>
  <hyperlinks>
    <hyperlink ref="O157" location="'Доп скидки от 50 000 р.'!A1" display="*дополнительная скидка от 5 до 7%" xr:uid="{00000000-0004-0000-1100-000000000000}"/>
    <hyperlink ref="O160" location="'Доп скидки от 50 000 р.'!A1" display="*дополнительная скидка от 5 до 7%" xr:uid="{00000000-0004-0000-1100-000001000000}"/>
    <hyperlink ref="O128" location="'Доп скидки от 50 000 р.'!A1" display="*дополнительная скидка от 10 до 12%" xr:uid="{00000000-0004-0000-1100-000002000000}"/>
  </hyperlinks>
  <pageMargins left="1.1023622047244095" right="0.70866141732283472" top="0.23622047244094491" bottom="0.27559055118110237" header="0.19685039370078741" footer="0.31496062992125984"/>
  <pageSetup paperSize="9" scale="44" orientation="portrait" r:id="rId1"/>
  <rowBreaks count="3" manualBreakCount="3">
    <brk id="61" max="16383" man="1"/>
    <brk id="123" max="16383" man="1"/>
    <brk id="181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6">
    <tabColor rgb="FF92D050"/>
  </sheetPr>
  <dimension ref="A1:L171"/>
  <sheetViews>
    <sheetView zoomScale="90" zoomScaleNormal="90" workbookViewId="0">
      <pane ySplit="9" topLeftCell="A10" activePane="bottomLeft" state="frozen"/>
      <selection pane="bottomLeft" activeCell="A10" sqref="A10"/>
    </sheetView>
  </sheetViews>
  <sheetFormatPr defaultRowHeight="28.2" customHeight="1"/>
  <cols>
    <col min="1" max="1" width="28.109375" customWidth="1"/>
    <col min="2" max="2" width="31.88671875" customWidth="1"/>
    <col min="3" max="4" width="13.44140625" customWidth="1"/>
    <col min="5" max="5" width="8" customWidth="1"/>
    <col min="6" max="6" width="8.88671875" customWidth="1"/>
    <col min="7" max="7" width="17.109375" hidden="1" customWidth="1"/>
    <col min="8" max="9" width="6.44140625" customWidth="1"/>
    <col min="10" max="10" width="15" customWidth="1"/>
    <col min="11" max="11" width="15.88671875" customWidth="1"/>
    <col min="12" max="12" width="15" customWidth="1"/>
    <col min="13" max="13" width="3.33203125" customWidth="1"/>
  </cols>
  <sheetData>
    <row r="1" spans="1:12" ht="20.39999999999999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2" ht="20.39999999999999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2" ht="20.39999999999999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2" ht="20.39999999999999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2" ht="20.39999999999999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2" ht="20.39999999999999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2" ht="16.9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0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512" t="s">
        <v>50</v>
      </c>
    </row>
    <row r="8" spans="1:12" ht="16.95" customHeight="1" thickBot="1">
      <c r="A8" s="2242"/>
      <c r="B8" s="2242"/>
      <c r="C8" s="2242"/>
      <c r="D8" s="2242"/>
      <c r="E8" s="2244"/>
      <c r="F8" s="2246"/>
      <c r="G8" s="96"/>
      <c r="H8" s="97" t="s">
        <v>626</v>
      </c>
      <c r="I8" s="132" t="s">
        <v>627</v>
      </c>
      <c r="J8" s="2412"/>
      <c r="K8" s="2237"/>
      <c r="L8" s="2513"/>
    </row>
    <row r="9" spans="1:12" ht="28.2" customHeight="1" thickBot="1">
      <c r="A9" s="2597" t="s">
        <v>1126</v>
      </c>
      <c r="B9" s="2598"/>
      <c r="C9" s="2598"/>
      <c r="D9" s="2598"/>
      <c r="E9" s="2598"/>
      <c r="F9" s="2598"/>
      <c r="G9" s="2598"/>
      <c r="H9" s="2598"/>
      <c r="I9" s="2598"/>
      <c r="J9" s="2598"/>
      <c r="K9" s="2598"/>
      <c r="L9" s="147"/>
    </row>
    <row r="10" spans="1:12" ht="28.2" customHeight="1" thickBot="1">
      <c r="A10" s="718" t="s">
        <v>1117</v>
      </c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499"/>
    </row>
    <row r="11" spans="1:12" ht="22.95" customHeight="1">
      <c r="A11" s="2461"/>
      <c r="B11" s="2565" t="s">
        <v>946</v>
      </c>
      <c r="C11" s="1109" t="s">
        <v>953</v>
      </c>
      <c r="D11" s="1" t="s">
        <v>954</v>
      </c>
      <c r="E11" s="69">
        <v>16</v>
      </c>
      <c r="F11" s="69">
        <v>425</v>
      </c>
      <c r="G11" s="195">
        <v>2.2499999999999999E-4</v>
      </c>
      <c r="H11" s="116">
        <v>6</v>
      </c>
      <c r="I11" s="139"/>
      <c r="J11" s="734">
        <f>IFERROR(VLOOKUP(C11,TDSheet!$G$1:$AK$2998,30,FALSE)/'Параметры заказа'!$B$10,"")</f>
        <v>2.06</v>
      </c>
      <c r="K11" s="1110">
        <f>IFERROR(J11*$K$3*((100-$K$1)/100),"")</f>
        <v>164.87801220000003</v>
      </c>
      <c r="L11" s="561"/>
    </row>
    <row r="12" spans="1:12" ht="22.95" customHeight="1">
      <c r="A12" s="2462"/>
      <c r="B12" s="2594"/>
      <c r="C12" s="169" t="s">
        <v>952</v>
      </c>
      <c r="D12" s="4" t="s">
        <v>955</v>
      </c>
      <c r="E12" s="11">
        <v>16</v>
      </c>
      <c r="F12" s="11">
        <v>491</v>
      </c>
      <c r="G12" s="195">
        <v>3.2400000000000001E-4</v>
      </c>
      <c r="H12" s="112">
        <v>6</v>
      </c>
      <c r="I12" s="99"/>
      <c r="J12" s="729">
        <f>IFERROR(VLOOKUP(C12,TDSheet!$G$1:$AK$2998,30,FALSE)/'Параметры заказа'!$B$10,"")</f>
        <v>2.34</v>
      </c>
      <c r="K12" s="1076">
        <f t="shared" ref="K12:K71" si="0">IFERROR(J12*$K$3*((100-$K$1)/100),"")</f>
        <v>187.28861580000003</v>
      </c>
      <c r="L12" s="557"/>
    </row>
    <row r="13" spans="1:12" ht="22.95" customHeight="1">
      <c r="A13" s="2462"/>
      <c r="B13" s="2594"/>
      <c r="C13" s="169" t="s">
        <v>951</v>
      </c>
      <c r="D13" s="4" t="s">
        <v>956</v>
      </c>
      <c r="E13" s="11">
        <v>16</v>
      </c>
      <c r="F13" s="11">
        <v>775</v>
      </c>
      <c r="G13" s="195">
        <v>4.84E-4</v>
      </c>
      <c r="H13" s="112">
        <v>6</v>
      </c>
      <c r="I13" s="99"/>
      <c r="J13" s="729">
        <f>IFERROR(VLOOKUP(C13,TDSheet!$G$1:$AK$2998,30,FALSE)/'Параметры заказа'!$B$10,"")</f>
        <v>8.66</v>
      </c>
      <c r="K13" s="1076">
        <f t="shared" si="0"/>
        <v>693.12795420000009</v>
      </c>
      <c r="L13" s="557"/>
    </row>
    <row r="14" spans="1:12" ht="22.95" customHeight="1">
      <c r="A14" s="2462"/>
      <c r="B14" s="2594"/>
      <c r="C14" s="169" t="s">
        <v>950</v>
      </c>
      <c r="D14" s="4" t="s">
        <v>957</v>
      </c>
      <c r="E14" s="11">
        <v>16</v>
      </c>
      <c r="F14" s="11">
        <v>987</v>
      </c>
      <c r="G14" s="195">
        <v>7.8399999999999997E-4</v>
      </c>
      <c r="H14" s="112">
        <v>6</v>
      </c>
      <c r="I14" s="99"/>
      <c r="J14" s="729">
        <f>IFERROR(VLOOKUP(C14,TDSheet!$G$1:$AK$2998,30,FALSE)/'Параметры заказа'!$B$10,"")</f>
        <v>11.92</v>
      </c>
      <c r="K14" s="1076">
        <f t="shared" si="0"/>
        <v>954.05141040000012</v>
      </c>
      <c r="L14" s="557"/>
    </row>
    <row r="15" spans="1:12" ht="22.95" customHeight="1">
      <c r="A15" s="2462"/>
      <c r="B15" s="2594"/>
      <c r="C15" s="169" t="s">
        <v>949</v>
      </c>
      <c r="D15" s="4" t="s">
        <v>958</v>
      </c>
      <c r="E15" s="11">
        <v>16</v>
      </c>
      <c r="F15" s="11">
        <v>1268</v>
      </c>
      <c r="G15" s="195">
        <v>1.225E-3</v>
      </c>
      <c r="H15" s="112">
        <v>6</v>
      </c>
      <c r="I15" s="99"/>
      <c r="J15" s="729">
        <f>IFERROR(VLOOKUP(C15,TDSheet!$G$1:$AK$2998,30,FALSE)/'Параметры заказа'!$B$10,"")</f>
        <v>5.2</v>
      </c>
      <c r="K15" s="1076">
        <f t="shared" si="0"/>
        <v>416.19692400000008</v>
      </c>
      <c r="L15" s="557"/>
    </row>
    <row r="16" spans="1:12" ht="22.95" customHeight="1">
      <c r="A16" s="2463"/>
      <c r="B16" s="2594"/>
      <c r="C16" s="169" t="s">
        <v>948</v>
      </c>
      <c r="D16" s="38" t="s">
        <v>959</v>
      </c>
      <c r="E16" s="70">
        <v>16</v>
      </c>
      <c r="F16" s="70">
        <v>1467</v>
      </c>
      <c r="G16" s="195">
        <v>1.7639999999999999E-3</v>
      </c>
      <c r="H16" s="114">
        <v>6</v>
      </c>
      <c r="I16" s="101"/>
      <c r="J16" s="753">
        <f>IFERROR(VLOOKUP(C16,TDSheet!$G$1:$AK$2998,30,FALSE)/'Параметры заказа'!$B$10,"")</f>
        <v>6.19</v>
      </c>
      <c r="K16" s="1076">
        <f t="shared" si="0"/>
        <v>495.43441530000013</v>
      </c>
      <c r="L16" s="557"/>
    </row>
    <row r="17" spans="1:12" ht="22.95" customHeight="1" thickBot="1">
      <c r="A17" s="2466"/>
      <c r="B17" s="2595"/>
      <c r="C17" s="170" t="s">
        <v>947</v>
      </c>
      <c r="D17" s="5" t="s">
        <v>960</v>
      </c>
      <c r="E17" s="12">
        <v>16</v>
      </c>
      <c r="F17" s="12">
        <v>2023</v>
      </c>
      <c r="G17" s="196">
        <v>2.9160000000000002E-3</v>
      </c>
      <c r="H17" s="113">
        <v>6</v>
      </c>
      <c r="I17" s="100"/>
      <c r="J17" s="730">
        <f>IFERROR(VLOOKUP(C17,TDSheet!$G$1:$AK$2998,30,FALSE)/'Параметры заказа'!$B$10,"")</f>
        <v>17.04</v>
      </c>
      <c r="K17" s="1076">
        <f t="shared" si="0"/>
        <v>1363.8453048000001</v>
      </c>
      <c r="L17" s="557"/>
    </row>
    <row r="18" spans="1:12" ht="28.2" customHeight="1" thickBot="1">
      <c r="A18" s="718" t="s">
        <v>577</v>
      </c>
      <c r="B18" s="719"/>
      <c r="C18" s="719"/>
      <c r="D18" s="719"/>
      <c r="E18" s="719"/>
      <c r="F18" s="719"/>
      <c r="G18" s="719"/>
      <c r="H18" s="719"/>
      <c r="I18" s="719"/>
      <c r="J18" s="747" t="str">
        <f>IFERROR(VLOOKUP(C18,TDSheet!$G$1:$AK$2998,30,FALSE)/'Параметры заказа'!$B$10,"")</f>
        <v/>
      </c>
      <c r="K18" s="747" t="str">
        <f t="shared" si="0"/>
        <v/>
      </c>
      <c r="L18" s="560"/>
    </row>
    <row r="19" spans="1:12" ht="28.2" customHeight="1">
      <c r="A19" s="2389"/>
      <c r="B19" s="2391" t="s">
        <v>1068</v>
      </c>
      <c r="C19" s="93" t="s">
        <v>961</v>
      </c>
      <c r="D19" s="3" t="s">
        <v>760</v>
      </c>
      <c r="E19" s="20">
        <v>16</v>
      </c>
      <c r="F19" s="20">
        <v>26</v>
      </c>
      <c r="G19" s="46">
        <v>4.1999999999999998E-5</v>
      </c>
      <c r="H19" s="111">
        <v>20</v>
      </c>
      <c r="I19" s="122">
        <v>300</v>
      </c>
      <c r="J19" s="851">
        <f>IFERROR(VLOOKUP(C19,TDSheet!$G$1:$AK$2998,30,FALSE)/'Параметры заказа'!$B$10,"")</f>
        <v>1.17</v>
      </c>
      <c r="K19" s="1076">
        <f t="shared" si="0"/>
        <v>93.644307900000015</v>
      </c>
      <c r="L19" s="557"/>
    </row>
    <row r="20" spans="1:12" ht="28.2" customHeight="1">
      <c r="A20" s="2387"/>
      <c r="B20" s="2388"/>
      <c r="C20" s="18" t="s">
        <v>962</v>
      </c>
      <c r="D20" s="1" t="s">
        <v>644</v>
      </c>
      <c r="E20" s="36">
        <v>16</v>
      </c>
      <c r="F20" s="36">
        <v>31</v>
      </c>
      <c r="G20" s="47">
        <v>4.1999999999999998E-5</v>
      </c>
      <c r="H20" s="116">
        <v>10</v>
      </c>
      <c r="I20" s="102">
        <v>300</v>
      </c>
      <c r="J20" s="847">
        <f>IFERROR(VLOOKUP(C20,TDSheet!$G$1:$AK$2998,30,FALSE)/'Параметры заказа'!$B$10,"")</f>
        <v>1.42</v>
      </c>
      <c r="K20" s="1076">
        <f t="shared" si="0"/>
        <v>113.65377540000001</v>
      </c>
      <c r="L20" s="557"/>
    </row>
    <row r="21" spans="1:12" ht="28.2" customHeight="1">
      <c r="A21" s="2387"/>
      <c r="B21" s="2388"/>
      <c r="C21" s="18" t="s">
        <v>963</v>
      </c>
      <c r="D21" s="1" t="s">
        <v>671</v>
      </c>
      <c r="E21" s="36">
        <v>16</v>
      </c>
      <c r="F21" s="36">
        <v>41</v>
      </c>
      <c r="G21" s="47">
        <v>1.06E-4</v>
      </c>
      <c r="H21" s="116">
        <v>10</v>
      </c>
      <c r="I21" s="102">
        <v>150</v>
      </c>
      <c r="J21" s="847">
        <f>IFERROR(VLOOKUP(C21,TDSheet!$G$1:$AK$2998,30,FALSE)/'Параметры заказа'!$B$10,"")</f>
        <v>1.81</v>
      </c>
      <c r="K21" s="1076">
        <f t="shared" si="0"/>
        <v>144.86854470000003</v>
      </c>
      <c r="L21" s="557"/>
    </row>
    <row r="22" spans="1:12" ht="28.2" customHeight="1">
      <c r="A22" s="2387"/>
      <c r="B22" s="2388"/>
      <c r="C22" s="18" t="s">
        <v>964</v>
      </c>
      <c r="D22" s="1" t="s">
        <v>1066</v>
      </c>
      <c r="E22" s="36">
        <v>16</v>
      </c>
      <c r="F22" s="36">
        <v>55</v>
      </c>
      <c r="G22" s="47">
        <v>1.06E-4</v>
      </c>
      <c r="H22" s="116">
        <v>10</v>
      </c>
      <c r="I22" s="102">
        <v>150</v>
      </c>
      <c r="J22" s="847">
        <f>IFERROR(VLOOKUP(C22,TDSheet!$G$1:$AK$2998,30,FALSE)/'Параметры заказа'!$B$10,"")</f>
        <v>2.93</v>
      </c>
      <c r="K22" s="1076">
        <f t="shared" si="0"/>
        <v>234.51095910000004</v>
      </c>
      <c r="L22" s="557"/>
    </row>
    <row r="23" spans="1:12" ht="28.2" customHeight="1">
      <c r="A23" s="2387"/>
      <c r="B23" s="2388"/>
      <c r="C23" s="18" t="s">
        <v>965</v>
      </c>
      <c r="D23" s="1" t="s">
        <v>670</v>
      </c>
      <c r="E23" s="36">
        <v>16</v>
      </c>
      <c r="F23" s="36">
        <v>77</v>
      </c>
      <c r="G23" s="47">
        <v>1.37E-4</v>
      </c>
      <c r="H23" s="116">
        <v>5</v>
      </c>
      <c r="I23" s="102">
        <v>140</v>
      </c>
      <c r="J23" s="847">
        <f>IFERROR(VLOOKUP(C23,TDSheet!$G$1:$AK$2998,30,FALSE)/'Параметры заказа'!$B$10,"")</f>
        <v>3.3</v>
      </c>
      <c r="K23" s="1076">
        <f t="shared" si="0"/>
        <v>264.12497100000002</v>
      </c>
      <c r="L23" s="557"/>
    </row>
    <row r="24" spans="1:12" ht="28.2" customHeight="1">
      <c r="A24" s="2387"/>
      <c r="B24" s="2388"/>
      <c r="C24" s="94" t="s">
        <v>966</v>
      </c>
      <c r="D24" s="4" t="s">
        <v>1067</v>
      </c>
      <c r="E24" s="35">
        <v>16</v>
      </c>
      <c r="F24" s="35">
        <v>106</v>
      </c>
      <c r="G24" s="44">
        <v>1.5899999999999999E-4</v>
      </c>
      <c r="H24" s="112">
        <v>4</v>
      </c>
      <c r="I24" s="103">
        <v>100</v>
      </c>
      <c r="J24" s="739">
        <f>IFERROR(VLOOKUP(C24,TDSheet!$G$1:$AK$2998,30,FALSE)/'Параметры заказа'!$B$10,"")</f>
        <v>4.3499999999999996</v>
      </c>
      <c r="K24" s="1076">
        <f t="shared" si="0"/>
        <v>348.16473450000001</v>
      </c>
      <c r="L24" s="557"/>
    </row>
    <row r="25" spans="1:12" ht="28.2" customHeight="1" thickBot="1">
      <c r="A25" s="2390"/>
      <c r="B25" s="2392"/>
      <c r="C25" s="95" t="s">
        <v>967</v>
      </c>
      <c r="D25" s="5" t="s">
        <v>657</v>
      </c>
      <c r="E25" s="34">
        <v>16</v>
      </c>
      <c r="F25" s="34">
        <v>157</v>
      </c>
      <c r="G25" s="45">
        <v>3.19E-4</v>
      </c>
      <c r="H25" s="113">
        <v>4</v>
      </c>
      <c r="I25" s="123">
        <v>40</v>
      </c>
      <c r="J25" s="733">
        <f>IFERROR(VLOOKUP(C25,TDSheet!$G$1:$AK$2998,30,FALSE)/'Параметры заказа'!$B$10,"")</f>
        <v>6.87</v>
      </c>
      <c r="K25" s="1076">
        <f t="shared" si="0"/>
        <v>549.86016690000008</v>
      </c>
      <c r="L25" s="557"/>
    </row>
    <row r="26" spans="1:12" ht="28.2" customHeight="1" thickBot="1">
      <c r="A26" s="1074" t="s">
        <v>1069</v>
      </c>
      <c r="B26" s="1067"/>
      <c r="C26" s="1067"/>
      <c r="D26" s="1067"/>
      <c r="E26" s="1067"/>
      <c r="F26" s="1067"/>
      <c r="G26" s="1067"/>
      <c r="H26" s="1067"/>
      <c r="I26" s="1067"/>
      <c r="J26" s="1077" t="str">
        <f>IFERROR(VLOOKUP(C26,TDSheet!$G$1:$AK$2998,30,FALSE)/'Параметры заказа'!$B$10,"")</f>
        <v/>
      </c>
      <c r="K26" s="1077" t="str">
        <f t="shared" si="0"/>
        <v/>
      </c>
      <c r="L26" s="560"/>
    </row>
    <row r="27" spans="1:12" ht="28.2" customHeight="1">
      <c r="A27" s="2460"/>
      <c r="B27" s="2501" t="s">
        <v>1070</v>
      </c>
      <c r="C27" s="58" t="s">
        <v>968</v>
      </c>
      <c r="D27" s="3" t="s">
        <v>760</v>
      </c>
      <c r="E27" s="20">
        <v>16</v>
      </c>
      <c r="F27" s="59">
        <v>50</v>
      </c>
      <c r="G27" s="74">
        <v>6.3999999999999997E-5</v>
      </c>
      <c r="H27" s="131">
        <v>20</v>
      </c>
      <c r="I27" s="67">
        <v>200</v>
      </c>
      <c r="J27" s="728">
        <f>IFERROR(VLOOKUP(C27,TDSheet!$G$1:$AK$2998,30,FALSE)/'Параметры заказа'!$B$10,"")</f>
        <v>2.59</v>
      </c>
      <c r="K27" s="1078">
        <f t="shared" si="0"/>
        <v>207.29808330000003</v>
      </c>
      <c r="L27" s="561"/>
    </row>
    <row r="28" spans="1:12" ht="28.2" customHeight="1">
      <c r="A28" s="2462"/>
      <c r="B28" s="2589"/>
      <c r="C28" s="49" t="s">
        <v>969</v>
      </c>
      <c r="D28" s="1" t="s">
        <v>644</v>
      </c>
      <c r="E28" s="36">
        <v>16</v>
      </c>
      <c r="F28" s="48">
        <v>55</v>
      </c>
      <c r="G28" s="72">
        <v>1.06E-4</v>
      </c>
      <c r="H28" s="129">
        <v>10</v>
      </c>
      <c r="I28" s="54">
        <v>150</v>
      </c>
      <c r="J28" s="729">
        <f>IFERROR(VLOOKUP(C28,TDSheet!$G$1:$AK$2998,30,FALSE)/'Параметры заказа'!$B$10,"")</f>
        <v>2.96</v>
      </c>
      <c r="K28" s="1079">
        <f t="shared" si="0"/>
        <v>236.91209520000004</v>
      </c>
      <c r="L28" s="557"/>
    </row>
    <row r="29" spans="1:12" ht="28.2" customHeight="1">
      <c r="A29" s="2462"/>
      <c r="B29" s="2589"/>
      <c r="C29" s="49" t="s">
        <v>970</v>
      </c>
      <c r="D29" s="1" t="s">
        <v>671</v>
      </c>
      <c r="E29" s="36">
        <v>16</v>
      </c>
      <c r="F29" s="48">
        <v>77</v>
      </c>
      <c r="G29" s="72">
        <v>1.27E-4</v>
      </c>
      <c r="H29" s="129">
        <v>10</v>
      </c>
      <c r="I29" s="54">
        <v>150</v>
      </c>
      <c r="J29" s="729">
        <f>IFERROR(VLOOKUP(C29,TDSheet!$G$1:$AK$2998,30,FALSE)/'Параметры заказа'!$B$10,"")</f>
        <v>4.3099999999999996</v>
      </c>
      <c r="K29" s="1079">
        <f t="shared" si="0"/>
        <v>344.96321970000002</v>
      </c>
      <c r="L29" s="557"/>
    </row>
    <row r="30" spans="1:12" ht="28.2" customHeight="1">
      <c r="A30" s="2462"/>
      <c r="B30" s="2589"/>
      <c r="C30" s="49" t="s">
        <v>971</v>
      </c>
      <c r="D30" s="1" t="s">
        <v>1066</v>
      </c>
      <c r="E30" s="36">
        <v>16</v>
      </c>
      <c r="F30" s="48">
        <v>106</v>
      </c>
      <c r="G30" s="72">
        <v>2.3900000000000001E-4</v>
      </c>
      <c r="H30" s="129">
        <v>10</v>
      </c>
      <c r="I30" s="54">
        <v>80</v>
      </c>
      <c r="J30" s="729">
        <f>IFERROR(VLOOKUP(C30,TDSheet!$G$1:$AK$2998,30,FALSE)/'Параметры заказа'!$B$10,"")</f>
        <v>5.22</v>
      </c>
      <c r="K30" s="1079">
        <f t="shared" si="0"/>
        <v>417.79768140000004</v>
      </c>
      <c r="L30" s="557"/>
    </row>
    <row r="31" spans="1:12" ht="28.2" customHeight="1">
      <c r="A31" s="2462"/>
      <c r="B31" s="2589"/>
      <c r="C31" s="49" t="s">
        <v>972</v>
      </c>
      <c r="D31" s="1" t="s">
        <v>670</v>
      </c>
      <c r="E31" s="36">
        <v>16</v>
      </c>
      <c r="F31" s="48">
        <v>153</v>
      </c>
      <c r="G31" s="72">
        <v>3.19E-4</v>
      </c>
      <c r="H31" s="129">
        <v>5</v>
      </c>
      <c r="I31" s="54">
        <v>50</v>
      </c>
      <c r="J31" s="729">
        <f>IFERROR(VLOOKUP(C31,TDSheet!$G$1:$AK$2998,30,FALSE)/'Параметры заказа'!$B$10,"")</f>
        <v>7.17</v>
      </c>
      <c r="K31" s="1079">
        <f t="shared" si="0"/>
        <v>573.87152790000005</v>
      </c>
      <c r="L31" s="557"/>
    </row>
    <row r="32" spans="1:12" ht="28.2" customHeight="1">
      <c r="A32" s="2462"/>
      <c r="B32" s="2589"/>
      <c r="C32" s="49" t="s">
        <v>973</v>
      </c>
      <c r="D32" s="4" t="s">
        <v>1067</v>
      </c>
      <c r="E32" s="35">
        <v>16</v>
      </c>
      <c r="F32" s="48">
        <v>228</v>
      </c>
      <c r="G32" s="72">
        <v>5.31E-4</v>
      </c>
      <c r="H32" s="129">
        <v>5</v>
      </c>
      <c r="I32" s="54">
        <v>30</v>
      </c>
      <c r="J32" s="729">
        <f>IFERROR(VLOOKUP(C32,TDSheet!$G$1:$AK$2998,30,FALSE)/'Параметры заказа'!$B$10,"")</f>
        <v>10.17</v>
      </c>
      <c r="K32" s="1079">
        <f t="shared" si="0"/>
        <v>813.98513790000015</v>
      </c>
      <c r="L32" s="557"/>
    </row>
    <row r="33" spans="1:12" ht="28.2" customHeight="1" thickBot="1">
      <c r="A33" s="2466"/>
      <c r="B33" s="2590"/>
      <c r="C33" s="60" t="s">
        <v>974</v>
      </c>
      <c r="D33" s="5" t="s">
        <v>657</v>
      </c>
      <c r="E33" s="34">
        <v>16</v>
      </c>
      <c r="F33" s="61">
        <v>345</v>
      </c>
      <c r="G33" s="75">
        <v>9.5600000000000004E-4</v>
      </c>
      <c r="H33" s="130">
        <v>2</v>
      </c>
      <c r="I33" s="66">
        <v>20</v>
      </c>
      <c r="J33" s="730">
        <f>IFERROR(VLOOKUP(C33,TDSheet!$G$1:$AK$2998,30,FALSE)/'Параметры заказа'!$B$10,"")</f>
        <v>15.4</v>
      </c>
      <c r="K33" s="1080">
        <f t="shared" si="0"/>
        <v>1232.5831980000003</v>
      </c>
      <c r="L33" s="558"/>
    </row>
    <row r="34" spans="1:12" ht="28.2" customHeight="1">
      <c r="A34" s="2389"/>
      <c r="B34" s="2391" t="s">
        <v>1071</v>
      </c>
      <c r="C34" s="58" t="s">
        <v>975</v>
      </c>
      <c r="D34" s="3" t="s">
        <v>760</v>
      </c>
      <c r="E34" s="20">
        <v>16</v>
      </c>
      <c r="F34" s="59">
        <v>53</v>
      </c>
      <c r="G34" s="74">
        <v>6.3999999999999997E-5</v>
      </c>
      <c r="H34" s="131">
        <v>20</v>
      </c>
      <c r="I34" s="59">
        <v>200</v>
      </c>
      <c r="J34" s="851">
        <f>IFERROR(VLOOKUP(C34,TDSheet!$G$1:$AK$2998,30,FALSE)/'Параметры заказа'!$B$10,"")</f>
        <v>2.54</v>
      </c>
      <c r="K34" s="1081">
        <f t="shared" si="0"/>
        <v>203.29618980000004</v>
      </c>
      <c r="L34" s="556"/>
    </row>
    <row r="35" spans="1:12" ht="28.2" customHeight="1">
      <c r="A35" s="2387"/>
      <c r="B35" s="2388"/>
      <c r="C35" s="49" t="s">
        <v>976</v>
      </c>
      <c r="D35" s="1" t="s">
        <v>644</v>
      </c>
      <c r="E35" s="36">
        <v>16</v>
      </c>
      <c r="F35" s="48">
        <v>57</v>
      </c>
      <c r="G35" s="72">
        <v>8.0000000000000007E-5</v>
      </c>
      <c r="H35" s="129">
        <v>20</v>
      </c>
      <c r="I35" s="48">
        <v>200</v>
      </c>
      <c r="J35" s="739">
        <f>IFERROR(VLOOKUP(C35,TDSheet!$G$1:$AK$2998,30,FALSE)/'Параметры заказа'!$B$10,"")</f>
        <v>2.93</v>
      </c>
      <c r="K35" s="1079">
        <f t="shared" si="0"/>
        <v>234.51095910000004</v>
      </c>
      <c r="L35" s="557"/>
    </row>
    <row r="36" spans="1:12" ht="28.2" customHeight="1">
      <c r="A36" s="2387"/>
      <c r="B36" s="2388"/>
      <c r="C36" s="49" t="s">
        <v>977</v>
      </c>
      <c r="D36" s="1" t="s">
        <v>671</v>
      </c>
      <c r="E36" s="36">
        <v>16</v>
      </c>
      <c r="F36" s="48">
        <v>78</v>
      </c>
      <c r="G36" s="72">
        <v>1.27E-4</v>
      </c>
      <c r="H36" s="129">
        <v>10</v>
      </c>
      <c r="I36" s="48">
        <v>150</v>
      </c>
      <c r="J36" s="739">
        <f>IFERROR(VLOOKUP(C36,TDSheet!$G$1:$AK$2998,30,FALSE)/'Параметры заказа'!$B$10,"")</f>
        <v>5.0199999999999996</v>
      </c>
      <c r="K36" s="1079">
        <f t="shared" si="0"/>
        <v>401.79010740000001</v>
      </c>
      <c r="L36" s="557"/>
    </row>
    <row r="37" spans="1:12" ht="28.2" customHeight="1">
      <c r="A37" s="2387"/>
      <c r="B37" s="2388"/>
      <c r="C37" s="49" t="s">
        <v>978</v>
      </c>
      <c r="D37" s="1" t="s">
        <v>1066</v>
      </c>
      <c r="E37" s="36">
        <v>16</v>
      </c>
      <c r="F37" s="48">
        <v>111</v>
      </c>
      <c r="G37" s="72">
        <v>2.3900000000000001E-4</v>
      </c>
      <c r="H37" s="129">
        <v>10</v>
      </c>
      <c r="I37" s="48">
        <v>80</v>
      </c>
      <c r="J37" s="739">
        <f>IFERROR(VLOOKUP(C37,TDSheet!$G$1:$AK$2998,30,FALSE)/'Параметры заказа'!$B$10,"")</f>
        <v>6.35</v>
      </c>
      <c r="K37" s="1079">
        <f t="shared" si="0"/>
        <v>508.24047450000006</v>
      </c>
      <c r="L37" s="557"/>
    </row>
    <row r="38" spans="1:12" ht="28.2" customHeight="1">
      <c r="A38" s="2387"/>
      <c r="B38" s="2388"/>
      <c r="C38" s="49" t="s">
        <v>979</v>
      </c>
      <c r="D38" s="1" t="s">
        <v>670</v>
      </c>
      <c r="E38" s="36">
        <v>16</v>
      </c>
      <c r="F38" s="48">
        <v>155</v>
      </c>
      <c r="G38" s="72">
        <v>3.8200000000000002E-4</v>
      </c>
      <c r="H38" s="129">
        <v>5</v>
      </c>
      <c r="I38" s="48">
        <v>50</v>
      </c>
      <c r="J38" s="739">
        <f>IFERROR(VLOOKUP(C38,TDSheet!$G$1:$AK$2998,30,FALSE)/'Параметры заказа'!$B$10,"")</f>
        <v>8.11</v>
      </c>
      <c r="K38" s="1079">
        <f t="shared" si="0"/>
        <v>649.1071257000001</v>
      </c>
      <c r="L38" s="557"/>
    </row>
    <row r="39" spans="1:12" ht="28.2" customHeight="1">
      <c r="A39" s="2387"/>
      <c r="B39" s="2388"/>
      <c r="C39" s="49" t="s">
        <v>980</v>
      </c>
      <c r="D39" s="4" t="s">
        <v>1067</v>
      </c>
      <c r="E39" s="35">
        <v>16</v>
      </c>
      <c r="F39" s="48">
        <v>227</v>
      </c>
      <c r="G39" s="72">
        <v>5.31E-4</v>
      </c>
      <c r="H39" s="129">
        <v>5</v>
      </c>
      <c r="I39" s="48">
        <v>30</v>
      </c>
      <c r="J39" s="739">
        <f>IFERROR(VLOOKUP(C39,TDSheet!$G$1:$AK$2998,30,FALSE)/'Параметры заказа'!$B$10,"")</f>
        <v>11.68</v>
      </c>
      <c r="K39" s="1079">
        <f t="shared" si="0"/>
        <v>934.8423216000001</v>
      </c>
      <c r="L39" s="557"/>
    </row>
    <row r="40" spans="1:12" ht="28.2" customHeight="1" thickBot="1">
      <c r="A40" s="2390"/>
      <c r="B40" s="2392"/>
      <c r="C40" s="60" t="s">
        <v>981</v>
      </c>
      <c r="D40" s="5" t="s">
        <v>657</v>
      </c>
      <c r="E40" s="34">
        <v>16</v>
      </c>
      <c r="F40" s="61">
        <v>353</v>
      </c>
      <c r="G40" s="72">
        <v>9.5600000000000004E-4</v>
      </c>
      <c r="H40" s="130">
        <v>2</v>
      </c>
      <c r="I40" s="61">
        <v>20</v>
      </c>
      <c r="J40" s="733">
        <f>IFERROR(VLOOKUP(C40,TDSheet!$G$1:$AK$2998,30,FALSE)/'Параметры заказа'!$B$10,"")</f>
        <v>18.260000000000002</v>
      </c>
      <c r="K40" s="1079">
        <f t="shared" si="0"/>
        <v>1461.4915062000005</v>
      </c>
      <c r="L40" s="559"/>
    </row>
    <row r="41" spans="1:12" ht="28.2" customHeight="1">
      <c r="A41" s="2430"/>
      <c r="B41" s="2439" t="s">
        <v>1072</v>
      </c>
      <c r="C41" s="133" t="s">
        <v>982</v>
      </c>
      <c r="D41" s="3" t="s">
        <v>760</v>
      </c>
      <c r="E41" s="20">
        <v>16</v>
      </c>
      <c r="F41" s="36">
        <v>54</v>
      </c>
      <c r="G41" s="134">
        <v>8.0000000000000007E-5</v>
      </c>
      <c r="H41" s="135">
        <v>20</v>
      </c>
      <c r="I41" s="102">
        <v>200</v>
      </c>
      <c r="J41" s="1082">
        <f>IFERROR(VLOOKUP(C41,TDSheet!$G$1:$AK$2998,30,FALSE)/'Параметры заказа'!$B$10,"")</f>
        <v>2.61</v>
      </c>
      <c r="K41" s="1081">
        <f t="shared" si="0"/>
        <v>208.89884070000002</v>
      </c>
      <c r="L41" s="556"/>
    </row>
    <row r="42" spans="1:12" ht="28.2" customHeight="1">
      <c r="A42" s="2430"/>
      <c r="B42" s="2439"/>
      <c r="C42" s="133" t="s">
        <v>983</v>
      </c>
      <c r="D42" s="1" t="s">
        <v>644</v>
      </c>
      <c r="E42" s="36">
        <v>16</v>
      </c>
      <c r="F42" s="36">
        <v>67</v>
      </c>
      <c r="G42" s="134">
        <v>1.06E-4</v>
      </c>
      <c r="H42" s="135">
        <v>10</v>
      </c>
      <c r="I42" s="102">
        <v>150</v>
      </c>
      <c r="J42" s="1083">
        <f>IFERROR(VLOOKUP(C42,TDSheet!$G$1:$AK$2998,30,FALSE)/'Параметры заказа'!$B$10,"")</f>
        <v>3.37</v>
      </c>
      <c r="K42" s="1078">
        <f t="shared" si="0"/>
        <v>269.72762190000003</v>
      </c>
      <c r="L42" s="561"/>
    </row>
    <row r="43" spans="1:12" ht="28.2" customHeight="1">
      <c r="A43" s="2430"/>
      <c r="B43" s="2439"/>
      <c r="C43" s="133" t="s">
        <v>984</v>
      </c>
      <c r="D43" s="1" t="s">
        <v>671</v>
      </c>
      <c r="E43" s="36">
        <v>16</v>
      </c>
      <c r="F43" s="36">
        <v>87</v>
      </c>
      <c r="G43" s="134">
        <v>1.27E-4</v>
      </c>
      <c r="H43" s="135">
        <v>10</v>
      </c>
      <c r="I43" s="102">
        <v>150</v>
      </c>
      <c r="J43" s="1083">
        <f>IFERROR(VLOOKUP(C43,TDSheet!$G$1:$AK$2998,30,FALSE)/'Параметры заказа'!$B$10,"")</f>
        <v>4.1900000000000004</v>
      </c>
      <c r="K43" s="1078">
        <f t="shared" si="0"/>
        <v>335.35867530000007</v>
      </c>
      <c r="L43" s="561"/>
    </row>
    <row r="44" spans="1:12" ht="28.2" customHeight="1">
      <c r="A44" s="2430"/>
      <c r="B44" s="2439"/>
      <c r="C44" s="133" t="s">
        <v>985</v>
      </c>
      <c r="D44" s="1" t="s">
        <v>1066</v>
      </c>
      <c r="E44" s="36">
        <v>16</v>
      </c>
      <c r="F44" s="36">
        <v>122</v>
      </c>
      <c r="G44" s="134">
        <v>2.3900000000000001E-4</v>
      </c>
      <c r="H44" s="135">
        <v>10</v>
      </c>
      <c r="I44" s="102">
        <v>80</v>
      </c>
      <c r="J44" s="1083">
        <f>IFERROR(VLOOKUP(C44,TDSheet!$G$1:$AK$2998,30,FALSE)/'Параметры заказа'!$B$10,"")</f>
        <v>5.5</v>
      </c>
      <c r="K44" s="1078">
        <f t="shared" si="0"/>
        <v>440.20828500000005</v>
      </c>
      <c r="L44" s="561"/>
    </row>
    <row r="45" spans="1:12" ht="28.2" customHeight="1">
      <c r="A45" s="2430"/>
      <c r="B45" s="2439"/>
      <c r="C45" s="133" t="s">
        <v>986</v>
      </c>
      <c r="D45" s="1" t="s">
        <v>670</v>
      </c>
      <c r="E45" s="36">
        <v>16</v>
      </c>
      <c r="F45" s="36">
        <v>178</v>
      </c>
      <c r="G45" s="134">
        <v>3.8200000000000002E-4</v>
      </c>
      <c r="H45" s="135">
        <v>5</v>
      </c>
      <c r="I45" s="102">
        <v>50</v>
      </c>
      <c r="J45" s="1083">
        <f>IFERROR(VLOOKUP(C45,TDSheet!$G$1:$AK$2998,30,FALSE)/'Параметры заказа'!$B$10,"")</f>
        <v>8.64</v>
      </c>
      <c r="K45" s="1078">
        <f t="shared" si="0"/>
        <v>691.52719680000018</v>
      </c>
      <c r="L45" s="561"/>
    </row>
    <row r="46" spans="1:12" ht="28.2" customHeight="1">
      <c r="A46" s="2397"/>
      <c r="B46" s="2400"/>
      <c r="C46" s="49" t="s">
        <v>987</v>
      </c>
      <c r="D46" s="4" t="s">
        <v>1067</v>
      </c>
      <c r="E46" s="35">
        <v>16</v>
      </c>
      <c r="F46" s="35">
        <v>250</v>
      </c>
      <c r="G46" s="73">
        <v>8.4900000000000004E-4</v>
      </c>
      <c r="H46" s="129">
        <v>5</v>
      </c>
      <c r="I46" s="103">
        <v>30</v>
      </c>
      <c r="J46" s="1083">
        <f>IFERROR(VLOOKUP(C46,TDSheet!$G$1:$AK$2998,30,FALSE)/'Параметры заказа'!$B$10,"")</f>
        <v>12.62</v>
      </c>
      <c r="K46" s="1079">
        <f t="shared" si="0"/>
        <v>1010.0779194</v>
      </c>
      <c r="L46" s="557"/>
    </row>
    <row r="47" spans="1:12" ht="28.2" customHeight="1" thickBot="1">
      <c r="A47" s="2398"/>
      <c r="B47" s="2401"/>
      <c r="C47" s="55" t="s">
        <v>988</v>
      </c>
      <c r="D47" s="5" t="s">
        <v>657</v>
      </c>
      <c r="E47" s="34">
        <v>16</v>
      </c>
      <c r="F47" s="34">
        <v>403</v>
      </c>
      <c r="G47" s="45">
        <v>1.354E-3</v>
      </c>
      <c r="H47" s="113">
        <v>2</v>
      </c>
      <c r="I47" s="123">
        <v>20</v>
      </c>
      <c r="J47" s="1084">
        <f>IFERROR(VLOOKUP(C47,TDSheet!$G$1:$AK$2998,30,FALSE)/'Параметры заказа'!$B$10,"")</f>
        <v>20.5</v>
      </c>
      <c r="K47" s="1080">
        <f t="shared" si="0"/>
        <v>1640.7763350000002</v>
      </c>
      <c r="L47" s="558"/>
    </row>
    <row r="48" spans="1:12" ht="28.2" customHeight="1">
      <c r="A48" s="2460"/>
      <c r="B48" s="2501" t="s">
        <v>1073</v>
      </c>
      <c r="C48" s="58" t="s">
        <v>989</v>
      </c>
      <c r="D48" s="3" t="s">
        <v>760</v>
      </c>
      <c r="E48" s="20">
        <v>16</v>
      </c>
      <c r="F48" s="59">
        <v>56</v>
      </c>
      <c r="G48" s="74">
        <v>6.3999999999999997E-5</v>
      </c>
      <c r="H48" s="131">
        <v>20</v>
      </c>
      <c r="I48" s="125">
        <v>200</v>
      </c>
      <c r="J48" s="728">
        <f>IFERROR(VLOOKUP(C48,TDSheet!$G$1:$AK$2998,30,FALSE)/'Параметры заказа'!$B$10,"")</f>
        <v>2.82</v>
      </c>
      <c r="K48" s="1078">
        <f t="shared" si="0"/>
        <v>225.70679340000001</v>
      </c>
      <c r="L48" s="561"/>
    </row>
    <row r="49" spans="1:12" ht="28.2" customHeight="1">
      <c r="A49" s="2462"/>
      <c r="B49" s="2589"/>
      <c r="C49" s="49" t="s">
        <v>990</v>
      </c>
      <c r="D49" s="1" t="s">
        <v>644</v>
      </c>
      <c r="E49" s="36">
        <v>16</v>
      </c>
      <c r="F49" s="48">
        <v>68</v>
      </c>
      <c r="G49" s="72">
        <v>1.06E-4</v>
      </c>
      <c r="H49" s="129">
        <v>10</v>
      </c>
      <c r="I49" s="53">
        <v>150</v>
      </c>
      <c r="J49" s="729">
        <f>IFERROR(VLOOKUP(C49,TDSheet!$G$1:$AK$2998,30,FALSE)/'Параметры заказа'!$B$10,"")</f>
        <v>3.44</v>
      </c>
      <c r="K49" s="1079">
        <f t="shared" si="0"/>
        <v>275.33027280000005</v>
      </c>
      <c r="L49" s="557"/>
    </row>
    <row r="50" spans="1:12" ht="28.2" customHeight="1">
      <c r="A50" s="2462"/>
      <c r="B50" s="2589"/>
      <c r="C50" s="49" t="s">
        <v>991</v>
      </c>
      <c r="D50" s="1" t="s">
        <v>671</v>
      </c>
      <c r="E50" s="36">
        <v>16</v>
      </c>
      <c r="F50" s="48">
        <v>87</v>
      </c>
      <c r="G50" s="72">
        <v>1.9100000000000001E-4</v>
      </c>
      <c r="H50" s="129">
        <v>10</v>
      </c>
      <c r="I50" s="53">
        <v>100</v>
      </c>
      <c r="J50" s="1085">
        <f>IFERROR(VLOOKUP(C50,TDSheet!$G$1:$AK$2998,30,FALSE)/'Параметры заказа'!$B$10,"")</f>
        <v>4.67</v>
      </c>
      <c r="K50" s="1079">
        <f t="shared" si="0"/>
        <v>373.77685290000005</v>
      </c>
      <c r="L50" s="557"/>
    </row>
    <row r="51" spans="1:12" ht="28.2" customHeight="1">
      <c r="A51" s="2462"/>
      <c r="B51" s="2589"/>
      <c r="C51" s="49" t="s">
        <v>992</v>
      </c>
      <c r="D51" s="1" t="s">
        <v>1066</v>
      </c>
      <c r="E51" s="36">
        <v>16</v>
      </c>
      <c r="F51" s="48">
        <v>126</v>
      </c>
      <c r="G51" s="72">
        <v>2.5500000000000002E-4</v>
      </c>
      <c r="H51" s="129">
        <v>10</v>
      </c>
      <c r="I51" s="53">
        <v>100</v>
      </c>
      <c r="J51" s="729">
        <f>IFERROR(VLOOKUP(C51,TDSheet!$G$1:$AK$2998,30,FALSE)/'Параметры заказа'!$B$10,"")</f>
        <v>6.9</v>
      </c>
      <c r="K51" s="1079">
        <f t="shared" si="0"/>
        <v>552.26130300000011</v>
      </c>
      <c r="L51" s="557"/>
    </row>
    <row r="52" spans="1:12" ht="28.2" customHeight="1">
      <c r="A52" s="2462"/>
      <c r="B52" s="2589"/>
      <c r="C52" s="49" t="s">
        <v>993</v>
      </c>
      <c r="D52" s="1" t="s">
        <v>670</v>
      </c>
      <c r="E52" s="36">
        <v>16</v>
      </c>
      <c r="F52" s="48">
        <v>185</v>
      </c>
      <c r="G52" s="72">
        <v>3.8200000000000002E-4</v>
      </c>
      <c r="H52" s="129">
        <v>5</v>
      </c>
      <c r="I52" s="53">
        <v>50</v>
      </c>
      <c r="J52" s="729">
        <f>IFERROR(VLOOKUP(C52,TDSheet!$G$1:$AK$2998,30,FALSE)/'Параметры заказа'!$B$10,"")</f>
        <v>10.130000000000001</v>
      </c>
      <c r="K52" s="1079">
        <f t="shared" si="0"/>
        <v>810.78362310000023</v>
      </c>
      <c r="L52" s="557"/>
    </row>
    <row r="53" spans="1:12" ht="28.2" customHeight="1">
      <c r="A53" s="2462"/>
      <c r="B53" s="2589"/>
      <c r="C53" s="49" t="s">
        <v>994</v>
      </c>
      <c r="D53" s="4" t="s">
        <v>1067</v>
      </c>
      <c r="E53" s="35">
        <v>16</v>
      </c>
      <c r="F53" s="48">
        <v>269</v>
      </c>
      <c r="G53" s="72">
        <v>6.3699999999999998E-4</v>
      </c>
      <c r="H53" s="129">
        <v>5</v>
      </c>
      <c r="I53" s="53">
        <v>30</v>
      </c>
      <c r="J53" s="729">
        <f>IFERROR(VLOOKUP(C53,TDSheet!$G$1:$AK$2998,30,FALSE)/'Параметры заказа'!$B$10,"")</f>
        <v>14.18</v>
      </c>
      <c r="K53" s="1079">
        <f t="shared" si="0"/>
        <v>1134.9369966000002</v>
      </c>
      <c r="L53" s="557"/>
    </row>
    <row r="54" spans="1:12" ht="28.2" customHeight="1" thickBot="1">
      <c r="A54" s="2463"/>
      <c r="B54" s="2591"/>
      <c r="C54" s="140" t="s">
        <v>995</v>
      </c>
      <c r="D54" s="38" t="s">
        <v>657</v>
      </c>
      <c r="E54" s="34">
        <v>16</v>
      </c>
      <c r="F54" s="142">
        <v>425</v>
      </c>
      <c r="G54" s="143">
        <v>1.274E-3</v>
      </c>
      <c r="H54" s="144">
        <v>2</v>
      </c>
      <c r="I54" s="145">
        <v>20</v>
      </c>
      <c r="J54" s="753">
        <f>IFERROR(VLOOKUP(C54,TDSheet!$G$1:$AK$2998,30,FALSE)/'Параметры заказа'!$B$10,"")</f>
        <v>21.63</v>
      </c>
      <c r="K54" s="1086">
        <f t="shared" si="0"/>
        <v>1731.2191281000003</v>
      </c>
      <c r="L54" s="559"/>
    </row>
    <row r="55" spans="1:12" ht="28.2" customHeight="1">
      <c r="A55" s="2592"/>
      <c r="B55" s="2593" t="s">
        <v>1074</v>
      </c>
      <c r="C55" s="58" t="s">
        <v>996</v>
      </c>
      <c r="D55" s="85" t="s">
        <v>1078</v>
      </c>
      <c r="E55" s="9">
        <v>16</v>
      </c>
      <c r="F55" s="59">
        <v>121</v>
      </c>
      <c r="G55" s="74">
        <v>1.5899999999999999E-4</v>
      </c>
      <c r="H55" s="131">
        <v>10</v>
      </c>
      <c r="I55" s="67">
        <v>100</v>
      </c>
      <c r="J55" s="728">
        <f>IFERROR(VLOOKUP(C55,TDSheet!$G$1:$AK$2998,30,FALSE)/'Параметры заказа'!$B$10,"")</f>
        <v>6.23</v>
      </c>
      <c r="K55" s="1081">
        <f t="shared" si="0"/>
        <v>498.63593010000011</v>
      </c>
      <c r="L55" s="556"/>
    </row>
    <row r="56" spans="1:12" ht="28.2" customHeight="1">
      <c r="A56" s="2478"/>
      <c r="B56" s="2594"/>
      <c r="C56" s="133"/>
      <c r="D56" s="171"/>
      <c r="E56" s="69"/>
      <c r="F56" s="136"/>
      <c r="G56" s="137"/>
      <c r="H56" s="135"/>
      <c r="I56" s="138"/>
      <c r="J56" s="752" t="str">
        <f>IFERROR(VLOOKUP(C56,TDSheet!$G$1:$AK$2998,30,FALSE)/'Параметры заказа'!$B$10,"")</f>
        <v/>
      </c>
      <c r="K56" s="1078" t="str">
        <f t="shared" si="0"/>
        <v/>
      </c>
      <c r="L56" s="561"/>
    </row>
    <row r="57" spans="1:12" ht="28.2" customHeight="1" thickBot="1">
      <c r="A57" s="2479"/>
      <c r="B57" s="2595"/>
      <c r="C57" s="172"/>
      <c r="D57" s="173"/>
      <c r="E57" s="162"/>
      <c r="F57" s="174"/>
      <c r="G57" s="175"/>
      <c r="H57" s="176"/>
      <c r="I57" s="177"/>
      <c r="J57" s="1087" t="str">
        <f>IFERROR(VLOOKUP(C57,TDSheet!$G$1:$AK$2998,30,FALSE)/'Параметры заказа'!$B$10,"")</f>
        <v/>
      </c>
      <c r="K57" s="1088" t="str">
        <f t="shared" si="0"/>
        <v/>
      </c>
      <c r="L57" s="566"/>
    </row>
    <row r="58" spans="1:12" ht="28.2" customHeight="1">
      <c r="A58" s="2478"/>
      <c r="B58" s="2594" t="s">
        <v>1081</v>
      </c>
      <c r="C58" s="133" t="s">
        <v>997</v>
      </c>
      <c r="D58" s="171" t="s">
        <v>1076</v>
      </c>
      <c r="E58" s="69">
        <v>16</v>
      </c>
      <c r="F58" s="136">
        <v>88</v>
      </c>
      <c r="G58" s="137">
        <v>1.06E-4</v>
      </c>
      <c r="H58" s="135">
        <v>10</v>
      </c>
      <c r="I58" s="138">
        <v>150</v>
      </c>
      <c r="J58" s="752">
        <f>IFERROR(VLOOKUP(C58,TDSheet!$G$1:$AK$2998,30,FALSE)/'Параметры заказа'!$B$10,"")</f>
        <v>3.96</v>
      </c>
      <c r="K58" s="1078">
        <f t="shared" si="0"/>
        <v>316.94996520000007</v>
      </c>
      <c r="L58" s="561"/>
    </row>
    <row r="59" spans="1:12" ht="28.2" customHeight="1">
      <c r="A59" s="2478"/>
      <c r="B59" s="2594"/>
      <c r="C59" s="49" t="s">
        <v>998</v>
      </c>
      <c r="D59" s="86" t="s">
        <v>1077</v>
      </c>
      <c r="E59" s="11">
        <v>16</v>
      </c>
      <c r="F59" s="48">
        <v>101</v>
      </c>
      <c r="G59" s="72">
        <v>1.1400000000000001E-4</v>
      </c>
      <c r="H59" s="129">
        <v>10</v>
      </c>
      <c r="I59" s="54">
        <v>140</v>
      </c>
      <c r="J59" s="729">
        <f>IFERROR(VLOOKUP(C59,TDSheet!$G$1:$AK$2998,30,FALSE)/'Параметры заказа'!$B$10,"")</f>
        <v>4.83</v>
      </c>
      <c r="K59" s="1079">
        <f t="shared" si="0"/>
        <v>386.58291210000004</v>
      </c>
      <c r="L59" s="557"/>
    </row>
    <row r="60" spans="1:12" ht="28.2" customHeight="1">
      <c r="A60" s="2478"/>
      <c r="B60" s="2594"/>
      <c r="C60" s="49" t="s">
        <v>1000</v>
      </c>
      <c r="D60" s="83" t="s">
        <v>1079</v>
      </c>
      <c r="E60" s="11">
        <v>16</v>
      </c>
      <c r="F60" s="48">
        <v>201</v>
      </c>
      <c r="G60" s="72">
        <v>2.5500000000000002E-4</v>
      </c>
      <c r="H60" s="129">
        <v>5</v>
      </c>
      <c r="I60" s="54">
        <v>50</v>
      </c>
      <c r="J60" s="729">
        <f>IFERROR(VLOOKUP(C60,TDSheet!$G$1:$AK$2998,30,FALSE)/'Параметры заказа'!$B$10,"")</f>
        <v>9.51</v>
      </c>
      <c r="K60" s="1079">
        <f t="shared" si="0"/>
        <v>761.16014370000005</v>
      </c>
      <c r="L60" s="557"/>
    </row>
    <row r="61" spans="1:12" ht="28.2" customHeight="1" thickBot="1">
      <c r="A61" s="2479"/>
      <c r="B61" s="2595"/>
      <c r="C61" s="140" t="s">
        <v>1001</v>
      </c>
      <c r="D61" s="141" t="s">
        <v>1080</v>
      </c>
      <c r="E61" s="70">
        <v>16</v>
      </c>
      <c r="F61" s="142">
        <v>409</v>
      </c>
      <c r="G61" s="143">
        <v>6.3699999999999998E-4</v>
      </c>
      <c r="H61" s="144">
        <v>2</v>
      </c>
      <c r="I61" s="145">
        <v>30</v>
      </c>
      <c r="J61" s="753">
        <f>IFERROR(VLOOKUP(C61,TDSheet!$G$1:$AK$2998,30,FALSE)/'Параметры заказа'!$B$10,"")</f>
        <v>16.77</v>
      </c>
      <c r="K61" s="1086">
        <f t="shared" si="0"/>
        <v>1342.2350799000001</v>
      </c>
      <c r="L61" s="559"/>
    </row>
    <row r="62" spans="1:12" ht="28.2" customHeight="1" thickBot="1">
      <c r="A62" s="1074" t="s">
        <v>574</v>
      </c>
      <c r="B62" s="1067"/>
      <c r="C62" s="1067"/>
      <c r="D62" s="1067"/>
      <c r="E62" s="1067"/>
      <c r="F62" s="1067"/>
      <c r="G62" s="1067"/>
      <c r="H62" s="1067"/>
      <c r="I62" s="1067"/>
      <c r="J62" s="1077" t="str">
        <f>IFERROR(VLOOKUP(C62,TDSheet!$G$1:$AK$2998,30,FALSE)/'Параметры заказа'!$B$10,"")</f>
        <v/>
      </c>
      <c r="K62" s="1077" t="str">
        <f t="shared" si="0"/>
        <v/>
      </c>
      <c r="L62" s="560"/>
    </row>
    <row r="63" spans="1:12" ht="28.2" customHeight="1">
      <c r="A63" s="2396"/>
      <c r="B63" s="2399" t="s">
        <v>1082</v>
      </c>
      <c r="C63" s="58" t="s">
        <v>1018</v>
      </c>
      <c r="D63" s="82" t="s">
        <v>760</v>
      </c>
      <c r="E63" s="20">
        <v>16</v>
      </c>
      <c r="F63" s="59">
        <v>35</v>
      </c>
      <c r="G63" s="74">
        <v>6.3999999999999997E-5</v>
      </c>
      <c r="H63" s="131">
        <v>20</v>
      </c>
      <c r="I63" s="122">
        <v>200</v>
      </c>
      <c r="J63" s="851">
        <f>IFERROR(VLOOKUP(C63,TDSheet!$G$1:$AK$2998,30,FALSE)/'Параметры заказа'!$B$10,"")</f>
        <v>1.74</v>
      </c>
      <c r="K63" s="1081">
        <f t="shared" si="0"/>
        <v>139.26589380000001</v>
      </c>
      <c r="L63" s="556"/>
    </row>
    <row r="64" spans="1:12" ht="28.2" customHeight="1">
      <c r="A64" s="2430"/>
      <c r="B64" s="2439"/>
      <c r="C64" s="133" t="s">
        <v>1019</v>
      </c>
      <c r="D64" s="178" t="s">
        <v>644</v>
      </c>
      <c r="E64" s="36">
        <v>16</v>
      </c>
      <c r="F64" s="136">
        <v>41</v>
      </c>
      <c r="G64" s="137">
        <v>6.3999999999999997E-5</v>
      </c>
      <c r="H64" s="135">
        <v>20</v>
      </c>
      <c r="I64" s="102">
        <v>200</v>
      </c>
      <c r="J64" s="847">
        <f>IFERROR(VLOOKUP(C64,TDSheet!$G$1:$AK$2998,30,FALSE)/'Параметры заказа'!$B$10,"")</f>
        <v>2.02</v>
      </c>
      <c r="K64" s="1078">
        <f t="shared" si="0"/>
        <v>161.67649740000002</v>
      </c>
      <c r="L64" s="561"/>
    </row>
    <row r="65" spans="1:12" ht="28.2" customHeight="1">
      <c r="A65" s="2430"/>
      <c r="B65" s="2439"/>
      <c r="C65" s="133" t="s">
        <v>1020</v>
      </c>
      <c r="D65" s="178" t="s">
        <v>671</v>
      </c>
      <c r="E65" s="36">
        <v>16</v>
      </c>
      <c r="F65" s="136">
        <v>53</v>
      </c>
      <c r="G65" s="137">
        <v>6.3999999999999997E-5</v>
      </c>
      <c r="H65" s="135">
        <v>20</v>
      </c>
      <c r="I65" s="102">
        <v>200</v>
      </c>
      <c r="J65" s="847">
        <f>IFERROR(VLOOKUP(C65,TDSheet!$G$1:$AK$2998,30,FALSE)/'Параметры заказа'!$B$10,"")</f>
        <v>2.61</v>
      </c>
      <c r="K65" s="1078">
        <f t="shared" si="0"/>
        <v>208.89884070000002</v>
      </c>
      <c r="L65" s="561"/>
    </row>
    <row r="66" spans="1:12" ht="28.2" customHeight="1">
      <c r="A66" s="2430"/>
      <c r="B66" s="2439"/>
      <c r="C66" s="133" t="s">
        <v>1021</v>
      </c>
      <c r="D66" s="178" t="s">
        <v>1066</v>
      </c>
      <c r="E66" s="36">
        <v>16</v>
      </c>
      <c r="F66" s="136">
        <v>69</v>
      </c>
      <c r="G66" s="137">
        <v>1.27E-4</v>
      </c>
      <c r="H66" s="135">
        <v>10</v>
      </c>
      <c r="I66" s="102">
        <v>100</v>
      </c>
      <c r="J66" s="847">
        <f>IFERROR(VLOOKUP(C66,TDSheet!$G$1:$AK$2998,30,FALSE)/'Параметры заказа'!$B$10,"")</f>
        <v>3.07</v>
      </c>
      <c r="K66" s="1078">
        <f t="shared" si="0"/>
        <v>245.71626090000004</v>
      </c>
      <c r="L66" s="561"/>
    </row>
    <row r="67" spans="1:12" ht="28.2" customHeight="1">
      <c r="A67" s="2430"/>
      <c r="B67" s="2439"/>
      <c r="C67" s="133" t="s">
        <v>1022</v>
      </c>
      <c r="D67" s="178" t="s">
        <v>670</v>
      </c>
      <c r="E67" s="36">
        <v>16</v>
      </c>
      <c r="F67" s="136">
        <v>97</v>
      </c>
      <c r="G67" s="137">
        <v>2.5500000000000002E-4</v>
      </c>
      <c r="H67" s="135">
        <v>10</v>
      </c>
      <c r="I67" s="102">
        <v>50</v>
      </c>
      <c r="J67" s="847">
        <f>IFERROR(VLOOKUP(C67,TDSheet!$G$1:$AK$2998,30,FALSE)/'Параметры заказа'!$B$10,"")</f>
        <v>4.8099999999999996</v>
      </c>
      <c r="K67" s="1078">
        <f t="shared" si="0"/>
        <v>384.98215470000002</v>
      </c>
      <c r="L67" s="561"/>
    </row>
    <row r="68" spans="1:12" ht="28.2" customHeight="1">
      <c r="A68" s="2397"/>
      <c r="B68" s="2400"/>
      <c r="C68" s="49" t="s">
        <v>1023</v>
      </c>
      <c r="D68" s="83" t="s">
        <v>1067</v>
      </c>
      <c r="E68" s="35">
        <v>16</v>
      </c>
      <c r="F68" s="48">
        <v>135</v>
      </c>
      <c r="G68" s="72">
        <v>3.19E-4</v>
      </c>
      <c r="H68" s="129">
        <v>5</v>
      </c>
      <c r="I68" s="103">
        <v>50</v>
      </c>
      <c r="J68" s="1089">
        <f>IFERROR(VLOOKUP(C68,TDSheet!$G$1:$AK$2998,30,FALSE)/'Параметры заказа'!$B$10,"")</f>
        <v>6.51</v>
      </c>
      <c r="K68" s="1079">
        <f t="shared" si="0"/>
        <v>521.04653370000005</v>
      </c>
      <c r="L68" s="557"/>
    </row>
    <row r="69" spans="1:12" ht="28.2" customHeight="1" thickBot="1">
      <c r="A69" s="2398"/>
      <c r="B69" s="2401"/>
      <c r="C69" s="55" t="s">
        <v>1024</v>
      </c>
      <c r="D69" s="5" t="s">
        <v>657</v>
      </c>
      <c r="E69" s="34">
        <v>16</v>
      </c>
      <c r="F69" s="34">
        <v>220</v>
      </c>
      <c r="G69" s="45">
        <v>7.9600000000000005E-4</v>
      </c>
      <c r="H69" s="113">
        <v>2</v>
      </c>
      <c r="I69" s="123">
        <v>20</v>
      </c>
      <c r="J69" s="733">
        <f>IFERROR(VLOOKUP(C69,TDSheet!$G$1:$AK$2998,30,FALSE)/'Параметры заказа'!$B$10,"")</f>
        <v>9.8699999999999992</v>
      </c>
      <c r="K69" s="1080">
        <f t="shared" si="0"/>
        <v>789.97377690000008</v>
      </c>
      <c r="L69" s="558"/>
    </row>
    <row r="70" spans="1:12" ht="28.2" customHeight="1">
      <c r="A70" s="2460"/>
      <c r="B70" s="2501" t="s">
        <v>1083</v>
      </c>
      <c r="C70" s="58" t="s">
        <v>1005</v>
      </c>
      <c r="D70" s="3" t="s">
        <v>1084</v>
      </c>
      <c r="E70" s="20">
        <v>16</v>
      </c>
      <c r="F70" s="59">
        <v>65</v>
      </c>
      <c r="G70" s="74">
        <v>7.1000000000000005E-5</v>
      </c>
      <c r="H70" s="131">
        <v>20</v>
      </c>
      <c r="I70" s="125">
        <v>180</v>
      </c>
      <c r="J70" s="728">
        <f>IFERROR(VLOOKUP(C70,TDSheet!$G$1:$AK$2998,30,FALSE)/'Параметры заказа'!$B$10,"")</f>
        <v>4.5599999999999996</v>
      </c>
      <c r="K70" s="1081">
        <f t="shared" si="0"/>
        <v>364.97268720000005</v>
      </c>
      <c r="L70" s="556"/>
    </row>
    <row r="71" spans="1:12" ht="28.2" customHeight="1">
      <c r="A71" s="2461"/>
      <c r="B71" s="2493"/>
      <c r="C71" s="133" t="s">
        <v>1006</v>
      </c>
      <c r="D71" s="1" t="s">
        <v>1086</v>
      </c>
      <c r="E71" s="36">
        <v>16</v>
      </c>
      <c r="F71" s="136">
        <v>102</v>
      </c>
      <c r="G71" s="137">
        <v>1.06E-4</v>
      </c>
      <c r="H71" s="135">
        <v>20</v>
      </c>
      <c r="I71" s="179">
        <v>120</v>
      </c>
      <c r="J71" s="752">
        <f>IFERROR(VLOOKUP(C71,TDSheet!$G$1:$AK$2998,30,FALSE)/'Параметры заказа'!$B$10,"")</f>
        <v>4.1500000000000004</v>
      </c>
      <c r="K71" s="1078">
        <f t="shared" si="0"/>
        <v>332.15716050000009</v>
      </c>
      <c r="L71" s="561"/>
    </row>
    <row r="72" spans="1:12" ht="28.2" customHeight="1">
      <c r="A72" s="2461"/>
      <c r="B72" s="2493"/>
      <c r="C72" s="133" t="s">
        <v>1007</v>
      </c>
      <c r="D72" s="1" t="s">
        <v>1085</v>
      </c>
      <c r="E72" s="36">
        <v>16</v>
      </c>
      <c r="F72" s="136">
        <v>89</v>
      </c>
      <c r="G72" s="137">
        <v>1.06E-4</v>
      </c>
      <c r="H72" s="135">
        <v>10</v>
      </c>
      <c r="I72" s="179">
        <v>120</v>
      </c>
      <c r="J72" s="752">
        <f>IFERROR(VLOOKUP(C72,TDSheet!$G$1:$AK$2998,30,FALSE)/'Параметры заказа'!$B$10,"")</f>
        <v>4.95</v>
      </c>
      <c r="K72" s="1078">
        <f t="shared" ref="K72:K135" si="1">IFERROR(J72*$K$3*((100-$K$1)/100),"")</f>
        <v>396.18745650000005</v>
      </c>
      <c r="L72" s="561"/>
    </row>
    <row r="73" spans="1:12" ht="28.2" customHeight="1">
      <c r="A73" s="2461"/>
      <c r="B73" s="2493"/>
      <c r="C73" s="133" t="s">
        <v>1008</v>
      </c>
      <c r="D73" s="1" t="s">
        <v>1087</v>
      </c>
      <c r="E73" s="36">
        <v>16</v>
      </c>
      <c r="F73" s="136">
        <v>83</v>
      </c>
      <c r="G73" s="137">
        <v>1.06E-4</v>
      </c>
      <c r="H73" s="135">
        <v>10</v>
      </c>
      <c r="I73" s="179">
        <v>120</v>
      </c>
      <c r="J73" s="752">
        <f>IFERROR(VLOOKUP(C73,TDSheet!$G$1:$AK$2998,30,FALSE)/'Параметры заказа'!$B$10,"")</f>
        <v>5.41</v>
      </c>
      <c r="K73" s="1078">
        <f t="shared" si="1"/>
        <v>433.00487670000007</v>
      </c>
      <c r="L73" s="561"/>
    </row>
    <row r="74" spans="1:12" ht="28.2" customHeight="1">
      <c r="A74" s="2461"/>
      <c r="B74" s="2493"/>
      <c r="C74" s="133" t="s">
        <v>1009</v>
      </c>
      <c r="D74" s="1" t="s">
        <v>1075</v>
      </c>
      <c r="E74" s="36">
        <v>16</v>
      </c>
      <c r="F74" s="136">
        <v>89</v>
      </c>
      <c r="G74" s="137">
        <v>1.3300000000000001E-4</v>
      </c>
      <c r="H74" s="135">
        <v>10</v>
      </c>
      <c r="I74" s="179">
        <v>120</v>
      </c>
      <c r="J74" s="752">
        <f>IFERROR(VLOOKUP(C74,TDSheet!$G$1:$AK$2998,30,FALSE)/'Параметры заказа'!$B$10,"")</f>
        <v>7.29</v>
      </c>
      <c r="K74" s="1078">
        <f t="shared" si="1"/>
        <v>583.47607230000006</v>
      </c>
      <c r="L74" s="561"/>
    </row>
    <row r="75" spans="1:12" ht="28.2" customHeight="1">
      <c r="A75" s="2461"/>
      <c r="B75" s="2493"/>
      <c r="C75" s="133" t="s">
        <v>1010</v>
      </c>
      <c r="D75" s="1" t="s">
        <v>1088</v>
      </c>
      <c r="E75" s="35">
        <v>16</v>
      </c>
      <c r="F75" s="136">
        <v>150</v>
      </c>
      <c r="G75" s="137">
        <v>2.5500000000000002E-4</v>
      </c>
      <c r="H75" s="135">
        <v>10</v>
      </c>
      <c r="I75" s="179">
        <v>50</v>
      </c>
      <c r="J75" s="752">
        <f>IFERROR(VLOOKUP(C75,TDSheet!$G$1:$AK$2998,30,FALSE)/'Параметры заказа'!$B$10,"")</f>
        <v>9.2799999999999994</v>
      </c>
      <c r="K75" s="1078">
        <f t="shared" si="1"/>
        <v>742.75143360000004</v>
      </c>
      <c r="L75" s="561"/>
    </row>
    <row r="76" spans="1:12" ht="28.2" customHeight="1">
      <c r="A76" s="2461"/>
      <c r="B76" s="2493"/>
      <c r="C76" s="133" t="s">
        <v>1011</v>
      </c>
      <c r="D76" s="1" t="s">
        <v>1089</v>
      </c>
      <c r="E76" s="40">
        <v>16</v>
      </c>
      <c r="F76" s="136">
        <v>152</v>
      </c>
      <c r="G76" s="137">
        <v>1.5899999999999999E-4</v>
      </c>
      <c r="H76" s="135">
        <v>20</v>
      </c>
      <c r="I76" s="179">
        <v>80</v>
      </c>
      <c r="J76" s="752">
        <f>IFERROR(VLOOKUP(C76,TDSheet!$G$1:$AK$2998,30,FALSE)/'Параметры заказа'!$B$10,"")</f>
        <v>7.84</v>
      </c>
      <c r="K76" s="1078">
        <f t="shared" si="1"/>
        <v>627.49690080000005</v>
      </c>
      <c r="L76" s="561"/>
    </row>
    <row r="77" spans="1:12" ht="28.2" customHeight="1">
      <c r="A77" s="2461"/>
      <c r="B77" s="2493"/>
      <c r="C77" s="133" t="s">
        <v>1012</v>
      </c>
      <c r="D77" s="1" t="s">
        <v>1090</v>
      </c>
      <c r="E77" s="11">
        <v>16</v>
      </c>
      <c r="F77" s="136">
        <v>109</v>
      </c>
      <c r="G77" s="137">
        <v>2.5500000000000002E-4</v>
      </c>
      <c r="H77" s="135">
        <v>10</v>
      </c>
      <c r="I77" s="179">
        <v>50</v>
      </c>
      <c r="J77" s="752">
        <f>IFERROR(VLOOKUP(C77,TDSheet!$G$1:$AK$2998,30,FALSE)/'Параметры заказа'!$B$10,"")</f>
        <v>8.89</v>
      </c>
      <c r="K77" s="1078">
        <f t="shared" si="1"/>
        <v>711.53666430000021</v>
      </c>
      <c r="L77" s="561"/>
    </row>
    <row r="78" spans="1:12" ht="28.2" customHeight="1">
      <c r="A78" s="2462"/>
      <c r="B78" s="2589"/>
      <c r="C78" s="49" t="s">
        <v>1013</v>
      </c>
      <c r="D78" s="4" t="s">
        <v>1091</v>
      </c>
      <c r="E78" s="11">
        <v>16</v>
      </c>
      <c r="F78" s="48">
        <v>156</v>
      </c>
      <c r="G78" s="72">
        <v>2.5500000000000002E-4</v>
      </c>
      <c r="H78" s="129">
        <v>5</v>
      </c>
      <c r="I78" s="121">
        <v>50</v>
      </c>
      <c r="J78" s="729">
        <f>IFERROR(VLOOKUP(C78,TDSheet!$G$1:$AK$2998,30,FALSE)/'Параметры заказа'!$B$10,"")</f>
        <v>8.77</v>
      </c>
      <c r="K78" s="1079">
        <f t="shared" si="1"/>
        <v>701.93211990000009</v>
      </c>
      <c r="L78" s="557"/>
    </row>
    <row r="79" spans="1:12" ht="28.2" customHeight="1">
      <c r="A79" s="2462"/>
      <c r="B79" s="2589"/>
      <c r="C79" s="49" t="s">
        <v>1014</v>
      </c>
      <c r="D79" s="4" t="s">
        <v>1092</v>
      </c>
      <c r="E79" s="11">
        <v>16</v>
      </c>
      <c r="F79" s="48">
        <v>229</v>
      </c>
      <c r="G79" s="72">
        <v>3.19E-4</v>
      </c>
      <c r="H79" s="129">
        <v>5</v>
      </c>
      <c r="I79" s="121">
        <v>50</v>
      </c>
      <c r="J79" s="729">
        <f>IFERROR(VLOOKUP(C79,TDSheet!$G$1:$AK$2998,30,FALSE)/'Параметры заказа'!$B$10,"")</f>
        <v>10.49</v>
      </c>
      <c r="K79" s="1079">
        <f t="shared" si="1"/>
        <v>839.59725630000014</v>
      </c>
      <c r="L79" s="557"/>
    </row>
    <row r="80" spans="1:12" ht="28.2" customHeight="1">
      <c r="A80" s="2462"/>
      <c r="B80" s="2589"/>
      <c r="C80" s="49" t="s">
        <v>1015</v>
      </c>
      <c r="D80" s="4" t="s">
        <v>1093</v>
      </c>
      <c r="E80" s="11">
        <v>16</v>
      </c>
      <c r="F80" s="48">
        <v>141</v>
      </c>
      <c r="G80" s="72">
        <v>2.5500000000000002E-4</v>
      </c>
      <c r="H80" s="129">
        <v>10</v>
      </c>
      <c r="I80" s="121">
        <v>50</v>
      </c>
      <c r="J80" s="729">
        <f>IFERROR(VLOOKUP(C80,TDSheet!$G$1:$AK$2998,30,FALSE)/'Параметры заказа'!$B$10,"")</f>
        <v>10.95</v>
      </c>
      <c r="K80" s="1079">
        <f t="shared" si="1"/>
        <v>876.41467650000004</v>
      </c>
      <c r="L80" s="557"/>
    </row>
    <row r="81" spans="1:12" ht="28.2" customHeight="1">
      <c r="A81" s="2462"/>
      <c r="B81" s="2589"/>
      <c r="C81" s="49" t="s">
        <v>1016</v>
      </c>
      <c r="D81" s="4" t="s">
        <v>1080</v>
      </c>
      <c r="E81" s="11">
        <v>16</v>
      </c>
      <c r="F81" s="48">
        <v>335</v>
      </c>
      <c r="G81" s="72">
        <v>6.3699999999999998E-4</v>
      </c>
      <c r="H81" s="129">
        <v>4</v>
      </c>
      <c r="I81" s="121">
        <v>20</v>
      </c>
      <c r="J81" s="729">
        <f>IFERROR(VLOOKUP(C81,TDSheet!$G$1:$AK$2998,30,FALSE)/'Параметры заказа'!$B$10,"")</f>
        <v>15.07</v>
      </c>
      <c r="K81" s="1079">
        <f t="shared" si="1"/>
        <v>1206.1707009000002</v>
      </c>
      <c r="L81" s="557"/>
    </row>
    <row r="82" spans="1:12" ht="28.2" customHeight="1" thickBot="1">
      <c r="A82" s="2466"/>
      <c r="B82" s="2590"/>
      <c r="C82" s="60" t="s">
        <v>1017</v>
      </c>
      <c r="D82" s="5" t="s">
        <v>1094</v>
      </c>
      <c r="E82" s="12">
        <v>16</v>
      </c>
      <c r="F82" s="61">
        <v>480</v>
      </c>
      <c r="G82" s="92">
        <v>6.3699999999999998E-4</v>
      </c>
      <c r="H82" s="130">
        <v>4</v>
      </c>
      <c r="I82" s="127">
        <v>20</v>
      </c>
      <c r="J82" s="730">
        <f>IFERROR(VLOOKUP(C82,TDSheet!$G$1:$AK$2998,30,FALSE)/'Параметры заказа'!$B$10,"")</f>
        <v>17.48</v>
      </c>
      <c r="K82" s="1080">
        <f t="shared" si="1"/>
        <v>1399.0619676000003</v>
      </c>
      <c r="L82" s="558"/>
    </row>
    <row r="83" spans="1:12" ht="28.2" customHeight="1">
      <c r="A83" s="2460"/>
      <c r="B83" s="2501" t="s">
        <v>1097</v>
      </c>
      <c r="C83" s="58" t="s">
        <v>1025</v>
      </c>
      <c r="D83" s="85" t="s">
        <v>1084</v>
      </c>
      <c r="E83" s="9">
        <v>16</v>
      </c>
      <c r="F83" s="59">
        <v>79</v>
      </c>
      <c r="G83" s="74">
        <v>1.27E-4</v>
      </c>
      <c r="H83" s="131">
        <v>20</v>
      </c>
      <c r="I83" s="62">
        <v>100</v>
      </c>
      <c r="J83" s="728">
        <f>IFERROR(VLOOKUP(C83,TDSheet!$G$1:$AK$2998,30,FALSE)/'Параметры заказа'!$B$10,"")</f>
        <v>3.96</v>
      </c>
      <c r="K83" s="1081">
        <f t="shared" si="1"/>
        <v>316.94996520000007</v>
      </c>
      <c r="L83" s="556"/>
    </row>
    <row r="84" spans="1:12" ht="28.2" customHeight="1">
      <c r="A84" s="2462"/>
      <c r="B84" s="2589"/>
      <c r="C84" s="49" t="s">
        <v>1026</v>
      </c>
      <c r="D84" s="86" t="s">
        <v>1095</v>
      </c>
      <c r="E84" s="11">
        <v>16</v>
      </c>
      <c r="F84" s="48">
        <v>113</v>
      </c>
      <c r="G84" s="72">
        <v>1.27E-4</v>
      </c>
      <c r="H84" s="129">
        <v>10</v>
      </c>
      <c r="I84" s="50">
        <v>100</v>
      </c>
      <c r="J84" s="729">
        <f>IFERROR(VLOOKUP(C84,TDSheet!$G$1:$AK$2998,30,FALSE)/'Параметры заказа'!$B$10,"")</f>
        <v>4.8099999999999996</v>
      </c>
      <c r="K84" s="1079">
        <f t="shared" si="1"/>
        <v>384.98215470000002</v>
      </c>
      <c r="L84" s="557"/>
    </row>
    <row r="85" spans="1:12" ht="28.2" customHeight="1">
      <c r="A85" s="2462"/>
      <c r="B85" s="2589"/>
      <c r="C85" s="49" t="s">
        <v>1027</v>
      </c>
      <c r="D85" s="86" t="s">
        <v>1086</v>
      </c>
      <c r="E85" s="11">
        <v>16</v>
      </c>
      <c r="F85" s="48">
        <v>79</v>
      </c>
      <c r="G85" s="72">
        <v>7.1000000000000005E-5</v>
      </c>
      <c r="H85" s="129">
        <v>10</v>
      </c>
      <c r="I85" s="50">
        <v>180</v>
      </c>
      <c r="J85" s="729">
        <f>IFERROR(VLOOKUP(C85,TDSheet!$G$1:$AK$2998,30,FALSE)/'Параметры заказа'!$B$10,"")</f>
        <v>3.62</v>
      </c>
      <c r="K85" s="1079">
        <f t="shared" si="1"/>
        <v>289.73708940000006</v>
      </c>
      <c r="L85" s="557"/>
    </row>
    <row r="86" spans="1:12" ht="28.2" customHeight="1">
      <c r="A86" s="2462"/>
      <c r="B86" s="2589"/>
      <c r="C86" s="49" t="s">
        <v>1028</v>
      </c>
      <c r="D86" s="86" t="s">
        <v>1085</v>
      </c>
      <c r="E86" s="11">
        <v>16</v>
      </c>
      <c r="F86" s="48">
        <v>109</v>
      </c>
      <c r="G86" s="72">
        <v>1.27E-4</v>
      </c>
      <c r="H86" s="129">
        <v>10</v>
      </c>
      <c r="I86" s="50">
        <v>100</v>
      </c>
      <c r="J86" s="729">
        <f>IFERROR(VLOOKUP(C86,TDSheet!$G$1:$AK$2998,30,FALSE)/'Параметры заказа'!$B$10,"")</f>
        <v>4.5599999999999996</v>
      </c>
      <c r="K86" s="1079">
        <f t="shared" si="1"/>
        <v>364.97268720000005</v>
      </c>
      <c r="L86" s="557"/>
    </row>
    <row r="87" spans="1:12" ht="28.2" customHeight="1">
      <c r="A87" s="2462"/>
      <c r="B87" s="2589"/>
      <c r="C87" s="49" t="s">
        <v>1029</v>
      </c>
      <c r="D87" s="86" t="s">
        <v>1096</v>
      </c>
      <c r="E87" s="11">
        <v>16</v>
      </c>
      <c r="F87" s="48">
        <v>144</v>
      </c>
      <c r="G87" s="72">
        <v>2.5500000000000002E-4</v>
      </c>
      <c r="H87" s="129">
        <v>10</v>
      </c>
      <c r="I87" s="50">
        <v>50</v>
      </c>
      <c r="J87" s="729">
        <f>IFERROR(VLOOKUP(C87,TDSheet!$G$1:$AK$2998,30,FALSE)/'Параметры заказа'!$B$10,"")</f>
        <v>6.9</v>
      </c>
      <c r="K87" s="1079">
        <f t="shared" si="1"/>
        <v>552.26130300000011</v>
      </c>
      <c r="L87" s="557"/>
    </row>
    <row r="88" spans="1:12" ht="28.2" customHeight="1">
      <c r="A88" s="2462"/>
      <c r="B88" s="2589"/>
      <c r="C88" s="49" t="s">
        <v>1030</v>
      </c>
      <c r="D88" s="86" t="s">
        <v>1087</v>
      </c>
      <c r="E88" s="11">
        <v>16</v>
      </c>
      <c r="F88" s="48">
        <v>90</v>
      </c>
      <c r="G88" s="72">
        <v>8.0000000000000007E-5</v>
      </c>
      <c r="H88" s="129">
        <v>10</v>
      </c>
      <c r="I88" s="50">
        <v>160</v>
      </c>
      <c r="J88" s="729">
        <f>IFERROR(VLOOKUP(C88,TDSheet!$G$1:$AK$2998,30,FALSE)/'Параметры заказа'!$B$10,"")</f>
        <v>4.8099999999999996</v>
      </c>
      <c r="K88" s="1079">
        <f t="shared" si="1"/>
        <v>384.98215470000002</v>
      </c>
      <c r="L88" s="557"/>
    </row>
    <row r="89" spans="1:12" ht="28.2" customHeight="1">
      <c r="A89" s="2462"/>
      <c r="B89" s="2589"/>
      <c r="C89" s="49" t="s">
        <v>1031</v>
      </c>
      <c r="D89" s="86" t="s">
        <v>1075</v>
      </c>
      <c r="E89" s="11">
        <v>16</v>
      </c>
      <c r="F89" s="48">
        <v>114</v>
      </c>
      <c r="G89" s="72">
        <v>2.5500000000000002E-4</v>
      </c>
      <c r="H89" s="129">
        <v>10</v>
      </c>
      <c r="I89" s="50">
        <v>50</v>
      </c>
      <c r="J89" s="729">
        <f>IFERROR(VLOOKUP(C89,TDSheet!$G$1:$AK$2998,30,FALSE)/'Параметры заказа'!$B$10,"")</f>
        <v>7.85</v>
      </c>
      <c r="K89" s="1079">
        <f t="shared" si="1"/>
        <v>628.29727950000006</v>
      </c>
      <c r="L89" s="557"/>
    </row>
    <row r="90" spans="1:12" ht="28.2" customHeight="1">
      <c r="A90" s="2462"/>
      <c r="B90" s="2589"/>
      <c r="C90" s="49" t="s">
        <v>1032</v>
      </c>
      <c r="D90" s="86" t="s">
        <v>1088</v>
      </c>
      <c r="E90" s="11">
        <v>16</v>
      </c>
      <c r="F90" s="48">
        <v>137</v>
      </c>
      <c r="G90" s="72">
        <v>1.9900000000000001E-4</v>
      </c>
      <c r="H90" s="129">
        <v>10</v>
      </c>
      <c r="I90" s="50">
        <v>80</v>
      </c>
      <c r="J90" s="729">
        <f>IFERROR(VLOOKUP(C90,TDSheet!$G$1:$AK$2998,30,FALSE)/'Параметры заказа'!$B$10,"")</f>
        <v>7.1</v>
      </c>
      <c r="K90" s="1079">
        <f t="shared" si="1"/>
        <v>568.26887700000009</v>
      </c>
      <c r="L90" s="557"/>
    </row>
    <row r="91" spans="1:12" ht="28.2" customHeight="1">
      <c r="A91" s="2462"/>
      <c r="B91" s="2589"/>
      <c r="C91" s="49" t="s">
        <v>1033</v>
      </c>
      <c r="D91" s="86" t="s">
        <v>1090</v>
      </c>
      <c r="E91" s="11">
        <v>16</v>
      </c>
      <c r="F91" s="48">
        <v>110</v>
      </c>
      <c r="G91" s="72">
        <v>1.9900000000000001E-4</v>
      </c>
      <c r="H91" s="129">
        <v>10</v>
      </c>
      <c r="I91" s="50">
        <v>80</v>
      </c>
      <c r="J91" s="729">
        <f>IFERROR(VLOOKUP(C91,TDSheet!$G$1:$AK$2998,30,FALSE)/'Параметры заказа'!$B$10,"")</f>
        <v>6.23</v>
      </c>
      <c r="K91" s="1079">
        <f t="shared" si="1"/>
        <v>498.63593010000011</v>
      </c>
      <c r="L91" s="557"/>
    </row>
    <row r="92" spans="1:12" ht="28.2" customHeight="1">
      <c r="A92" s="2462"/>
      <c r="B92" s="2589"/>
      <c r="C92" s="49" t="s">
        <v>1034</v>
      </c>
      <c r="D92" s="86" t="s">
        <v>1091</v>
      </c>
      <c r="E92" s="11">
        <v>16</v>
      </c>
      <c r="F92" s="48">
        <v>174</v>
      </c>
      <c r="G92" s="73">
        <v>2.5500000000000002E-4</v>
      </c>
      <c r="H92" s="129">
        <v>5</v>
      </c>
      <c r="I92" s="50">
        <v>50</v>
      </c>
      <c r="J92" s="729">
        <f>IFERROR(VLOOKUP(C92,TDSheet!$G$1:$AK$2998,30,FALSE)/'Параметры заказа'!$B$10,"")</f>
        <v>7.74</v>
      </c>
      <c r="K92" s="1079">
        <f t="shared" si="1"/>
        <v>619.49311380000006</v>
      </c>
      <c r="L92" s="557"/>
    </row>
    <row r="93" spans="1:12" ht="28.2" customHeight="1">
      <c r="A93" s="2462"/>
      <c r="B93" s="2589"/>
      <c r="C93" s="49" t="s">
        <v>1035</v>
      </c>
      <c r="D93" s="86" t="s">
        <v>1080</v>
      </c>
      <c r="E93" s="11">
        <v>16</v>
      </c>
      <c r="F93" s="48">
        <v>314</v>
      </c>
      <c r="G93" s="73">
        <v>6.3699999999999998E-4</v>
      </c>
      <c r="H93" s="129">
        <v>4</v>
      </c>
      <c r="I93" s="50">
        <v>20</v>
      </c>
      <c r="J93" s="729">
        <f>IFERROR(VLOOKUP(C93,TDSheet!$G$1:$AK$2998,30,FALSE)/'Параметры заказа'!$B$10,"")</f>
        <v>13.36</v>
      </c>
      <c r="K93" s="1079">
        <f t="shared" si="1"/>
        <v>1069.3059432000002</v>
      </c>
      <c r="L93" s="557"/>
    </row>
    <row r="94" spans="1:12" ht="28.2" customHeight="1" thickBot="1">
      <c r="A94" s="2466"/>
      <c r="B94" s="2590"/>
      <c r="C94" s="60" t="s">
        <v>1036</v>
      </c>
      <c r="D94" s="87" t="s">
        <v>1094</v>
      </c>
      <c r="E94" s="12">
        <v>16</v>
      </c>
      <c r="F94" s="61">
        <v>486</v>
      </c>
      <c r="G94" s="75">
        <v>6.3699999999999998E-4</v>
      </c>
      <c r="H94" s="130">
        <v>4</v>
      </c>
      <c r="I94" s="63">
        <v>20</v>
      </c>
      <c r="J94" s="730">
        <f>IFERROR(VLOOKUP(C94,TDSheet!$G$1:$AK$2998,30,FALSE)/'Параметры заказа'!$B$10,"")</f>
        <v>22.5</v>
      </c>
      <c r="K94" s="1080">
        <f t="shared" si="1"/>
        <v>1800.8520750000002</v>
      </c>
      <c r="L94" s="558"/>
    </row>
    <row r="95" spans="1:12" ht="28.2" customHeight="1">
      <c r="A95" s="2460"/>
      <c r="B95" s="2501" t="s">
        <v>348</v>
      </c>
      <c r="C95" s="58" t="s">
        <v>1037</v>
      </c>
      <c r="D95" s="3" t="s">
        <v>1098</v>
      </c>
      <c r="E95" s="9">
        <v>16</v>
      </c>
      <c r="F95" s="59">
        <v>54</v>
      </c>
      <c r="G95" s="74">
        <v>8.0000000000000007E-5</v>
      </c>
      <c r="H95" s="131">
        <v>10</v>
      </c>
      <c r="I95" s="67">
        <v>200</v>
      </c>
      <c r="J95" s="728">
        <f>IFERROR(VLOOKUP(C95,TDSheet!$G$1:$AK$2998,30,FALSE)/'Параметры заказа'!$B$10,"")</f>
        <v>1.97</v>
      </c>
      <c r="K95" s="1078">
        <f t="shared" si="1"/>
        <v>157.67460390000002</v>
      </c>
      <c r="L95" s="561"/>
    </row>
    <row r="96" spans="1:12" ht="28.2" customHeight="1">
      <c r="A96" s="2462"/>
      <c r="B96" s="2589"/>
      <c r="C96" s="49" t="s">
        <v>1038</v>
      </c>
      <c r="D96" s="4" t="s">
        <v>1099</v>
      </c>
      <c r="E96" s="11">
        <v>16</v>
      </c>
      <c r="F96" s="48">
        <v>59</v>
      </c>
      <c r="G96" s="72">
        <v>8.0000000000000007E-5</v>
      </c>
      <c r="H96" s="129">
        <v>10</v>
      </c>
      <c r="I96" s="54">
        <v>200</v>
      </c>
      <c r="J96" s="729">
        <f>IFERROR(VLOOKUP(C96,TDSheet!$G$1:$AK$2998,30,FALSE)/'Параметры заказа'!$B$10,"")</f>
        <v>2.31</v>
      </c>
      <c r="K96" s="1079">
        <f t="shared" si="1"/>
        <v>184.88747970000003</v>
      </c>
      <c r="L96" s="557"/>
    </row>
    <row r="97" spans="1:12" ht="28.2" customHeight="1">
      <c r="A97" s="2462"/>
      <c r="B97" s="2589"/>
      <c r="C97" s="49" t="s">
        <v>1039</v>
      </c>
      <c r="D97" s="4" t="s">
        <v>1100</v>
      </c>
      <c r="E97" s="11">
        <v>16</v>
      </c>
      <c r="F97" s="48">
        <v>72</v>
      </c>
      <c r="G97" s="72">
        <v>8.0000000000000007E-5</v>
      </c>
      <c r="H97" s="129">
        <v>10</v>
      </c>
      <c r="I97" s="54">
        <v>200</v>
      </c>
      <c r="J97" s="729">
        <f>IFERROR(VLOOKUP(C97,TDSheet!$G$1:$AK$2998,30,FALSE)/'Параметры заказа'!$B$10,"")</f>
        <v>3.62</v>
      </c>
      <c r="K97" s="1079">
        <f t="shared" si="1"/>
        <v>289.73708940000006</v>
      </c>
      <c r="L97" s="557"/>
    </row>
    <row r="98" spans="1:12" ht="28.2" customHeight="1" thickBot="1">
      <c r="A98" s="2466"/>
      <c r="B98" s="2590"/>
      <c r="C98" s="60" t="s">
        <v>1040</v>
      </c>
      <c r="D98" s="5" t="s">
        <v>1101</v>
      </c>
      <c r="E98" s="12">
        <v>16</v>
      </c>
      <c r="F98" s="61">
        <v>99</v>
      </c>
      <c r="G98" s="92">
        <v>1.06E-4</v>
      </c>
      <c r="H98" s="130">
        <v>5</v>
      </c>
      <c r="I98" s="66">
        <v>150</v>
      </c>
      <c r="J98" s="730">
        <f>IFERROR(VLOOKUP(C98,TDSheet!$G$1:$AK$2998,30,FALSE)/'Параметры заказа'!$B$10,"")</f>
        <v>3.46</v>
      </c>
      <c r="K98" s="1086">
        <f t="shared" si="1"/>
        <v>276.93103020000007</v>
      </c>
      <c r="L98" s="559"/>
    </row>
    <row r="99" spans="1:12" ht="28.2" customHeight="1">
      <c r="A99" s="2460"/>
      <c r="B99" s="2501" t="s">
        <v>1103</v>
      </c>
      <c r="C99" s="58" t="s">
        <v>1041</v>
      </c>
      <c r="D99" s="85" t="s">
        <v>1098</v>
      </c>
      <c r="E99" s="9">
        <v>16</v>
      </c>
      <c r="F99" s="59">
        <v>42</v>
      </c>
      <c r="G99" s="74">
        <v>8.0000000000000007E-5</v>
      </c>
      <c r="H99" s="131">
        <v>20</v>
      </c>
      <c r="I99" s="62">
        <v>200</v>
      </c>
      <c r="J99" s="728">
        <f>IFERROR(VLOOKUP(C99,TDSheet!$G$1:$AK$2998,30,FALSE)/'Параметры заказа'!$B$10,"")</f>
        <v>1.88</v>
      </c>
      <c r="K99" s="1081">
        <f t="shared" si="1"/>
        <v>150.47119560000002</v>
      </c>
      <c r="L99" s="556"/>
    </row>
    <row r="100" spans="1:12" ht="28.2" customHeight="1">
      <c r="A100" s="2462"/>
      <c r="B100" s="2589"/>
      <c r="C100" s="49" t="s">
        <v>1042</v>
      </c>
      <c r="D100" s="86" t="s">
        <v>1099</v>
      </c>
      <c r="E100" s="11">
        <v>16</v>
      </c>
      <c r="F100" s="48">
        <v>55</v>
      </c>
      <c r="G100" s="72">
        <v>1E-4</v>
      </c>
      <c r="H100" s="129">
        <v>20</v>
      </c>
      <c r="I100" s="50">
        <v>160</v>
      </c>
      <c r="J100" s="729">
        <f>IFERROR(VLOOKUP(C100,TDSheet!$G$1:$AK$2998,30,FALSE)/'Параметры заказа'!$B$10,"")</f>
        <v>2.4300000000000002</v>
      </c>
      <c r="K100" s="1079">
        <f t="shared" si="1"/>
        <v>194.49202410000004</v>
      </c>
      <c r="L100" s="557"/>
    </row>
    <row r="101" spans="1:12" ht="28.2" customHeight="1">
      <c r="A101" s="2462"/>
      <c r="B101" s="2589"/>
      <c r="C101" s="49" t="s">
        <v>1043</v>
      </c>
      <c r="D101" s="86" t="s">
        <v>1100</v>
      </c>
      <c r="E101" s="11">
        <v>16</v>
      </c>
      <c r="F101" s="48">
        <v>56</v>
      </c>
      <c r="G101" s="72">
        <v>1E-4</v>
      </c>
      <c r="H101" s="129">
        <v>20</v>
      </c>
      <c r="I101" s="50">
        <v>160</v>
      </c>
      <c r="J101" s="729">
        <f>IFERROR(VLOOKUP(C101,TDSheet!$G$1:$AK$2998,30,FALSE)/'Параметры заказа'!$B$10,"")</f>
        <v>3.96</v>
      </c>
      <c r="K101" s="1079">
        <f t="shared" si="1"/>
        <v>316.94996520000007</v>
      </c>
      <c r="L101" s="557"/>
    </row>
    <row r="102" spans="1:12" ht="28.2" customHeight="1">
      <c r="A102" s="2462"/>
      <c r="B102" s="2589"/>
      <c r="C102" s="49" t="s">
        <v>1044</v>
      </c>
      <c r="D102" s="86" t="s">
        <v>1102</v>
      </c>
      <c r="E102" s="11">
        <v>16</v>
      </c>
      <c r="F102" s="48">
        <v>69</v>
      </c>
      <c r="G102" s="72">
        <v>1.5899999999999999E-4</v>
      </c>
      <c r="H102" s="129">
        <v>20</v>
      </c>
      <c r="I102" s="50">
        <v>100</v>
      </c>
      <c r="J102" s="729">
        <f>IFERROR(VLOOKUP(C102,TDSheet!$G$1:$AK$2998,30,FALSE)/'Параметры заказа'!$B$10,"")</f>
        <v>3.07</v>
      </c>
      <c r="K102" s="1079">
        <f t="shared" si="1"/>
        <v>245.71626090000004</v>
      </c>
      <c r="L102" s="557"/>
    </row>
    <row r="103" spans="1:12" ht="28.2" customHeight="1">
      <c r="A103" s="2462"/>
      <c r="B103" s="2589"/>
      <c r="C103" s="49" t="s">
        <v>1045</v>
      </c>
      <c r="D103" s="86" t="s">
        <v>1101</v>
      </c>
      <c r="E103" s="11">
        <v>16</v>
      </c>
      <c r="F103" s="48">
        <v>73</v>
      </c>
      <c r="G103" s="72">
        <v>1.5899999999999999E-4</v>
      </c>
      <c r="H103" s="129">
        <v>10</v>
      </c>
      <c r="I103" s="50">
        <v>100</v>
      </c>
      <c r="J103" s="729">
        <f>IFERROR(VLOOKUP(C103,TDSheet!$G$1:$AK$2998,30,FALSE)/'Параметры заказа'!$B$10,"")</f>
        <v>3.34</v>
      </c>
      <c r="K103" s="1079">
        <f t="shared" si="1"/>
        <v>267.32648580000006</v>
      </c>
      <c r="L103" s="557"/>
    </row>
    <row r="104" spans="1:12" ht="28.2" customHeight="1">
      <c r="A104" s="2462"/>
      <c r="B104" s="2589"/>
      <c r="C104" s="49" t="s">
        <v>1046</v>
      </c>
      <c r="D104" s="86" t="s">
        <v>1104</v>
      </c>
      <c r="E104" s="11">
        <v>16</v>
      </c>
      <c r="F104" s="48">
        <v>90</v>
      </c>
      <c r="G104" s="72">
        <v>2.12E-4</v>
      </c>
      <c r="H104" s="129">
        <v>10</v>
      </c>
      <c r="I104" s="50">
        <v>60</v>
      </c>
      <c r="J104" s="729">
        <f>IFERROR(VLOOKUP(C104,TDSheet!$G$1:$AK$2998,30,FALSE)/'Параметры заказа'!$B$10,"")</f>
        <v>4.05</v>
      </c>
      <c r="K104" s="1079">
        <f t="shared" si="1"/>
        <v>324.15337350000004</v>
      </c>
      <c r="L104" s="557"/>
    </row>
    <row r="105" spans="1:12" ht="28.2" customHeight="1">
      <c r="A105" s="2462"/>
      <c r="B105" s="2589"/>
      <c r="C105" s="49" t="s">
        <v>1047</v>
      </c>
      <c r="D105" s="86" t="s">
        <v>1105</v>
      </c>
      <c r="E105" s="11">
        <v>16</v>
      </c>
      <c r="F105" s="48">
        <v>101</v>
      </c>
      <c r="G105" s="72">
        <v>2.12E-4</v>
      </c>
      <c r="H105" s="129">
        <v>10</v>
      </c>
      <c r="I105" s="50">
        <v>60</v>
      </c>
      <c r="J105" s="729">
        <f>IFERROR(VLOOKUP(C105,TDSheet!$G$1:$AK$2998,30,FALSE)/'Параметры заказа'!$B$10,"")</f>
        <v>4.6500000000000004</v>
      </c>
      <c r="K105" s="1079">
        <f t="shared" si="1"/>
        <v>372.17609550000009</v>
      </c>
      <c r="L105" s="557"/>
    </row>
    <row r="106" spans="1:12" ht="28.2" customHeight="1">
      <c r="A106" s="2462"/>
      <c r="B106" s="2589"/>
      <c r="C106" s="49" t="s">
        <v>1048</v>
      </c>
      <c r="D106" s="86" t="s">
        <v>1106</v>
      </c>
      <c r="E106" s="11">
        <v>16</v>
      </c>
      <c r="F106" s="48">
        <v>103</v>
      </c>
      <c r="G106" s="72">
        <v>2.12E-4</v>
      </c>
      <c r="H106" s="129">
        <v>10</v>
      </c>
      <c r="I106" s="50">
        <v>60</v>
      </c>
      <c r="J106" s="1085">
        <f>IFERROR(VLOOKUP(C106,TDSheet!$G$1:$AK$2998,30,FALSE)/'Параметры заказа'!$B$10,"")</f>
        <v>4.58</v>
      </c>
      <c r="K106" s="1079">
        <f t="shared" si="1"/>
        <v>366.57344460000007</v>
      </c>
      <c r="L106" s="557"/>
    </row>
    <row r="107" spans="1:12" ht="28.2" customHeight="1">
      <c r="A107" s="2462"/>
      <c r="B107" s="2589"/>
      <c r="C107" s="49" t="s">
        <v>1049</v>
      </c>
      <c r="D107" s="83" t="s">
        <v>1107</v>
      </c>
      <c r="E107" s="11">
        <v>16</v>
      </c>
      <c r="F107" s="48">
        <v>137</v>
      </c>
      <c r="G107" s="72">
        <v>2.5500000000000002E-4</v>
      </c>
      <c r="H107" s="129">
        <v>4</v>
      </c>
      <c r="I107" s="50">
        <v>100</v>
      </c>
      <c r="J107" s="1085">
        <f>IFERROR(VLOOKUP(C107,TDSheet!$G$1:$AK$2998,30,FALSE)/'Параметры заказа'!$B$10,"")</f>
        <v>5.89</v>
      </c>
      <c r="K107" s="1079">
        <f t="shared" si="1"/>
        <v>471.42305430000005</v>
      </c>
      <c r="L107" s="557"/>
    </row>
    <row r="108" spans="1:12" ht="28.2" customHeight="1">
      <c r="A108" s="2462"/>
      <c r="B108" s="2589"/>
      <c r="C108" s="49" t="s">
        <v>1050</v>
      </c>
      <c r="D108" s="83" t="s">
        <v>1108</v>
      </c>
      <c r="E108" s="11">
        <v>16</v>
      </c>
      <c r="F108" s="48">
        <v>162</v>
      </c>
      <c r="G108" s="72">
        <v>3.3199999999999999E-4</v>
      </c>
      <c r="H108" s="129">
        <v>4</v>
      </c>
      <c r="I108" s="50">
        <v>48</v>
      </c>
      <c r="J108" s="729">
        <f>IFERROR(VLOOKUP(C108,TDSheet!$G$1:$AK$2998,30,FALSE)/'Параметры заказа'!$B$10,"")</f>
        <v>8.11</v>
      </c>
      <c r="K108" s="1079">
        <f t="shared" si="1"/>
        <v>649.1071257000001</v>
      </c>
      <c r="L108" s="557"/>
    </row>
    <row r="109" spans="1:12" ht="28.2" customHeight="1">
      <c r="A109" s="2462"/>
      <c r="B109" s="2589"/>
      <c r="C109" s="49" t="s">
        <v>1051</v>
      </c>
      <c r="D109" s="83" t="s">
        <v>1109</v>
      </c>
      <c r="E109" s="11">
        <v>16</v>
      </c>
      <c r="F109" s="48">
        <v>165</v>
      </c>
      <c r="G109" s="72">
        <v>3.3199999999999999E-4</v>
      </c>
      <c r="H109" s="129">
        <v>4</v>
      </c>
      <c r="I109" s="50">
        <v>48</v>
      </c>
      <c r="J109" s="729">
        <f>IFERROR(VLOOKUP(C109,TDSheet!$G$1:$AK$2998,30,FALSE)/'Параметры заказа'!$B$10,"")</f>
        <v>9.0500000000000007</v>
      </c>
      <c r="K109" s="1079">
        <f t="shared" si="1"/>
        <v>724.34272350000015</v>
      </c>
      <c r="L109" s="557"/>
    </row>
    <row r="110" spans="1:12" ht="28.2" customHeight="1" thickBot="1">
      <c r="A110" s="2463"/>
      <c r="B110" s="2591"/>
      <c r="C110" s="140" t="s">
        <v>1052</v>
      </c>
      <c r="D110" s="141" t="s">
        <v>1110</v>
      </c>
      <c r="E110" s="11">
        <v>16</v>
      </c>
      <c r="F110" s="142">
        <v>183</v>
      </c>
      <c r="G110" s="143">
        <v>3.3199999999999999E-4</v>
      </c>
      <c r="H110" s="144">
        <v>4</v>
      </c>
      <c r="I110" s="180">
        <v>48</v>
      </c>
      <c r="J110" s="753">
        <f>IFERROR(VLOOKUP(C110,TDSheet!$G$1:$AK$2998,30,FALSE)/'Параметры заказа'!$B$10,"")</f>
        <v>10.31</v>
      </c>
      <c r="K110" s="1086">
        <f t="shared" si="1"/>
        <v>825.19043970000018</v>
      </c>
      <c r="L110" s="559"/>
    </row>
    <row r="111" spans="1:12" ht="28.2" customHeight="1">
      <c r="A111" s="2460"/>
      <c r="B111" s="2501" t="s">
        <v>1111</v>
      </c>
      <c r="C111" s="58" t="s">
        <v>1053</v>
      </c>
      <c r="D111" s="85" t="s">
        <v>1085</v>
      </c>
      <c r="E111" s="9">
        <v>16</v>
      </c>
      <c r="F111" s="59">
        <v>81</v>
      </c>
      <c r="G111" s="74">
        <v>8.5000000000000006E-5</v>
      </c>
      <c r="H111" s="131">
        <v>10</v>
      </c>
      <c r="I111" s="65">
        <v>150</v>
      </c>
      <c r="J111" s="728">
        <f>IFERROR(VLOOKUP(C111,TDSheet!$G$1:$AK$2998,30,FALSE)/'Параметры заказа'!$B$10,"")</f>
        <v>4.33</v>
      </c>
      <c r="K111" s="1081">
        <f t="shared" si="1"/>
        <v>346.56397710000005</v>
      </c>
      <c r="L111" s="556"/>
    </row>
    <row r="112" spans="1:12" ht="28.2" customHeight="1">
      <c r="A112" s="2462"/>
      <c r="B112" s="2589"/>
      <c r="C112" s="49" t="s">
        <v>1054</v>
      </c>
      <c r="D112" s="83" t="s">
        <v>1075</v>
      </c>
      <c r="E112" s="11">
        <v>16</v>
      </c>
      <c r="F112" s="48">
        <v>90</v>
      </c>
      <c r="G112" s="73">
        <v>8.5000000000000006E-5</v>
      </c>
      <c r="H112" s="129">
        <v>10</v>
      </c>
      <c r="I112" s="54">
        <v>150</v>
      </c>
      <c r="J112" s="1085">
        <f>IFERROR(VLOOKUP(C112,TDSheet!$G$1:$AK$2998,30,FALSE)/'Параметры заказа'!$B$10,"")</f>
        <v>4.28</v>
      </c>
      <c r="K112" s="1079">
        <f t="shared" si="1"/>
        <v>342.56208360000005</v>
      </c>
      <c r="L112" s="557"/>
    </row>
    <row r="113" spans="1:12" ht="28.2" customHeight="1" thickBot="1">
      <c r="A113" s="2466"/>
      <c r="B113" s="2590"/>
      <c r="C113" s="60"/>
      <c r="D113" s="84"/>
      <c r="E113" s="34"/>
      <c r="F113" s="61"/>
      <c r="G113" s="75"/>
      <c r="H113" s="130"/>
      <c r="I113" s="66"/>
      <c r="J113" s="730" t="str">
        <f>IFERROR(VLOOKUP(C113,TDSheet!$G$1:$AK$2998,30,FALSE)/'Параметры заказа'!$B$10,"")</f>
        <v/>
      </c>
      <c r="K113" s="1080" t="str">
        <f t="shared" si="1"/>
        <v/>
      </c>
      <c r="L113" s="558"/>
    </row>
    <row r="114" spans="1:12" ht="28.2" customHeight="1" thickBot="1">
      <c r="A114" s="920" t="s">
        <v>1115</v>
      </c>
      <c r="B114" s="1075"/>
      <c r="C114" s="1075"/>
      <c r="D114" s="1075"/>
      <c r="E114" s="1075"/>
      <c r="F114" s="1075"/>
      <c r="G114" s="1075"/>
      <c r="H114" s="1075"/>
      <c r="I114" s="1075"/>
      <c r="J114" s="1090" t="str">
        <f>IFERROR(VLOOKUP(C114,TDSheet!$G$1:$AK$2998,30,FALSE)/'Параметры заказа'!$B$10,"")</f>
        <v/>
      </c>
      <c r="K114" s="1090" t="str">
        <f t="shared" si="1"/>
        <v/>
      </c>
      <c r="L114" s="560"/>
    </row>
    <row r="115" spans="1:12" ht="28.2" customHeight="1">
      <c r="A115" s="2592"/>
      <c r="B115" s="2593" t="s">
        <v>1114</v>
      </c>
      <c r="C115" s="58" t="s">
        <v>1056</v>
      </c>
      <c r="D115" s="85" t="s">
        <v>1096</v>
      </c>
      <c r="E115" s="9">
        <v>16</v>
      </c>
      <c r="F115" s="59">
        <v>238</v>
      </c>
      <c r="G115" s="74">
        <v>2.12E-4</v>
      </c>
      <c r="H115" s="131">
        <v>2</v>
      </c>
      <c r="I115" s="65">
        <v>60</v>
      </c>
      <c r="J115" s="728">
        <f>IFERROR(VLOOKUP(C115,TDSheet!$G$1:$AK$2998,30,FALSE)/'Параметры заказа'!$B$10,"")</f>
        <v>24.63</v>
      </c>
      <c r="K115" s="1081">
        <f t="shared" si="1"/>
        <v>1971.3327381000001</v>
      </c>
      <c r="L115" s="556"/>
    </row>
    <row r="116" spans="1:12" ht="28.2" customHeight="1">
      <c r="A116" s="2478"/>
      <c r="B116" s="2594"/>
      <c r="C116" s="49" t="s">
        <v>1057</v>
      </c>
      <c r="D116" s="86" t="s">
        <v>1088</v>
      </c>
      <c r="E116" s="11">
        <v>16</v>
      </c>
      <c r="F116" s="48">
        <v>252</v>
      </c>
      <c r="G116" s="72">
        <v>4.2499999999999998E-4</v>
      </c>
      <c r="H116" s="129">
        <v>2</v>
      </c>
      <c r="I116" s="53">
        <v>30</v>
      </c>
      <c r="J116" s="729">
        <f>IFERROR(VLOOKUP(C116,TDSheet!$G$1:$AK$2998,30,FALSE)/'Параметры заказа'!$B$10,"")</f>
        <v>31.27</v>
      </c>
      <c r="K116" s="1079">
        <f t="shared" si="1"/>
        <v>2502.7841949000003</v>
      </c>
      <c r="L116" s="557"/>
    </row>
    <row r="117" spans="1:12" ht="28.2" customHeight="1" thickBot="1">
      <c r="A117" s="2479"/>
      <c r="B117" s="2595"/>
      <c r="C117" s="60" t="s">
        <v>1058</v>
      </c>
      <c r="D117" s="87" t="s">
        <v>1080</v>
      </c>
      <c r="E117" s="12">
        <v>16</v>
      </c>
      <c r="F117" s="61">
        <v>581</v>
      </c>
      <c r="G117" s="92">
        <v>6.3699999999999998E-4</v>
      </c>
      <c r="H117" s="130">
        <v>2</v>
      </c>
      <c r="I117" s="182">
        <v>20</v>
      </c>
      <c r="J117" s="730">
        <f>IFERROR(VLOOKUP(C117,TDSheet!$G$1:$AK$2998,30,FALSE)/'Параметры заказа'!$B$10,"")</f>
        <v>70.040000000000006</v>
      </c>
      <c r="K117" s="1080">
        <f t="shared" si="1"/>
        <v>5605.8524148000015</v>
      </c>
      <c r="L117" s="558"/>
    </row>
    <row r="118" spans="1:12" ht="28.2" customHeight="1">
      <c r="A118" s="2478"/>
      <c r="B118" s="2594" t="s">
        <v>1116</v>
      </c>
      <c r="C118" s="133" t="s">
        <v>1059</v>
      </c>
      <c r="D118" s="171" t="s">
        <v>1084</v>
      </c>
      <c r="E118" s="69">
        <v>16</v>
      </c>
      <c r="F118" s="136">
        <v>148</v>
      </c>
      <c r="G118" s="137">
        <v>1.27E-4</v>
      </c>
      <c r="H118" s="135">
        <v>2</v>
      </c>
      <c r="I118" s="181">
        <v>100</v>
      </c>
      <c r="J118" s="1091">
        <f>IFERROR(VLOOKUP(C118,TDSheet!$G$1:$AK$2998,30,FALSE)/'Параметры заказа'!$B$10,"")</f>
        <v>5.84</v>
      </c>
      <c r="K118" s="1078">
        <f t="shared" si="1"/>
        <v>467.42116080000005</v>
      </c>
      <c r="L118" s="561"/>
    </row>
    <row r="119" spans="1:12" ht="28.2" customHeight="1">
      <c r="A119" s="2478"/>
      <c r="B119" s="2594"/>
      <c r="C119" s="49" t="s">
        <v>1060</v>
      </c>
      <c r="D119" s="86" t="s">
        <v>1086</v>
      </c>
      <c r="E119" s="11">
        <v>16</v>
      </c>
      <c r="F119" s="48">
        <v>154</v>
      </c>
      <c r="G119" s="72">
        <v>1.4200000000000001E-4</v>
      </c>
      <c r="H119" s="129">
        <v>2</v>
      </c>
      <c r="I119" s="53">
        <v>90</v>
      </c>
      <c r="J119" s="1085">
        <f>IFERROR(VLOOKUP(C119,TDSheet!$G$1:$AK$2998,30,FALSE)/'Параметры заказа'!$B$10,"")</f>
        <v>4.83</v>
      </c>
      <c r="K119" s="1079">
        <f t="shared" si="1"/>
        <v>386.58291210000004</v>
      </c>
      <c r="L119" s="557"/>
    </row>
    <row r="120" spans="1:12" ht="28.2" customHeight="1">
      <c r="A120" s="2478"/>
      <c r="B120" s="2594"/>
      <c r="C120" s="49" t="s">
        <v>1061</v>
      </c>
      <c r="D120" s="86" t="s">
        <v>1112</v>
      </c>
      <c r="E120" s="11">
        <v>16</v>
      </c>
      <c r="F120" s="48">
        <v>228</v>
      </c>
      <c r="G120" s="72">
        <v>2.12E-4</v>
      </c>
      <c r="H120" s="129">
        <v>2</v>
      </c>
      <c r="I120" s="53">
        <v>60</v>
      </c>
      <c r="J120" s="1085">
        <f>IFERROR(VLOOKUP(C120,TDSheet!$G$1:$AK$2998,30,FALSE)/'Параметры заказа'!$B$10,"")</f>
        <v>6.6</v>
      </c>
      <c r="K120" s="1079">
        <f t="shared" si="1"/>
        <v>528.24994200000003</v>
      </c>
      <c r="L120" s="557"/>
    </row>
    <row r="121" spans="1:12" ht="28.2" customHeight="1">
      <c r="A121" s="2478"/>
      <c r="B121" s="2594"/>
      <c r="C121" s="49" t="s">
        <v>1062</v>
      </c>
      <c r="D121" s="86" t="s">
        <v>1088</v>
      </c>
      <c r="E121" s="11">
        <v>16</v>
      </c>
      <c r="F121" s="48">
        <v>301</v>
      </c>
      <c r="G121" s="72">
        <v>2.6499999999999999E-4</v>
      </c>
      <c r="H121" s="129">
        <v>2</v>
      </c>
      <c r="I121" s="53">
        <v>48</v>
      </c>
      <c r="J121" s="1085">
        <f>IFERROR(VLOOKUP(C121,TDSheet!$G$1:$AK$2998,30,FALSE)/'Параметры заказа'!$B$10,"")</f>
        <v>11.43</v>
      </c>
      <c r="K121" s="1079">
        <f t="shared" si="1"/>
        <v>914.83285410000008</v>
      </c>
      <c r="L121" s="557"/>
    </row>
    <row r="122" spans="1:12" ht="28.2" customHeight="1">
      <c r="A122" s="2478"/>
      <c r="B122" s="2594"/>
      <c r="C122" s="49" t="s">
        <v>1063</v>
      </c>
      <c r="D122" s="83" t="s">
        <v>1113</v>
      </c>
      <c r="E122" s="11">
        <v>16</v>
      </c>
      <c r="F122" s="48">
        <v>463</v>
      </c>
      <c r="G122" s="72">
        <v>4.2499999999999998E-4</v>
      </c>
      <c r="H122" s="129">
        <v>2</v>
      </c>
      <c r="I122" s="53">
        <v>30</v>
      </c>
      <c r="J122" s="1085">
        <f>IFERROR(VLOOKUP(C122,TDSheet!$G$1:$AK$2998,30,FALSE)/'Параметры заказа'!$B$10,"")</f>
        <v>18.12</v>
      </c>
      <c r="K122" s="1079">
        <f t="shared" si="1"/>
        <v>1450.2862044000003</v>
      </c>
      <c r="L122" s="557"/>
    </row>
    <row r="123" spans="1:12" ht="28.2" customHeight="1">
      <c r="A123" s="2478"/>
      <c r="B123" s="2594"/>
      <c r="C123" s="49" t="s">
        <v>1064</v>
      </c>
      <c r="D123" s="88" t="s">
        <v>1080</v>
      </c>
      <c r="E123" s="35">
        <v>16</v>
      </c>
      <c r="F123" s="48">
        <v>683</v>
      </c>
      <c r="G123" s="72">
        <v>6.3699999999999998E-4</v>
      </c>
      <c r="H123" s="129">
        <v>2</v>
      </c>
      <c r="I123" s="103">
        <v>20</v>
      </c>
      <c r="J123" s="1089">
        <f>IFERROR(VLOOKUP(C123,TDSheet!$G$1:$AK$2998,30,FALSE)/'Параметры заказа'!$B$10,"")</f>
        <v>30.45</v>
      </c>
      <c r="K123" s="1079">
        <f t="shared" si="1"/>
        <v>2437.1531415000004</v>
      </c>
      <c r="L123" s="557"/>
    </row>
    <row r="124" spans="1:12" ht="28.2" customHeight="1" thickBot="1">
      <c r="A124" s="2461"/>
      <c r="B124" s="2493"/>
      <c r="C124" s="49" t="s">
        <v>1065</v>
      </c>
      <c r="D124" s="83" t="s">
        <v>1094</v>
      </c>
      <c r="E124" s="11">
        <v>16</v>
      </c>
      <c r="F124" s="48">
        <v>1028</v>
      </c>
      <c r="G124" s="72">
        <v>1.274E-3</v>
      </c>
      <c r="H124" s="129">
        <v>2</v>
      </c>
      <c r="I124" s="54">
        <v>10</v>
      </c>
      <c r="J124" s="1085">
        <f>IFERROR(VLOOKUP(C124,TDSheet!$G$1:$AK$2998,30,FALSE)/'Параметры заказа'!$B$10,"")</f>
        <v>48.11</v>
      </c>
      <c r="K124" s="1079">
        <f t="shared" si="1"/>
        <v>3850.6219257000007</v>
      </c>
      <c r="L124" s="557"/>
    </row>
    <row r="125" spans="1:12" ht="28.2" customHeight="1" thickBot="1">
      <c r="A125" s="718" t="s">
        <v>578</v>
      </c>
      <c r="B125" s="719"/>
      <c r="C125" s="719"/>
      <c r="D125" s="719"/>
      <c r="E125" s="719"/>
      <c r="F125" s="719"/>
      <c r="G125" s="719"/>
      <c r="H125" s="719"/>
      <c r="I125" s="719"/>
      <c r="J125" s="747" t="str">
        <f>IFERROR(VLOOKUP(C125,TDSheet!$G$1:$AK$2998,30,FALSE)/'Параметры заказа'!$B$10,"")</f>
        <v/>
      </c>
      <c r="K125" s="747" t="str">
        <f t="shared" si="1"/>
        <v/>
      </c>
      <c r="L125" s="560"/>
    </row>
    <row r="126" spans="1:12" ht="28.2" customHeight="1">
      <c r="A126" s="2389"/>
      <c r="B126" s="2391" t="s">
        <v>1127</v>
      </c>
      <c r="C126" s="93" t="s">
        <v>1128</v>
      </c>
      <c r="D126" s="82" t="s">
        <v>760</v>
      </c>
      <c r="E126" s="20">
        <v>16</v>
      </c>
      <c r="F126" s="20">
        <v>67</v>
      </c>
      <c r="G126" s="46"/>
      <c r="H126" s="111">
        <v>20</v>
      </c>
      <c r="I126" s="122">
        <v>200</v>
      </c>
      <c r="J126" s="1092">
        <f>IFERROR(VLOOKUP(C126,TDSheet!$G$1:$AK$2998,30,FALSE)/'Параметры заказа'!$B$10,"")</f>
        <v>3.21</v>
      </c>
      <c r="K126" s="1076">
        <f t="shared" si="1"/>
        <v>256.92156270000004</v>
      </c>
      <c r="L126" s="557"/>
    </row>
    <row r="127" spans="1:12" ht="28.2" customHeight="1">
      <c r="A127" s="2387"/>
      <c r="B127" s="2388"/>
      <c r="C127" s="18" t="s">
        <v>1129</v>
      </c>
      <c r="D127" s="178" t="s">
        <v>644</v>
      </c>
      <c r="E127" s="36">
        <v>16</v>
      </c>
      <c r="F127" s="36">
        <v>79</v>
      </c>
      <c r="G127" s="47"/>
      <c r="H127" s="116">
        <v>10</v>
      </c>
      <c r="I127" s="102">
        <v>140</v>
      </c>
      <c r="J127" s="1093">
        <f>IFERROR(VLOOKUP(C127,TDSheet!$G$1:$AK$2998,30,FALSE)/'Параметры заказа'!$B$10,"")</f>
        <v>3.87</v>
      </c>
      <c r="K127" s="1076">
        <f t="shared" si="1"/>
        <v>309.74655690000003</v>
      </c>
      <c r="L127" s="557"/>
    </row>
    <row r="128" spans="1:12" ht="28.2" customHeight="1">
      <c r="A128" s="2387"/>
      <c r="B128" s="2388"/>
      <c r="C128" s="18" t="s">
        <v>1130</v>
      </c>
      <c r="D128" s="178" t="s">
        <v>671</v>
      </c>
      <c r="E128" s="36">
        <v>16</v>
      </c>
      <c r="F128" s="36">
        <v>103</v>
      </c>
      <c r="G128" s="47"/>
      <c r="H128" s="116">
        <v>10</v>
      </c>
      <c r="I128" s="102">
        <v>100</v>
      </c>
      <c r="J128" s="1093">
        <f>IFERROR(VLOOKUP(C128,TDSheet!$G$1:$AK$2998,30,FALSE)/'Параметры заказа'!$B$10,"")</f>
        <v>5.04</v>
      </c>
      <c r="K128" s="1076">
        <f t="shared" si="1"/>
        <v>403.39086480000009</v>
      </c>
      <c r="L128" s="557"/>
    </row>
    <row r="129" spans="1:12" ht="28.2" customHeight="1">
      <c r="A129" s="2387"/>
      <c r="B129" s="2388"/>
      <c r="C129" s="18" t="s">
        <v>1131</v>
      </c>
      <c r="D129" s="178" t="s">
        <v>1066</v>
      </c>
      <c r="E129" s="36">
        <v>16</v>
      </c>
      <c r="F129" s="36">
        <v>140</v>
      </c>
      <c r="G129" s="47"/>
      <c r="H129" s="116">
        <v>10</v>
      </c>
      <c r="I129" s="102">
        <v>100</v>
      </c>
      <c r="J129" s="1093">
        <f>IFERROR(VLOOKUP(C129,TDSheet!$G$1:$AK$2998,30,FALSE)/'Параметры заказа'!$B$10,"")</f>
        <v>8.16</v>
      </c>
      <c r="K129" s="1076">
        <f t="shared" si="1"/>
        <v>653.10901920000015</v>
      </c>
      <c r="L129" s="557"/>
    </row>
    <row r="130" spans="1:12" ht="28.2" customHeight="1">
      <c r="A130" s="2387"/>
      <c r="B130" s="2388"/>
      <c r="C130" s="18" t="s">
        <v>1132</v>
      </c>
      <c r="D130" s="178" t="s">
        <v>670</v>
      </c>
      <c r="E130" s="36">
        <v>16</v>
      </c>
      <c r="F130" s="36">
        <v>196</v>
      </c>
      <c r="G130" s="47"/>
      <c r="H130" s="116">
        <v>4</v>
      </c>
      <c r="I130" s="102">
        <v>48</v>
      </c>
      <c r="J130" s="1093">
        <f>IFERROR(VLOOKUP(C130,TDSheet!$G$1:$AK$2998,30,FALSE)/'Параметры заказа'!$B$10,"")</f>
        <v>14.62</v>
      </c>
      <c r="K130" s="1076">
        <f t="shared" si="1"/>
        <v>1170.1536594000002</v>
      </c>
      <c r="L130" s="557"/>
    </row>
    <row r="131" spans="1:12" ht="28.2" customHeight="1">
      <c r="A131" s="2387"/>
      <c r="B131" s="2388"/>
      <c r="C131" s="94" t="s">
        <v>1133</v>
      </c>
      <c r="D131" s="83" t="s">
        <v>1067</v>
      </c>
      <c r="E131" s="36">
        <v>16</v>
      </c>
      <c r="F131" s="35">
        <v>264</v>
      </c>
      <c r="G131" s="44"/>
      <c r="H131" s="112">
        <v>4</v>
      </c>
      <c r="I131" s="103">
        <v>40</v>
      </c>
      <c r="J131" s="1089">
        <f>IFERROR(VLOOKUP(C131,TDSheet!$G$1:$AK$2998,30,FALSE)/'Параметры заказа'!$B$10,"")</f>
        <v>12.81</v>
      </c>
      <c r="K131" s="1076">
        <f t="shared" si="1"/>
        <v>1025.2851147000001</v>
      </c>
      <c r="L131" s="557"/>
    </row>
    <row r="132" spans="1:12" ht="28.2" customHeight="1" thickBot="1">
      <c r="A132" s="2387"/>
      <c r="B132" s="2388"/>
      <c r="C132" s="37" t="s">
        <v>1134</v>
      </c>
      <c r="D132" s="38" t="s">
        <v>657</v>
      </c>
      <c r="E132" s="189">
        <v>16</v>
      </c>
      <c r="F132" s="40">
        <v>401</v>
      </c>
      <c r="G132" s="68"/>
      <c r="H132" s="114">
        <v>2</v>
      </c>
      <c r="I132" s="106">
        <v>20</v>
      </c>
      <c r="J132" s="1082">
        <f>IFERROR(VLOOKUP(C132,TDSheet!$G$1:$AK$2998,30,FALSE)/'Параметры заказа'!$B$10,"")</f>
        <v>21.49</v>
      </c>
      <c r="K132" s="1094">
        <f t="shared" si="1"/>
        <v>1720.0138263000001</v>
      </c>
      <c r="L132" s="559"/>
    </row>
    <row r="133" spans="1:12" ht="28.2" customHeight="1">
      <c r="A133" s="2389"/>
      <c r="B133" s="2391" t="s">
        <v>1135</v>
      </c>
      <c r="C133" s="93" t="s">
        <v>1136</v>
      </c>
      <c r="D133" s="82" t="s">
        <v>1153</v>
      </c>
      <c r="E133" s="20">
        <v>16</v>
      </c>
      <c r="F133" s="20">
        <v>72</v>
      </c>
      <c r="G133" s="46"/>
      <c r="H133" s="111">
        <v>10</v>
      </c>
      <c r="I133" s="122">
        <v>100</v>
      </c>
      <c r="J133" s="1092">
        <f>IFERROR(VLOOKUP(C133,TDSheet!$G$1:$AK$2998,30,FALSE)/'Параметры заказа'!$B$10,"")</f>
        <v>6.71</v>
      </c>
      <c r="K133" s="1095">
        <f t="shared" si="1"/>
        <v>537.05410770000003</v>
      </c>
      <c r="L133" s="556"/>
    </row>
    <row r="134" spans="1:12" ht="28.2" customHeight="1">
      <c r="A134" s="2387"/>
      <c r="B134" s="2388"/>
      <c r="C134" s="18" t="s">
        <v>1137</v>
      </c>
      <c r="D134" s="178" t="s">
        <v>1154</v>
      </c>
      <c r="E134" s="36">
        <v>16</v>
      </c>
      <c r="F134" s="36">
        <v>92</v>
      </c>
      <c r="G134" s="47"/>
      <c r="H134" s="116">
        <v>10</v>
      </c>
      <c r="I134" s="102">
        <v>100</v>
      </c>
      <c r="J134" s="1093">
        <f>IFERROR(VLOOKUP(C134,TDSheet!$G$1:$AK$2998,30,FALSE)/'Параметры заказа'!$B$10,"")</f>
        <v>4.47</v>
      </c>
      <c r="K134" s="1076">
        <f t="shared" si="1"/>
        <v>357.76927890000002</v>
      </c>
      <c r="L134" s="557"/>
    </row>
    <row r="135" spans="1:12" ht="28.2" customHeight="1">
      <c r="A135" s="2387"/>
      <c r="B135" s="2388"/>
      <c r="C135" s="18" t="s">
        <v>1138</v>
      </c>
      <c r="D135" s="178" t="s">
        <v>1155</v>
      </c>
      <c r="E135" s="36">
        <v>16</v>
      </c>
      <c r="F135" s="36">
        <v>97</v>
      </c>
      <c r="G135" s="47"/>
      <c r="H135" s="116">
        <v>10</v>
      </c>
      <c r="I135" s="102">
        <v>100</v>
      </c>
      <c r="J135" s="1093">
        <f>IFERROR(VLOOKUP(C135,TDSheet!$G$1:$AK$2998,30,FALSE)/'Параметры заказа'!$B$10,"")</f>
        <v>7.12</v>
      </c>
      <c r="K135" s="1076">
        <f t="shared" si="1"/>
        <v>569.86963440000011</v>
      </c>
      <c r="L135" s="557"/>
    </row>
    <row r="136" spans="1:12" ht="28.2" customHeight="1">
      <c r="A136" s="2387"/>
      <c r="B136" s="2388"/>
      <c r="C136" s="18" t="s">
        <v>1139</v>
      </c>
      <c r="D136" s="178" t="s">
        <v>1156</v>
      </c>
      <c r="E136" s="36">
        <v>16</v>
      </c>
      <c r="F136" s="36">
        <v>120</v>
      </c>
      <c r="G136" s="47"/>
      <c r="H136" s="116">
        <v>10</v>
      </c>
      <c r="I136" s="102" t="s">
        <v>638</v>
      </c>
      <c r="J136" s="1093">
        <f>IFERROR(VLOOKUP(C136,TDSheet!$G$1:$AK$2998,30,FALSE)/'Параметры заказа'!$B$10,"")</f>
        <v>7.01</v>
      </c>
      <c r="K136" s="1076">
        <f t="shared" ref="K136:K161" si="2">IFERROR(J136*$K$3*((100-$K$1)/100),"")</f>
        <v>561.06546870000011</v>
      </c>
      <c r="L136" s="557"/>
    </row>
    <row r="137" spans="1:12" ht="28.2" customHeight="1">
      <c r="A137" s="2387"/>
      <c r="B137" s="2388"/>
      <c r="C137" s="18" t="s">
        <v>1140</v>
      </c>
      <c r="D137" s="178" t="s">
        <v>1157</v>
      </c>
      <c r="E137" s="36">
        <v>16</v>
      </c>
      <c r="F137" s="36">
        <v>124</v>
      </c>
      <c r="G137" s="47"/>
      <c r="H137" s="116">
        <v>10</v>
      </c>
      <c r="I137" s="102">
        <v>100</v>
      </c>
      <c r="J137" s="1093">
        <f>IFERROR(VLOOKUP(C137,TDSheet!$G$1:$AK$2998,30,FALSE)/'Параметры заказа'!$B$10,"")</f>
        <v>8.8000000000000007</v>
      </c>
      <c r="K137" s="1076">
        <f t="shared" si="2"/>
        <v>704.33325600000012</v>
      </c>
      <c r="L137" s="557"/>
    </row>
    <row r="138" spans="1:12" ht="28.2" customHeight="1">
      <c r="A138" s="2387"/>
      <c r="B138" s="2388"/>
      <c r="C138" s="18" t="s">
        <v>1141</v>
      </c>
      <c r="D138" s="178" t="s">
        <v>1158</v>
      </c>
      <c r="E138" s="36">
        <v>16</v>
      </c>
      <c r="F138" s="36">
        <v>130</v>
      </c>
      <c r="G138" s="47"/>
      <c r="H138" s="116">
        <v>10</v>
      </c>
      <c r="I138" s="102">
        <v>100</v>
      </c>
      <c r="J138" s="1093">
        <f>IFERROR(VLOOKUP(C138,TDSheet!$G$1:$AK$2998,30,FALSE)/'Параметры заказа'!$B$10,"")</f>
        <v>7.47</v>
      </c>
      <c r="K138" s="1076">
        <f t="shared" si="2"/>
        <v>597.88288890000013</v>
      </c>
      <c r="L138" s="557"/>
    </row>
    <row r="139" spans="1:12" ht="28.2" customHeight="1">
      <c r="A139" s="2387"/>
      <c r="B139" s="2388"/>
      <c r="C139" s="18" t="s">
        <v>1142</v>
      </c>
      <c r="D139" s="178" t="s">
        <v>1159</v>
      </c>
      <c r="E139" s="36">
        <v>16</v>
      </c>
      <c r="F139" s="36">
        <v>163</v>
      </c>
      <c r="G139" s="47"/>
      <c r="H139" s="116">
        <v>5</v>
      </c>
      <c r="I139" s="102">
        <v>50</v>
      </c>
      <c r="J139" s="1093">
        <f>IFERROR(VLOOKUP(C139,TDSheet!$G$1:$AK$2998,30,FALSE)/'Параметры заказа'!$B$10,"")</f>
        <v>7.58</v>
      </c>
      <c r="K139" s="1076">
        <f t="shared" si="2"/>
        <v>606.68705460000012</v>
      </c>
      <c r="L139" s="557"/>
    </row>
    <row r="140" spans="1:12" ht="28.2" customHeight="1">
      <c r="A140" s="2387"/>
      <c r="B140" s="2388"/>
      <c r="C140" s="18" t="s">
        <v>1143</v>
      </c>
      <c r="D140" s="178" t="s">
        <v>1160</v>
      </c>
      <c r="E140" s="36">
        <v>16</v>
      </c>
      <c r="F140" s="36">
        <v>171</v>
      </c>
      <c r="G140" s="47"/>
      <c r="H140" s="116">
        <v>5</v>
      </c>
      <c r="I140" s="102">
        <v>75</v>
      </c>
      <c r="J140" s="1093">
        <f>IFERROR(VLOOKUP(C140,TDSheet!$G$1:$AK$2998,30,FALSE)/'Параметры заказа'!$B$10,"")</f>
        <v>8.66</v>
      </c>
      <c r="K140" s="1076">
        <f t="shared" si="2"/>
        <v>693.12795420000009</v>
      </c>
      <c r="L140" s="557"/>
    </row>
    <row r="141" spans="1:12" ht="28.2" customHeight="1">
      <c r="A141" s="2387"/>
      <c r="B141" s="2388"/>
      <c r="C141" s="18" t="s">
        <v>1144</v>
      </c>
      <c r="D141" s="178" t="s">
        <v>1161</v>
      </c>
      <c r="E141" s="36">
        <v>16</v>
      </c>
      <c r="F141" s="36">
        <v>185</v>
      </c>
      <c r="G141" s="47"/>
      <c r="H141" s="116">
        <v>5</v>
      </c>
      <c r="I141" s="102">
        <v>80</v>
      </c>
      <c r="J141" s="1093">
        <f>IFERROR(VLOOKUP(C141,TDSheet!$G$1:$AK$2998,30,FALSE)/'Параметры заказа'!$B$10,"")</f>
        <v>8.84</v>
      </c>
      <c r="K141" s="1076">
        <f t="shared" si="2"/>
        <v>707.53477080000005</v>
      </c>
      <c r="L141" s="557"/>
    </row>
    <row r="142" spans="1:12" ht="28.2" customHeight="1">
      <c r="A142" s="2387"/>
      <c r="B142" s="2388"/>
      <c r="C142" s="18" t="s">
        <v>1145</v>
      </c>
      <c r="D142" s="178" t="s">
        <v>1162</v>
      </c>
      <c r="E142" s="36">
        <v>16</v>
      </c>
      <c r="F142" s="36">
        <v>174</v>
      </c>
      <c r="G142" s="47"/>
      <c r="H142" s="116">
        <v>2</v>
      </c>
      <c r="I142" s="102">
        <v>60</v>
      </c>
      <c r="J142" s="1093">
        <f>IFERROR(VLOOKUP(C142,TDSheet!$G$1:$AK$2998,30,FALSE)/'Параметры заказа'!$B$10,"")</f>
        <v>8.91</v>
      </c>
      <c r="K142" s="1076">
        <f t="shared" si="2"/>
        <v>713.13742170000012</v>
      </c>
      <c r="L142" s="557"/>
    </row>
    <row r="143" spans="1:12" ht="28.2" customHeight="1">
      <c r="A143" s="2387"/>
      <c r="B143" s="2388"/>
      <c r="C143" s="18" t="s">
        <v>1146</v>
      </c>
      <c r="D143" s="178" t="s">
        <v>1163</v>
      </c>
      <c r="E143" s="36">
        <v>16</v>
      </c>
      <c r="F143" s="36">
        <v>233</v>
      </c>
      <c r="G143" s="47"/>
      <c r="H143" s="116">
        <v>4</v>
      </c>
      <c r="I143" s="102">
        <v>20</v>
      </c>
      <c r="J143" s="1093">
        <f>IFERROR(VLOOKUP(C143,TDSheet!$G$1:$AK$2998,30,FALSE)/'Параметры заказа'!$B$10,"")</f>
        <v>12.03</v>
      </c>
      <c r="K143" s="1076">
        <f t="shared" si="2"/>
        <v>962.85557610000012</v>
      </c>
      <c r="L143" s="557"/>
    </row>
    <row r="144" spans="1:12" ht="28.2" customHeight="1">
      <c r="A144" s="2387"/>
      <c r="B144" s="2388"/>
      <c r="C144" s="18" t="s">
        <v>1147</v>
      </c>
      <c r="D144" s="178" t="s">
        <v>1164</v>
      </c>
      <c r="E144" s="36">
        <v>16</v>
      </c>
      <c r="F144" s="36">
        <v>241</v>
      </c>
      <c r="G144" s="47"/>
      <c r="H144" s="116">
        <v>4</v>
      </c>
      <c r="I144" s="102">
        <v>40</v>
      </c>
      <c r="J144" s="1093">
        <f>IFERROR(VLOOKUP(C144,TDSheet!$G$1:$AK$2998,30,FALSE)/'Параметры заказа'!$B$10,"")</f>
        <v>11.2</v>
      </c>
      <c r="K144" s="1076">
        <f t="shared" si="2"/>
        <v>896.42414400000007</v>
      </c>
      <c r="L144" s="557"/>
    </row>
    <row r="145" spans="1:12" ht="28.2" customHeight="1">
      <c r="A145" s="2387"/>
      <c r="B145" s="2388"/>
      <c r="C145" s="18" t="s">
        <v>1148</v>
      </c>
      <c r="D145" s="178" t="s">
        <v>1165</v>
      </c>
      <c r="E145" s="36">
        <v>16</v>
      </c>
      <c r="F145" s="36">
        <v>251</v>
      </c>
      <c r="G145" s="47"/>
      <c r="H145" s="116">
        <v>4</v>
      </c>
      <c r="I145" s="102">
        <v>32</v>
      </c>
      <c r="J145" s="1093">
        <f>IFERROR(VLOOKUP(C145,TDSheet!$G$1:$AK$2998,30,FALSE)/'Параметры заказа'!$B$10,"")</f>
        <v>11.89</v>
      </c>
      <c r="K145" s="1076">
        <f t="shared" si="2"/>
        <v>951.65027430000021</v>
      </c>
      <c r="L145" s="557"/>
    </row>
    <row r="146" spans="1:12" ht="28.2" customHeight="1">
      <c r="A146" s="2387"/>
      <c r="B146" s="2388"/>
      <c r="C146" s="18" t="s">
        <v>1149</v>
      </c>
      <c r="D146" s="178" t="s">
        <v>1166</v>
      </c>
      <c r="E146" s="36">
        <v>16</v>
      </c>
      <c r="F146" s="36">
        <v>333</v>
      </c>
      <c r="G146" s="47"/>
      <c r="H146" s="116">
        <v>2</v>
      </c>
      <c r="I146" s="102">
        <v>20</v>
      </c>
      <c r="J146" s="1093">
        <f>IFERROR(VLOOKUP(C146,TDSheet!$G$1:$AK$2998,30,FALSE)/'Параметры заказа'!$B$10,"")</f>
        <v>18.670000000000002</v>
      </c>
      <c r="K146" s="1076">
        <f t="shared" si="2"/>
        <v>1494.3070329000004</v>
      </c>
      <c r="L146" s="557"/>
    </row>
    <row r="147" spans="1:12" ht="28.2" customHeight="1">
      <c r="A147" s="2387"/>
      <c r="B147" s="2388"/>
      <c r="C147" s="18" t="s">
        <v>1150</v>
      </c>
      <c r="D147" s="178" t="s">
        <v>1167</v>
      </c>
      <c r="E147" s="36">
        <v>16</v>
      </c>
      <c r="F147" s="36">
        <v>340</v>
      </c>
      <c r="G147" s="47"/>
      <c r="H147" s="116">
        <v>2</v>
      </c>
      <c r="I147" s="102">
        <v>24</v>
      </c>
      <c r="J147" s="1093">
        <f>IFERROR(VLOOKUP(C147,TDSheet!$G$1:$AK$2998,30,FALSE)/'Параметры заказа'!$B$10,"")</f>
        <v>18.100000000000001</v>
      </c>
      <c r="K147" s="1076">
        <f t="shared" si="2"/>
        <v>1448.6854470000003</v>
      </c>
      <c r="L147" s="557"/>
    </row>
    <row r="148" spans="1:12" ht="28.2" customHeight="1">
      <c r="A148" s="2387"/>
      <c r="B148" s="2388"/>
      <c r="C148" s="94" t="s">
        <v>1151</v>
      </c>
      <c r="D148" s="83" t="s">
        <v>1168</v>
      </c>
      <c r="E148" s="36">
        <v>16</v>
      </c>
      <c r="F148" s="35">
        <v>352</v>
      </c>
      <c r="G148" s="44"/>
      <c r="H148" s="112">
        <v>2</v>
      </c>
      <c r="I148" s="103">
        <v>24</v>
      </c>
      <c r="J148" s="1089">
        <f>IFERROR(VLOOKUP(C148,TDSheet!$G$1:$AK$2998,30,FALSE)/'Параметры заказа'!$B$10,"")</f>
        <v>16.75</v>
      </c>
      <c r="K148" s="1076">
        <f t="shared" si="2"/>
        <v>1340.6343225000003</v>
      </c>
      <c r="L148" s="557"/>
    </row>
    <row r="149" spans="1:12" ht="28.2" customHeight="1" thickBot="1">
      <c r="A149" s="2387"/>
      <c r="B149" s="2388"/>
      <c r="C149" s="37" t="s">
        <v>1152</v>
      </c>
      <c r="D149" s="38" t="s">
        <v>1169</v>
      </c>
      <c r="E149" s="189">
        <v>16</v>
      </c>
      <c r="F149" s="40">
        <v>369</v>
      </c>
      <c r="G149" s="68"/>
      <c r="H149" s="114">
        <v>2</v>
      </c>
      <c r="I149" s="106">
        <v>24</v>
      </c>
      <c r="J149" s="1082">
        <f>IFERROR(VLOOKUP(C149,TDSheet!$G$1:$AK$2998,30,FALSE)/'Параметры заказа'!$B$10,"")</f>
        <v>17.39</v>
      </c>
      <c r="K149" s="1094">
        <f t="shared" si="2"/>
        <v>1391.8585593000003</v>
      </c>
      <c r="L149" s="559"/>
    </row>
    <row r="150" spans="1:12" ht="28.2" customHeight="1">
      <c r="A150" s="2396"/>
      <c r="B150" s="2599" t="s">
        <v>1170</v>
      </c>
      <c r="C150" s="93" t="s">
        <v>1171</v>
      </c>
      <c r="D150" s="82" t="s">
        <v>1183</v>
      </c>
      <c r="E150" s="20">
        <v>16</v>
      </c>
      <c r="F150" s="20">
        <v>92</v>
      </c>
      <c r="G150" s="46"/>
      <c r="H150" s="111">
        <v>20</v>
      </c>
      <c r="I150" s="122">
        <v>120</v>
      </c>
      <c r="J150" s="851">
        <f>IFERROR(VLOOKUP(C150,TDSheet!$G$1:$AK$2998,30,FALSE)/'Параметры заказа'!$B$10,"")</f>
        <v>5.32</v>
      </c>
      <c r="K150" s="1095">
        <f t="shared" si="2"/>
        <v>425.80146840000009</v>
      </c>
      <c r="L150" s="556"/>
    </row>
    <row r="151" spans="1:12" ht="28.2" customHeight="1">
      <c r="A151" s="2397"/>
      <c r="B151" s="2403"/>
      <c r="C151" s="18" t="s">
        <v>1172</v>
      </c>
      <c r="D151" s="178" t="s">
        <v>1184</v>
      </c>
      <c r="E151" s="36">
        <v>16</v>
      </c>
      <c r="F151" s="36">
        <v>104</v>
      </c>
      <c r="G151" s="47"/>
      <c r="H151" s="116">
        <v>20</v>
      </c>
      <c r="I151" s="102">
        <v>120</v>
      </c>
      <c r="J151" s="847">
        <f>IFERROR(VLOOKUP(C151,TDSheet!$G$1:$AK$2998,30,FALSE)/'Параметры заказа'!$B$10,"")</f>
        <v>5.04</v>
      </c>
      <c r="K151" s="1076">
        <f t="shared" si="2"/>
        <v>403.39086480000009</v>
      </c>
      <c r="L151" s="557"/>
    </row>
    <row r="152" spans="1:12" ht="28.2" customHeight="1">
      <c r="A152" s="2397"/>
      <c r="B152" s="2403"/>
      <c r="C152" s="18" t="s">
        <v>1173</v>
      </c>
      <c r="D152" s="178" t="s">
        <v>1185</v>
      </c>
      <c r="E152" s="36">
        <v>16</v>
      </c>
      <c r="F152" s="36">
        <v>126</v>
      </c>
      <c r="G152" s="47"/>
      <c r="H152" s="116">
        <v>10</v>
      </c>
      <c r="I152" s="102">
        <v>100</v>
      </c>
      <c r="J152" s="847">
        <f>IFERROR(VLOOKUP(C152,TDSheet!$G$1:$AK$2998,30,FALSE)/'Параметры заказа'!$B$10,"")</f>
        <v>6.6</v>
      </c>
      <c r="K152" s="1076">
        <f t="shared" si="2"/>
        <v>528.24994200000003</v>
      </c>
      <c r="L152" s="557"/>
    </row>
    <row r="153" spans="1:12" ht="28.2" customHeight="1">
      <c r="A153" s="2397"/>
      <c r="B153" s="2403"/>
      <c r="C153" s="18" t="s">
        <v>1174</v>
      </c>
      <c r="D153" s="178" t="s">
        <v>1186</v>
      </c>
      <c r="E153" s="36">
        <v>16</v>
      </c>
      <c r="F153" s="36">
        <v>153</v>
      </c>
      <c r="G153" s="47"/>
      <c r="H153" s="116">
        <v>10</v>
      </c>
      <c r="I153" s="102">
        <v>80</v>
      </c>
      <c r="J153" s="847">
        <f>IFERROR(VLOOKUP(C153,TDSheet!$G$1:$AK$2998,30,FALSE)/'Параметры заказа'!$B$10,"")</f>
        <v>8.4499999999999993</v>
      </c>
      <c r="K153" s="1076">
        <f t="shared" si="2"/>
        <v>676.3200015000001</v>
      </c>
      <c r="L153" s="557"/>
    </row>
    <row r="154" spans="1:12" ht="28.2" customHeight="1">
      <c r="A154" s="2397"/>
      <c r="B154" s="2403"/>
      <c r="C154" s="18" t="s">
        <v>1175</v>
      </c>
      <c r="D154" s="178" t="s">
        <v>1187</v>
      </c>
      <c r="E154" s="36">
        <v>16</v>
      </c>
      <c r="F154" s="36">
        <v>212</v>
      </c>
      <c r="G154" s="47"/>
      <c r="H154" s="116">
        <v>5</v>
      </c>
      <c r="I154" s="102">
        <v>50</v>
      </c>
      <c r="J154" s="847">
        <f>IFERROR(VLOOKUP(C154,TDSheet!$G$1:$AK$2998,30,FALSE)/'Параметры заказа'!$B$10,"")</f>
        <v>10.38</v>
      </c>
      <c r="K154" s="1076">
        <f t="shared" si="2"/>
        <v>830.79309060000014</v>
      </c>
      <c r="L154" s="557"/>
    </row>
    <row r="155" spans="1:12" ht="28.2" customHeight="1">
      <c r="A155" s="2397"/>
      <c r="B155" s="2403"/>
      <c r="C155" s="18" t="s">
        <v>1176</v>
      </c>
      <c r="D155" s="178" t="s">
        <v>1188</v>
      </c>
      <c r="E155" s="36">
        <v>16</v>
      </c>
      <c r="F155" s="36">
        <v>354</v>
      </c>
      <c r="G155" s="47"/>
      <c r="H155" s="116">
        <v>4</v>
      </c>
      <c r="I155" s="102">
        <v>40</v>
      </c>
      <c r="J155" s="847">
        <f>IFERROR(VLOOKUP(C155,TDSheet!$G$1:$AK$2998,30,FALSE)/'Параметры заказа'!$B$10,"")</f>
        <v>13.24</v>
      </c>
      <c r="K155" s="1076">
        <f t="shared" si="2"/>
        <v>1059.7013988000001</v>
      </c>
      <c r="L155" s="557"/>
    </row>
    <row r="156" spans="1:12" ht="28.2" customHeight="1">
      <c r="A156" s="2397"/>
      <c r="B156" s="2403"/>
      <c r="C156" s="18" t="s">
        <v>1177</v>
      </c>
      <c r="D156" s="178" t="s">
        <v>1189</v>
      </c>
      <c r="E156" s="36">
        <v>16</v>
      </c>
      <c r="F156" s="36">
        <v>342</v>
      </c>
      <c r="G156" s="47"/>
      <c r="H156" s="116">
        <v>2</v>
      </c>
      <c r="I156" s="102">
        <v>20</v>
      </c>
      <c r="J156" s="847">
        <f>IFERROR(VLOOKUP(C156,TDSheet!$G$1:$AK$2998,30,FALSE)/'Параметры заказа'!$B$10,"")</f>
        <v>18.28</v>
      </c>
      <c r="K156" s="1076">
        <f t="shared" si="2"/>
        <v>1463.0922636000003</v>
      </c>
      <c r="L156" s="557"/>
    </row>
    <row r="157" spans="1:12" ht="28.2" customHeight="1">
      <c r="A157" s="2397"/>
      <c r="B157" s="2403"/>
      <c r="C157" s="18" t="s">
        <v>1178</v>
      </c>
      <c r="D157" s="178" t="s">
        <v>1190</v>
      </c>
      <c r="E157" s="36">
        <v>16</v>
      </c>
      <c r="F157" s="36">
        <v>131</v>
      </c>
      <c r="G157" s="47"/>
      <c r="H157" s="116">
        <v>10</v>
      </c>
      <c r="I157" s="102">
        <v>100</v>
      </c>
      <c r="J157" s="847">
        <f>IFERROR(VLOOKUP(C157,TDSheet!$G$1:$AK$2998,30,FALSE)/'Параметры заказа'!$B$10,"")</f>
        <v>7.38</v>
      </c>
      <c r="K157" s="1076">
        <f t="shared" si="2"/>
        <v>590.67948060000003</v>
      </c>
      <c r="L157" s="557"/>
    </row>
    <row r="158" spans="1:12" ht="28.2" customHeight="1">
      <c r="A158" s="2397"/>
      <c r="B158" s="2403"/>
      <c r="C158" s="18" t="s">
        <v>1179</v>
      </c>
      <c r="D158" s="178" t="s">
        <v>1191</v>
      </c>
      <c r="E158" s="36">
        <v>16</v>
      </c>
      <c r="F158" s="36">
        <v>170</v>
      </c>
      <c r="G158" s="47"/>
      <c r="H158" s="116">
        <v>5</v>
      </c>
      <c r="I158" s="102">
        <v>80</v>
      </c>
      <c r="J158" s="847">
        <f>IFERROR(VLOOKUP(C158,TDSheet!$G$1:$AK$2998,30,FALSE)/'Параметры заказа'!$B$10,"")</f>
        <v>16.079999999999998</v>
      </c>
      <c r="K158" s="1076">
        <f t="shared" si="2"/>
        <v>1287.0089496000001</v>
      </c>
      <c r="L158" s="557"/>
    </row>
    <row r="159" spans="1:12" ht="28.2" customHeight="1">
      <c r="A159" s="2397"/>
      <c r="B159" s="2403"/>
      <c r="C159" s="18" t="s">
        <v>1180</v>
      </c>
      <c r="D159" s="178" t="s">
        <v>1192</v>
      </c>
      <c r="E159" s="36">
        <v>16</v>
      </c>
      <c r="F159" s="36">
        <v>270</v>
      </c>
      <c r="G159" s="47"/>
      <c r="H159" s="116">
        <v>5</v>
      </c>
      <c r="I159" s="102">
        <v>50</v>
      </c>
      <c r="J159" s="847">
        <f>IFERROR(VLOOKUP(C159,TDSheet!$G$1:$AK$2998,30,FALSE)/'Параметры заказа'!$B$10,"")</f>
        <v>11.25</v>
      </c>
      <c r="K159" s="1076">
        <f t="shared" si="2"/>
        <v>900.42603750000012</v>
      </c>
      <c r="L159" s="557"/>
    </row>
    <row r="160" spans="1:12" ht="28.2" customHeight="1">
      <c r="A160" s="2397"/>
      <c r="B160" s="2403"/>
      <c r="C160" s="18" t="s">
        <v>1181</v>
      </c>
      <c r="D160" s="178" t="s">
        <v>1193</v>
      </c>
      <c r="E160" s="36">
        <v>16</v>
      </c>
      <c r="F160" s="36">
        <v>311</v>
      </c>
      <c r="G160" s="47"/>
      <c r="H160" s="116">
        <v>2</v>
      </c>
      <c r="I160" s="102">
        <v>24</v>
      </c>
      <c r="J160" s="847">
        <f>IFERROR(VLOOKUP(C160,TDSheet!$G$1:$AK$2998,30,FALSE)/'Параметры заказа'!$B$10,"")</f>
        <v>14.96</v>
      </c>
      <c r="K160" s="1076">
        <f t="shared" si="2"/>
        <v>1197.3665352000003</v>
      </c>
      <c r="L160" s="557"/>
    </row>
    <row r="161" spans="1:12" ht="28.2" customHeight="1" thickBot="1">
      <c r="A161" s="2398"/>
      <c r="B161" s="2600"/>
      <c r="C161" s="191" t="s">
        <v>1182</v>
      </c>
      <c r="D161" s="192" t="s">
        <v>1194</v>
      </c>
      <c r="E161" s="190">
        <v>16</v>
      </c>
      <c r="F161" s="190">
        <v>412</v>
      </c>
      <c r="G161" s="193"/>
      <c r="H161" s="115">
        <v>2</v>
      </c>
      <c r="I161" s="194">
        <v>20</v>
      </c>
      <c r="J161" s="1096">
        <f>IFERROR(VLOOKUP(C161,TDSheet!$G$1:$AK$2998,30,FALSE)/'Параметры заказа'!$B$10,"")</f>
        <v>30.61</v>
      </c>
      <c r="K161" s="1097">
        <f t="shared" si="2"/>
        <v>2449.9592007000001</v>
      </c>
      <c r="L161" s="558"/>
    </row>
    <row r="162" spans="1:12" ht="28.2" customHeight="1" thickBot="1">
      <c r="A162" s="920" t="s">
        <v>1209</v>
      </c>
      <c r="B162" s="1075"/>
      <c r="C162" s="1075"/>
      <c r="D162" s="1075"/>
      <c r="E162" s="1075"/>
      <c r="F162" s="1075"/>
      <c r="G162" s="1075"/>
      <c r="H162" s="1075"/>
      <c r="I162" s="1075"/>
      <c r="J162" s="1090" t="str">
        <f>IFERROR(VLOOKUP(C162,TDSheet!$G$1:$AK$2998,28,FALSE)/'Параметры заказа'!$B$10,"")</f>
        <v/>
      </c>
      <c r="K162" s="1090"/>
      <c r="L162" s="560"/>
    </row>
    <row r="163" spans="1:12" ht="28.2" customHeight="1">
      <c r="A163" s="2460"/>
      <c r="B163" s="2501" t="s">
        <v>1196</v>
      </c>
      <c r="C163" s="58" t="s">
        <v>1200</v>
      </c>
      <c r="D163" s="3"/>
      <c r="E163" s="20"/>
      <c r="F163" s="59"/>
      <c r="G163" s="74"/>
      <c r="H163" s="131"/>
      <c r="I163" s="67"/>
      <c r="J163" s="1098">
        <f>IFERROR(VLOOKUP(C163,TDSheet!$G$1:$AK$2998,30,FALSE)/'Параметры заказа'!$B$10,"")</f>
        <v>2729.39</v>
      </c>
      <c r="K163" s="1078">
        <f>J163*'Параметры заказа'!C3*((100-$K$1)/100)</f>
        <v>256901.29541729996</v>
      </c>
      <c r="L163" s="561"/>
    </row>
    <row r="164" spans="1:12" ht="28.2" customHeight="1">
      <c r="A164" s="2462"/>
      <c r="B164" s="2589"/>
      <c r="C164" s="49"/>
      <c r="D164" s="1"/>
      <c r="E164" s="36"/>
      <c r="F164" s="48"/>
      <c r="G164" s="72"/>
      <c r="H164" s="129"/>
      <c r="I164" s="54"/>
      <c r="J164" s="1099" t="str">
        <f>IFERROR(VLOOKUP(C164,TDSheet!$G$1:$AK$2998,30,FALSE)/'Параметры заказа'!$B$10,"")</f>
        <v/>
      </c>
      <c r="K164" s="1079"/>
      <c r="L164" s="557"/>
    </row>
    <row r="165" spans="1:12" ht="28.2" customHeight="1" thickBot="1">
      <c r="A165" s="2463"/>
      <c r="B165" s="2591"/>
      <c r="C165" s="140"/>
      <c r="D165" s="38"/>
      <c r="E165" s="40"/>
      <c r="F165" s="142"/>
      <c r="G165" s="197"/>
      <c r="H165" s="144"/>
      <c r="I165" s="145"/>
      <c r="J165" s="1100" t="str">
        <f>IFERROR(VLOOKUP(C165,TDSheet!$G$1:$AK$2998,30,FALSE)/'Параметры заказа'!$B$10,"")</f>
        <v/>
      </c>
      <c r="K165" s="1086"/>
      <c r="L165" s="559"/>
    </row>
    <row r="166" spans="1:12" ht="28.2" customHeight="1">
      <c r="A166" s="2460"/>
      <c r="B166" s="2501" t="s">
        <v>1206</v>
      </c>
      <c r="C166" s="58" t="s">
        <v>1199</v>
      </c>
      <c r="D166" s="3" t="s">
        <v>1207</v>
      </c>
      <c r="E166" s="20"/>
      <c r="F166" s="59"/>
      <c r="G166" s="74"/>
      <c r="H166" s="131"/>
      <c r="I166" s="67"/>
      <c r="J166" s="1098">
        <f>IFERROR(VLOOKUP(C166,TDSheet!$G$1:$AK$2998,30,FALSE)/'Параметры заказа'!$B$10,"")</f>
        <v>2497.52</v>
      </c>
      <c r="K166" s="1081">
        <f>J166*'Параметры заказа'!C3*((100-$K$1)/100)</f>
        <v>235076.74730639998</v>
      </c>
      <c r="L166" s="556"/>
    </row>
    <row r="167" spans="1:12" ht="28.2" customHeight="1">
      <c r="A167" s="2462"/>
      <c r="B167" s="2589"/>
      <c r="C167" s="49"/>
      <c r="D167" s="1"/>
      <c r="E167" s="36"/>
      <c r="F167" s="48"/>
      <c r="G167" s="72"/>
      <c r="H167" s="129"/>
      <c r="I167" s="54"/>
      <c r="J167" s="1101" t="str">
        <f>IFERROR(VLOOKUP(C167,TDSheet!$G$1:$AK$2998,30,FALSE)/'Параметры заказа'!$B$10,"")</f>
        <v/>
      </c>
      <c r="K167" s="1079"/>
      <c r="L167" s="557"/>
    </row>
    <row r="168" spans="1:12" ht="28.2" customHeight="1" thickBot="1">
      <c r="A168" s="2466"/>
      <c r="B168" s="2590"/>
      <c r="C168" s="60"/>
      <c r="D168" s="5"/>
      <c r="E168" s="34"/>
      <c r="F168" s="61"/>
      <c r="G168" s="75"/>
      <c r="H168" s="130"/>
      <c r="I168" s="66"/>
      <c r="J168" s="1102" t="str">
        <f>IFERROR(VLOOKUP(C168,TDSheet!$G$1:$AK$2998,30,FALSE)/'Параметры заказа'!$B$10,"")</f>
        <v/>
      </c>
      <c r="K168" s="1080"/>
      <c r="L168" s="558"/>
    </row>
    <row r="169" spans="1:12" ht="28.2" customHeight="1">
      <c r="A169" s="2460"/>
      <c r="B169" s="2501" t="s">
        <v>1198</v>
      </c>
      <c r="C169" s="58" t="s">
        <v>1201</v>
      </c>
      <c r="D169" s="82" t="s">
        <v>760</v>
      </c>
      <c r="E169" s="20"/>
      <c r="F169" s="59"/>
      <c r="G169" s="74"/>
      <c r="H169" s="131"/>
      <c r="I169" s="67"/>
      <c r="J169" s="1098">
        <f>IFERROR(VLOOKUP(C169,TDSheet!$G$1:$AK$2998,30,FALSE)/'Параметры заказа'!$B$10,"")</f>
        <v>219.22</v>
      </c>
      <c r="K169" s="1081">
        <f>J169*'Параметры заказа'!C3*((100-$K$1)/100)</f>
        <v>20633.878625399997</v>
      </c>
      <c r="L169" s="556"/>
    </row>
    <row r="170" spans="1:12" ht="28.2" customHeight="1">
      <c r="A170" s="2461"/>
      <c r="B170" s="2493"/>
      <c r="C170" s="133" t="s">
        <v>1202</v>
      </c>
      <c r="D170" s="178" t="s">
        <v>644</v>
      </c>
      <c r="E170" s="36"/>
      <c r="F170" s="136"/>
      <c r="G170" s="137"/>
      <c r="H170" s="135"/>
      <c r="I170" s="138"/>
      <c r="J170" s="1103">
        <f>IFERROR(VLOOKUP(C170,TDSheet!$G$1:$AK$2998,30,FALSE)/'Параметры заказа'!$B$10,"")</f>
        <v>219.22</v>
      </c>
      <c r="K170" s="1078">
        <f>J170*'Параметры заказа'!C3*((100-$K$1)/100)</f>
        <v>20633.878625399997</v>
      </c>
      <c r="L170" s="561"/>
    </row>
    <row r="171" spans="1:12" ht="28.2" customHeight="1" thickBot="1">
      <c r="A171" s="2466"/>
      <c r="B171" s="2590"/>
      <c r="C171" s="60" t="s">
        <v>1205</v>
      </c>
      <c r="D171" s="192" t="s">
        <v>670</v>
      </c>
      <c r="E171" s="34"/>
      <c r="F171" s="61"/>
      <c r="G171" s="75"/>
      <c r="H171" s="130"/>
      <c r="I171" s="66"/>
      <c r="J171" s="1102">
        <f>IFERROR(VLOOKUP(C171,TDSheet!$G$1:$AK$2998,30,FALSE)/'Параметры заказа'!$B$10,"")</f>
        <v>219.22</v>
      </c>
      <c r="K171" s="1088">
        <f>J171*'Параметры заказа'!C3*((100-$K$1)/100)</f>
        <v>20633.878625399997</v>
      </c>
      <c r="L171" s="558"/>
    </row>
  </sheetData>
  <sheetProtection sheet="1" objects="1" scenarios="1"/>
  <mergeCells count="69">
    <mergeCell ref="A169:A171"/>
    <mergeCell ref="B169:B171"/>
    <mergeCell ref="A166:A168"/>
    <mergeCell ref="B166:B168"/>
    <mergeCell ref="A163:A165"/>
    <mergeCell ref="B163:B165"/>
    <mergeCell ref="B115:B117"/>
    <mergeCell ref="B118:B124"/>
    <mergeCell ref="A115:A117"/>
    <mergeCell ref="A118:A124"/>
    <mergeCell ref="A150:A161"/>
    <mergeCell ref="B150:B161"/>
    <mergeCell ref="A126:A132"/>
    <mergeCell ref="B126:B132"/>
    <mergeCell ref="A133:A149"/>
    <mergeCell ref="B133:B149"/>
    <mergeCell ref="K1:L1"/>
    <mergeCell ref="L7:L8"/>
    <mergeCell ref="A7:A8"/>
    <mergeCell ref="B7:B8"/>
    <mergeCell ref="C7:C8"/>
    <mergeCell ref="D7:D8"/>
    <mergeCell ref="E7:E8"/>
    <mergeCell ref="F3:J3"/>
    <mergeCell ref="F4:J4"/>
    <mergeCell ref="K4:L4"/>
    <mergeCell ref="F5:J5"/>
    <mergeCell ref="K5:L5"/>
    <mergeCell ref="H7:I7"/>
    <mergeCell ref="J7:J8"/>
    <mergeCell ref="A1:A6"/>
    <mergeCell ref="B1:E6"/>
    <mergeCell ref="F1:J1"/>
    <mergeCell ref="A70:A82"/>
    <mergeCell ref="B70:B82"/>
    <mergeCell ref="A111:A113"/>
    <mergeCell ref="B111:B113"/>
    <mergeCell ref="A83:A94"/>
    <mergeCell ref="B83:B94"/>
    <mergeCell ref="A95:A98"/>
    <mergeCell ref="B95:B98"/>
    <mergeCell ref="A99:A110"/>
    <mergeCell ref="B99:B110"/>
    <mergeCell ref="A63:A69"/>
    <mergeCell ref="B63:B69"/>
    <mergeCell ref="A41:A47"/>
    <mergeCell ref="B41:B47"/>
    <mergeCell ref="A19:A25"/>
    <mergeCell ref="B19:B25"/>
    <mergeCell ref="B55:B57"/>
    <mergeCell ref="A55:A57"/>
    <mergeCell ref="A58:A61"/>
    <mergeCell ref="B58:B61"/>
    <mergeCell ref="K7:K8"/>
    <mergeCell ref="F7:F8"/>
    <mergeCell ref="A48:A54"/>
    <mergeCell ref="B48:B54"/>
    <mergeCell ref="K2:L2"/>
    <mergeCell ref="K3:L3"/>
    <mergeCell ref="F2:J2"/>
    <mergeCell ref="A34:A40"/>
    <mergeCell ref="B34:B40"/>
    <mergeCell ref="A27:A33"/>
    <mergeCell ref="B27:B33"/>
    <mergeCell ref="A9:K9"/>
    <mergeCell ref="A11:A17"/>
    <mergeCell ref="B11:B17"/>
    <mergeCell ref="F6:J6"/>
    <mergeCell ref="K6:L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0"/>
  <dimension ref="A2:B17"/>
  <sheetViews>
    <sheetView workbookViewId="0">
      <selection activeCell="B13" sqref="B13"/>
    </sheetView>
  </sheetViews>
  <sheetFormatPr defaultRowHeight="14.4"/>
  <cols>
    <col min="1" max="1" width="42.44140625" bestFit="1" customWidth="1"/>
    <col min="2" max="2" width="10.33203125" bestFit="1" customWidth="1"/>
  </cols>
  <sheetData>
    <row r="2" spans="1:2">
      <c r="A2" t="s">
        <v>2770</v>
      </c>
      <c r="B2" s="661">
        <f>MATCH(LOOKUP("яяяяя",'NEW Нержавеющие трубы и фитинги'!C1:C494),'NEW Нержавеющие трубы и фитинги'!C1:C494,0)</f>
        <v>439</v>
      </c>
    </row>
    <row r="3" spans="1:2">
      <c r="A3" t="s">
        <v>2826</v>
      </c>
      <c r="B3" s="661">
        <f>MATCH(LOOKUP("яяяяя",'NEW Шаровые краны ГОСТ'!C1:C326),'NEW Шаровые краны ГОСТ'!C1:C326,0)</f>
        <v>83</v>
      </c>
    </row>
    <row r="4" spans="1:2">
      <c r="A4" t="s">
        <v>2227</v>
      </c>
      <c r="B4" s="661">
        <f>MATCH(LOOKUP("яяяяя",'Запорная и радиаторная арматура'!C1:C500),'Запорная и радиаторная арматура'!C1:C500,0)</f>
        <v>256</v>
      </c>
    </row>
    <row r="5" spans="1:2">
      <c r="A5" t="s">
        <v>590</v>
      </c>
      <c r="B5" s="661">
        <f>MATCH(LOOKUP("яяяяя",'Арматура безопасности'!C1:C503),'Арматура безопасности'!C1:C503,0)</f>
        <v>49</v>
      </c>
    </row>
    <row r="6" spans="1:2">
      <c r="A6" t="s">
        <v>2160</v>
      </c>
      <c r="B6" s="661">
        <f>MATCH(LOOKUP("яяяяяя",'Балансировочная арматура'!C1:C510),'Балансировочная арматура'!C1:C510,0)</f>
        <v>125</v>
      </c>
    </row>
    <row r="7" spans="1:2">
      <c r="A7" t="s">
        <v>2201</v>
      </c>
      <c r="B7" s="661">
        <f>MATCH(LOOKUP("яяяяя",'Коллекторы и комплектующие'!C1:C498),'Коллекторы и комплектующие'!C1:C498,0)</f>
        <v>107</v>
      </c>
    </row>
    <row r="8" spans="1:2">
      <c r="A8" t="s">
        <v>2767</v>
      </c>
      <c r="B8" s="661">
        <f>MATCH(LOOKUP("яяяяя",Насосы!C7:C500),Насосы!C7:C500,0)</f>
        <v>67</v>
      </c>
    </row>
    <row r="9" spans="1:2">
      <c r="A9" t="s">
        <v>623</v>
      </c>
      <c r="B9" s="661">
        <f>MATCH(LOOKUP("яяяяя",'Резьбовые латунные фитинги'!C1:C500),'Резьбовые латунные фитинги'!C1:C500,0)</f>
        <v>253</v>
      </c>
    </row>
    <row r="10" spans="1:2">
      <c r="A10" t="s">
        <v>1764</v>
      </c>
      <c r="B10" s="661">
        <f>MATCH(LOOKUP("яяяяя",'Пресс-фитинги'!C1:C500),'Пресс-фитинги'!C1:C500,0)</f>
        <v>87</v>
      </c>
    </row>
    <row r="11" spans="1:2">
      <c r="A11" t="s">
        <v>2771</v>
      </c>
      <c r="B11" s="661">
        <f>MATCH(LOOKUP("яяяяя",'Фитинг аксиальный'!C1:C498),'Фитинг аксиальный'!C1:C498,0)</f>
        <v>123</v>
      </c>
    </row>
    <row r="12" spans="1:2">
      <c r="A12" t="s">
        <v>2768</v>
      </c>
      <c r="B12" s="661">
        <f>MATCH(LOOKUP("яяяяя",КИП!C1:C200),КИП!C1:C200,0)</f>
        <v>34</v>
      </c>
    </row>
    <row r="13" spans="1:2">
      <c r="A13" t="s">
        <v>2772</v>
      </c>
      <c r="B13" s="661">
        <f>MATCH(LOOKUP("яяяяя",'Трубы и теплоизоляция'!C1:C502),'Трубы и теплоизоляция'!C1:C502,0)</f>
        <v>84</v>
      </c>
    </row>
    <row r="14" spans="1:2">
      <c r="A14" t="s">
        <v>2164</v>
      </c>
      <c r="B14" s="661">
        <f>MATCH(LOOKUP("яяяяя",'Оцинкованные трубы и фитинги'!C1:C491),'Оцинкованные трубы и фитинги'!C1:C491,0)</f>
        <v>171</v>
      </c>
    </row>
    <row r="15" spans="1:2">
      <c r="A15" t="s">
        <v>2773</v>
      </c>
      <c r="B15" s="661">
        <f>MATCH(LOOKUP("яяяяя",'Коллекторные узлы Отопление'!C1:C554),'Коллекторные узлы Отопление'!C1:C554,0)</f>
        <v>120</v>
      </c>
    </row>
    <row r="16" spans="1:2">
      <c r="A16" t="s">
        <v>2774</v>
      </c>
      <c r="B16" s="661">
        <f>MATCH(LOOKUP("яяяяя",'Коллекторные узлы ХВС, ГВС'!C1:C489),'Коллекторные узлы ХВС, ГВС'!C1:C489,0)</f>
        <v>67</v>
      </c>
    </row>
    <row r="17" spans="1:2">
      <c r="A17" t="s">
        <v>2769</v>
      </c>
      <c r="B17" s="661">
        <f>MATCH(LOOKUP("яяяяя",AquaHit!C1:C500),AquaHit!C1:C500,0)</f>
        <v>55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7">
    <tabColor rgb="FF92D050"/>
  </sheetPr>
  <dimension ref="A1:L75"/>
  <sheetViews>
    <sheetView zoomScale="90" zoomScaleNormal="90" workbookViewId="0">
      <pane ySplit="8" topLeftCell="A9" activePane="bottomLeft" state="frozen"/>
      <selection pane="bottomLeft" activeCell="A9" sqref="A9:K9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44140625" style="10" customWidth="1"/>
    <col min="10" max="10" width="14.109375" style="30" customWidth="1"/>
    <col min="11" max="11" width="14.6640625" style="31" customWidth="1"/>
    <col min="12" max="12" width="14.44140625" style="32" customWidth="1"/>
    <col min="13" max="13" width="3.44140625" style="8" customWidth="1"/>
    <col min="14" max="16384" width="9.109375" style="8"/>
  </cols>
  <sheetData>
    <row r="1" spans="1:12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2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2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2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2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2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2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84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238" t="s">
        <v>50</v>
      </c>
    </row>
    <row r="8" spans="1:12" ht="15.75" customHeight="1" thickBot="1">
      <c r="A8" s="2242"/>
      <c r="B8" s="2242"/>
      <c r="C8" s="2242"/>
      <c r="D8" s="2242"/>
      <c r="E8" s="2244"/>
      <c r="F8" s="2246"/>
      <c r="G8" s="185"/>
      <c r="H8" s="186" t="s">
        <v>626</v>
      </c>
      <c r="I8" s="187" t="s">
        <v>627</v>
      </c>
      <c r="J8" s="2412"/>
      <c r="K8" s="2237"/>
      <c r="L8" s="2239"/>
    </row>
    <row r="9" spans="1:12" ht="27.9" customHeight="1" thickBot="1">
      <c r="A9" s="2601" t="s">
        <v>243</v>
      </c>
      <c r="B9" s="2602"/>
      <c r="C9" s="2602"/>
      <c r="D9" s="2602"/>
      <c r="E9" s="2602"/>
      <c r="F9" s="2602"/>
      <c r="G9" s="2602"/>
      <c r="H9" s="2602"/>
      <c r="I9" s="2602"/>
      <c r="J9" s="2602"/>
      <c r="K9" s="2602"/>
      <c r="L9" s="183"/>
    </row>
    <row r="10" spans="1:12" ht="27.9" customHeight="1" thickBot="1">
      <c r="A10" s="804" t="s">
        <v>58</v>
      </c>
      <c r="B10" s="805"/>
      <c r="C10" s="805"/>
      <c r="D10" s="805"/>
      <c r="E10" s="805"/>
      <c r="F10" s="805"/>
      <c r="G10" s="805"/>
      <c r="H10" s="805"/>
      <c r="I10" s="805"/>
      <c r="J10" s="805"/>
      <c r="K10" s="767"/>
      <c r="L10" s="567"/>
    </row>
    <row r="11" spans="1:12" ht="27.9" customHeight="1">
      <c r="A11" s="2460"/>
      <c r="B11" s="2593" t="s">
        <v>202</v>
      </c>
      <c r="C11" s="22" t="s">
        <v>209</v>
      </c>
      <c r="D11" s="3" t="s">
        <v>3</v>
      </c>
      <c r="E11" s="9">
        <v>25</v>
      </c>
      <c r="F11" s="16">
        <v>135</v>
      </c>
      <c r="G11" s="41">
        <v>1.105E-4</v>
      </c>
      <c r="H11" s="111">
        <v>15</v>
      </c>
      <c r="I11" s="844">
        <v>120</v>
      </c>
      <c r="J11" s="728">
        <f>IFERROR(VLOOKUP(C11,TDSheet!$G$1:$AK$2998,30,FALSE)/'Параметры заказа'!$B$10,"")</f>
        <v>4.21</v>
      </c>
      <c r="K11" s="1095">
        <f>IFERROR(J11*$K$3*((100-$K$1)/100),"")</f>
        <v>336.95943270000004</v>
      </c>
      <c r="L11" s="556"/>
    </row>
    <row r="12" spans="1:12" ht="27.9" customHeight="1">
      <c r="A12" s="2462"/>
      <c r="B12" s="2594"/>
      <c r="C12" s="23" t="s">
        <v>210</v>
      </c>
      <c r="D12" s="4" t="s">
        <v>5</v>
      </c>
      <c r="E12" s="11">
        <v>25</v>
      </c>
      <c r="F12" s="17">
        <v>193</v>
      </c>
      <c r="G12" s="42">
        <v>1.8406299999999999E-4</v>
      </c>
      <c r="H12" s="112">
        <v>12</v>
      </c>
      <c r="I12" s="1818">
        <v>96</v>
      </c>
      <c r="J12" s="729">
        <f>IFERROR(VLOOKUP(C12,TDSheet!$G$1:$AK$2998,30,FALSE)/'Параметры заказа'!$B$10,"")</f>
        <v>6.22</v>
      </c>
      <c r="K12" s="1076">
        <f t="shared" ref="K12:K55" si="0">IFERROR(J12*$K$3*((100-$K$1)/100),"")</f>
        <v>497.83555140000004</v>
      </c>
      <c r="L12" s="557"/>
    </row>
    <row r="13" spans="1:12" ht="27.9" customHeight="1">
      <c r="A13" s="2462"/>
      <c r="B13" s="2594"/>
      <c r="C13" s="23" t="s">
        <v>211</v>
      </c>
      <c r="D13" s="4" t="s">
        <v>7</v>
      </c>
      <c r="E13" s="11">
        <v>25</v>
      </c>
      <c r="F13" s="17">
        <v>335</v>
      </c>
      <c r="G13" s="42">
        <v>2.76094E-4</v>
      </c>
      <c r="H13" s="112">
        <v>8</v>
      </c>
      <c r="I13" s="1818">
        <v>64</v>
      </c>
      <c r="J13" s="729">
        <f>IFERROR(VLOOKUP(C13,TDSheet!$G$1:$AK$2998,30,FALSE)/'Параметры заказа'!$B$10,"")</f>
        <v>10.07</v>
      </c>
      <c r="K13" s="1076">
        <f t="shared" si="0"/>
        <v>805.98135090000017</v>
      </c>
      <c r="L13" s="557"/>
    </row>
    <row r="14" spans="1:12" ht="27.9" customHeight="1">
      <c r="A14" s="2462"/>
      <c r="B14" s="2594"/>
      <c r="C14" s="23" t="s">
        <v>212</v>
      </c>
      <c r="D14" s="4" t="s">
        <v>9</v>
      </c>
      <c r="E14" s="11">
        <v>25</v>
      </c>
      <c r="F14" s="17">
        <v>487</v>
      </c>
      <c r="G14" s="42">
        <v>4.6866699999999998E-4</v>
      </c>
      <c r="H14" s="112">
        <v>6</v>
      </c>
      <c r="I14" s="1818">
        <v>36</v>
      </c>
      <c r="J14" s="729">
        <f>IFERROR(VLOOKUP(C14,TDSheet!$G$1:$AK$2998,30,FALSE)/'Параметры заказа'!$B$10,"")</f>
        <v>16.2</v>
      </c>
      <c r="K14" s="1076">
        <f t="shared" si="0"/>
        <v>1296.6134940000002</v>
      </c>
      <c r="L14" s="557"/>
    </row>
    <row r="15" spans="1:12" ht="27.9" customHeight="1">
      <c r="A15" s="2462"/>
      <c r="B15" s="2594"/>
      <c r="C15" s="23" t="s">
        <v>213</v>
      </c>
      <c r="D15" s="4" t="s">
        <v>11</v>
      </c>
      <c r="E15" s="11">
        <v>25</v>
      </c>
      <c r="F15" s="17">
        <v>727</v>
      </c>
      <c r="G15" s="42">
        <v>7.0299999999999996E-4</v>
      </c>
      <c r="H15" s="112">
        <v>4</v>
      </c>
      <c r="I15" s="1818">
        <v>24</v>
      </c>
      <c r="J15" s="729">
        <f>IFERROR(VLOOKUP(C15,TDSheet!$G$1:$AK$2998,30,FALSE)/'Параметры заказа'!$B$10,"")</f>
        <v>24.27</v>
      </c>
      <c r="K15" s="1076">
        <f t="shared" si="0"/>
        <v>1942.5191049000002</v>
      </c>
      <c r="L15" s="557"/>
    </row>
    <row r="16" spans="1:12" ht="27.9" customHeight="1" thickBot="1">
      <c r="A16" s="2466"/>
      <c r="B16" s="2595"/>
      <c r="C16" s="24" t="s">
        <v>214</v>
      </c>
      <c r="D16" s="5" t="s">
        <v>13</v>
      </c>
      <c r="E16" s="12">
        <v>25</v>
      </c>
      <c r="F16" s="33">
        <v>1129</v>
      </c>
      <c r="G16" s="43">
        <v>1.4059999999999999E-3</v>
      </c>
      <c r="H16" s="113">
        <v>2</v>
      </c>
      <c r="I16" s="1819">
        <v>12</v>
      </c>
      <c r="J16" s="730">
        <f>IFERROR(VLOOKUP(C16,TDSheet!$G$1:$AK$2998,30,FALSE)/'Параметры заказа'!$B$10,"")</f>
        <v>36.729999999999997</v>
      </c>
      <c r="K16" s="1097">
        <f t="shared" si="0"/>
        <v>2939.7909651</v>
      </c>
      <c r="L16" s="558"/>
    </row>
    <row r="17" spans="1:12" ht="27.9" customHeight="1">
      <c r="A17" s="2460"/>
      <c r="B17" s="2501" t="s">
        <v>203</v>
      </c>
      <c r="C17" s="363" t="s">
        <v>215</v>
      </c>
      <c r="D17" s="3" t="s">
        <v>3</v>
      </c>
      <c r="E17" s="9">
        <v>25</v>
      </c>
      <c r="F17" s="9">
        <v>145</v>
      </c>
      <c r="G17" s="41">
        <v>1.06817E-4</v>
      </c>
      <c r="H17" s="111">
        <v>15</v>
      </c>
      <c r="I17" s="844">
        <v>120</v>
      </c>
      <c r="J17" s="728">
        <f>IFERROR(VLOOKUP(C17,TDSheet!$G$1:$AK$2998,30,FALSE)/'Параметры заказа'!$B$10,"")</f>
        <v>4.5199999999999996</v>
      </c>
      <c r="K17" s="1095">
        <f t="shared" si="0"/>
        <v>361.77117240000001</v>
      </c>
      <c r="L17" s="556"/>
    </row>
    <row r="18" spans="1:12" ht="27.9" customHeight="1">
      <c r="A18" s="2462"/>
      <c r="B18" s="2589"/>
      <c r="C18" s="23" t="s">
        <v>216</v>
      </c>
      <c r="D18" s="4" t="s">
        <v>5</v>
      </c>
      <c r="E18" s="11">
        <v>25</v>
      </c>
      <c r="F18" s="11">
        <v>204</v>
      </c>
      <c r="G18" s="42">
        <v>1.8406299999999999E-4</v>
      </c>
      <c r="H18" s="112">
        <v>12</v>
      </c>
      <c r="I18" s="1818">
        <v>96</v>
      </c>
      <c r="J18" s="729">
        <f>IFERROR(VLOOKUP(C18,TDSheet!$G$1:$AK$2998,30,FALSE)/'Параметры заказа'!$B$10,"")</f>
        <v>6.7</v>
      </c>
      <c r="K18" s="1076">
        <f t="shared" si="0"/>
        <v>536.25372900000013</v>
      </c>
      <c r="L18" s="557"/>
    </row>
    <row r="19" spans="1:12" ht="27.9" customHeight="1">
      <c r="A19" s="2462"/>
      <c r="B19" s="2589"/>
      <c r="C19" s="23" t="s">
        <v>217</v>
      </c>
      <c r="D19" s="4" t="s">
        <v>7</v>
      </c>
      <c r="E19" s="11">
        <v>25</v>
      </c>
      <c r="F19" s="11">
        <v>356</v>
      </c>
      <c r="G19" s="42">
        <v>2.76094E-4</v>
      </c>
      <c r="H19" s="112">
        <v>8</v>
      </c>
      <c r="I19" s="1818">
        <v>64</v>
      </c>
      <c r="J19" s="729">
        <f>IFERROR(VLOOKUP(C19,TDSheet!$G$1:$AK$2998,30,FALSE)/'Параметры заказа'!$B$10,"")</f>
        <v>10.84</v>
      </c>
      <c r="K19" s="1076">
        <f t="shared" si="0"/>
        <v>867.61051080000016</v>
      </c>
      <c r="L19" s="557"/>
    </row>
    <row r="20" spans="1:12" ht="27.9" customHeight="1">
      <c r="A20" s="2462"/>
      <c r="B20" s="2589"/>
      <c r="C20" s="23" t="s">
        <v>218</v>
      </c>
      <c r="D20" s="4" t="s">
        <v>9</v>
      </c>
      <c r="E20" s="11">
        <v>25</v>
      </c>
      <c r="F20" s="11">
        <v>521</v>
      </c>
      <c r="G20" s="42">
        <v>4.6866699999999998E-4</v>
      </c>
      <c r="H20" s="112">
        <v>6</v>
      </c>
      <c r="I20" s="1818">
        <v>36</v>
      </c>
      <c r="J20" s="729">
        <f>IFERROR(VLOOKUP(C20,TDSheet!$G$1:$AK$2998,30,FALSE)/'Параметры заказа'!$B$10,"")</f>
        <v>18.899999999999999</v>
      </c>
      <c r="K20" s="1076">
        <f t="shared" si="0"/>
        <v>1512.7157430000002</v>
      </c>
      <c r="L20" s="557"/>
    </row>
    <row r="21" spans="1:12" ht="27.9" customHeight="1">
      <c r="A21" s="2462"/>
      <c r="B21" s="2589"/>
      <c r="C21" s="23" t="s">
        <v>219</v>
      </c>
      <c r="D21" s="4" t="s">
        <v>11</v>
      </c>
      <c r="E21" s="11">
        <v>25</v>
      </c>
      <c r="F21" s="11">
        <v>741</v>
      </c>
      <c r="G21" s="42">
        <v>7.0299999999999996E-4</v>
      </c>
      <c r="H21" s="112">
        <v>4</v>
      </c>
      <c r="I21" s="1818">
        <v>24</v>
      </c>
      <c r="J21" s="729">
        <f>IFERROR(VLOOKUP(C21,TDSheet!$G$1:$AK$2998,30,FALSE)/'Параметры заказа'!$B$10,"")</f>
        <v>26.87</v>
      </c>
      <c r="K21" s="1076">
        <f t="shared" si="0"/>
        <v>2150.6175669000004</v>
      </c>
      <c r="L21" s="557"/>
    </row>
    <row r="22" spans="1:12" ht="26.25" customHeight="1" thickBot="1">
      <c r="A22" s="2466"/>
      <c r="B22" s="2590"/>
      <c r="C22" s="24" t="s">
        <v>220</v>
      </c>
      <c r="D22" s="5" t="s">
        <v>13</v>
      </c>
      <c r="E22" s="12">
        <v>25</v>
      </c>
      <c r="F22" s="12">
        <v>1144</v>
      </c>
      <c r="G22" s="43">
        <v>1.4059999999999999E-3</v>
      </c>
      <c r="H22" s="113">
        <v>2</v>
      </c>
      <c r="I22" s="1819">
        <v>12</v>
      </c>
      <c r="J22" s="730">
        <f>IFERROR(VLOOKUP(C22,TDSheet!$G$1:$AK$2998,30,FALSE)/'Параметры заказа'!$B$10,"")</f>
        <v>42.28</v>
      </c>
      <c r="K22" s="1097">
        <f t="shared" si="0"/>
        <v>3384.0011436000004</v>
      </c>
      <c r="L22" s="558"/>
    </row>
    <row r="23" spans="1:12" ht="26.25" customHeight="1">
      <c r="A23" s="2396"/>
      <c r="B23" s="2501" t="s">
        <v>204</v>
      </c>
      <c r="C23" s="22" t="s">
        <v>221</v>
      </c>
      <c r="D23" s="3" t="s">
        <v>3</v>
      </c>
      <c r="E23" s="9">
        <v>25</v>
      </c>
      <c r="F23" s="9">
        <v>114</v>
      </c>
      <c r="G23" s="41">
        <v>1.06817E-4</v>
      </c>
      <c r="H23" s="111">
        <v>15</v>
      </c>
      <c r="I23" s="844">
        <v>120</v>
      </c>
      <c r="J23" s="728">
        <f>IFERROR(VLOOKUP(C23,TDSheet!$G$1:$AK$2998,30,FALSE)/'Параметры заказа'!$B$10,"")</f>
        <v>4.05</v>
      </c>
      <c r="K23" s="1095">
        <f t="shared" si="0"/>
        <v>324.15337350000004</v>
      </c>
      <c r="L23" s="556"/>
    </row>
    <row r="24" spans="1:12" ht="26.25" customHeight="1">
      <c r="A24" s="2397"/>
      <c r="B24" s="2589"/>
      <c r="C24" s="23" t="s">
        <v>222</v>
      </c>
      <c r="D24" s="4" t="s">
        <v>5</v>
      </c>
      <c r="E24" s="11">
        <v>25</v>
      </c>
      <c r="F24" s="11">
        <v>171</v>
      </c>
      <c r="G24" s="42">
        <v>1.33521E-4</v>
      </c>
      <c r="H24" s="112">
        <v>12</v>
      </c>
      <c r="I24" s="1818">
        <v>96</v>
      </c>
      <c r="J24" s="729">
        <f>IFERROR(VLOOKUP(C24,TDSheet!$G$1:$AK$2998,30,FALSE)/'Параметры заказа'!$B$10,"")</f>
        <v>5.98</v>
      </c>
      <c r="K24" s="1076">
        <f t="shared" si="0"/>
        <v>478.62646260000008</v>
      </c>
      <c r="L24" s="557"/>
    </row>
    <row r="25" spans="1:12" ht="26.25" customHeight="1" thickBot="1">
      <c r="A25" s="2398"/>
      <c r="B25" s="2590"/>
      <c r="C25" s="24" t="s">
        <v>223</v>
      </c>
      <c r="D25" s="5" t="s">
        <v>7</v>
      </c>
      <c r="E25" s="12">
        <v>25</v>
      </c>
      <c r="F25" s="12">
        <v>285</v>
      </c>
      <c r="G25" s="43">
        <v>2.76094E-4</v>
      </c>
      <c r="H25" s="113">
        <v>8</v>
      </c>
      <c r="I25" s="1819">
        <v>64</v>
      </c>
      <c r="J25" s="730">
        <f>IFERROR(VLOOKUP(C25,TDSheet!$G$1:$AK$2998,30,FALSE)/'Параметры заказа'!$B$10,"")</f>
        <v>9.57</v>
      </c>
      <c r="K25" s="1097">
        <f t="shared" si="0"/>
        <v>765.96241590000011</v>
      </c>
      <c r="L25" s="558"/>
    </row>
    <row r="26" spans="1:12" ht="26.25" customHeight="1">
      <c r="A26" s="2396"/>
      <c r="B26" s="2501" t="s">
        <v>205</v>
      </c>
      <c r="C26" s="22" t="s">
        <v>224</v>
      </c>
      <c r="D26" s="3" t="s">
        <v>3</v>
      </c>
      <c r="E26" s="9">
        <v>25</v>
      </c>
      <c r="F26" s="25">
        <v>125</v>
      </c>
      <c r="G26" s="41">
        <v>1.06817E-4</v>
      </c>
      <c r="H26" s="111">
        <v>15</v>
      </c>
      <c r="I26" s="844">
        <v>120</v>
      </c>
      <c r="J26" s="728">
        <f>IFERROR(VLOOKUP(C26,TDSheet!$G$1:$AK$2998,30,FALSE)/'Параметры заказа'!$B$10,"")</f>
        <v>4.43</v>
      </c>
      <c r="K26" s="1095">
        <f t="shared" si="0"/>
        <v>354.56776410000003</v>
      </c>
      <c r="L26" s="556"/>
    </row>
    <row r="27" spans="1:12" ht="26.25" customHeight="1">
      <c r="A27" s="2397"/>
      <c r="B27" s="2589"/>
      <c r="C27" s="23" t="s">
        <v>225</v>
      </c>
      <c r="D27" s="4" t="s">
        <v>5</v>
      </c>
      <c r="E27" s="11">
        <v>25</v>
      </c>
      <c r="F27" s="21">
        <v>182</v>
      </c>
      <c r="G27" s="42">
        <v>1.33521E-4</v>
      </c>
      <c r="H27" s="112">
        <v>12</v>
      </c>
      <c r="I27" s="1818">
        <v>96</v>
      </c>
      <c r="J27" s="729">
        <f>IFERROR(VLOOKUP(C27,TDSheet!$G$1:$AK$2998,30,FALSE)/'Параметры заказа'!$B$10,"")</f>
        <v>6.61</v>
      </c>
      <c r="K27" s="1076">
        <f t="shared" si="0"/>
        <v>529.05032070000016</v>
      </c>
      <c r="L27" s="557"/>
    </row>
    <row r="28" spans="1:12" ht="26.25" customHeight="1" thickBot="1">
      <c r="A28" s="2398"/>
      <c r="B28" s="2590"/>
      <c r="C28" s="24" t="s">
        <v>226</v>
      </c>
      <c r="D28" s="5" t="s">
        <v>7</v>
      </c>
      <c r="E28" s="12">
        <v>25</v>
      </c>
      <c r="F28" s="26">
        <v>308</v>
      </c>
      <c r="G28" s="43">
        <v>2.76094E-4</v>
      </c>
      <c r="H28" s="113">
        <v>8</v>
      </c>
      <c r="I28" s="1819">
        <v>64</v>
      </c>
      <c r="J28" s="730">
        <f>IFERROR(VLOOKUP(C28,TDSheet!$G$1:$AK$2998,30,FALSE)/'Параметры заказа'!$B$10,"")</f>
        <v>10.64</v>
      </c>
      <c r="K28" s="1094">
        <f t="shared" si="0"/>
        <v>851.60293680000018</v>
      </c>
      <c r="L28" s="559"/>
    </row>
    <row r="29" spans="1:12" ht="26.25" customHeight="1">
      <c r="A29" s="2396"/>
      <c r="B29" s="2501" t="s">
        <v>206</v>
      </c>
      <c r="C29" s="22" t="s">
        <v>227</v>
      </c>
      <c r="D29" s="3" t="s">
        <v>3</v>
      </c>
      <c r="E29" s="9">
        <v>25</v>
      </c>
      <c r="F29" s="13">
        <v>125</v>
      </c>
      <c r="G29" s="41">
        <v>1.06817E-4</v>
      </c>
      <c r="H29" s="111">
        <v>15</v>
      </c>
      <c r="I29" s="844">
        <v>120</v>
      </c>
      <c r="J29" s="728">
        <f>IFERROR(VLOOKUP(C29,TDSheet!$G$1:$AK$2998,30,FALSE)/'Параметры заказа'!$B$10,"")</f>
        <v>4.59</v>
      </c>
      <c r="K29" s="1081">
        <f t="shared" si="0"/>
        <v>367.37382330000003</v>
      </c>
      <c r="L29" s="556"/>
    </row>
    <row r="30" spans="1:12" ht="26.25" customHeight="1">
      <c r="A30" s="2397"/>
      <c r="B30" s="2589"/>
      <c r="C30" s="94" t="s">
        <v>582</v>
      </c>
      <c r="D30" s="4" t="s">
        <v>5</v>
      </c>
      <c r="E30" s="11">
        <v>25</v>
      </c>
      <c r="F30" s="14">
        <v>172</v>
      </c>
      <c r="G30" s="42">
        <v>1.74375E-4</v>
      </c>
      <c r="H30" s="112">
        <v>12</v>
      </c>
      <c r="I30" s="1818">
        <v>96</v>
      </c>
      <c r="J30" s="729">
        <f>IFERROR(VLOOKUP(C30,TDSheet!$G$1:$AK$2998,30,FALSE)/'Параметры заказа'!$B$10,"")</f>
        <v>6.87</v>
      </c>
      <c r="K30" s="1079">
        <f t="shared" si="0"/>
        <v>549.86016690000008</v>
      </c>
      <c r="L30" s="557"/>
    </row>
    <row r="31" spans="1:12" ht="26.25" customHeight="1" thickBot="1">
      <c r="A31" s="2398"/>
      <c r="B31" s="2590"/>
      <c r="C31" s="95" t="s">
        <v>583</v>
      </c>
      <c r="D31" s="5" t="s">
        <v>7</v>
      </c>
      <c r="E31" s="12">
        <v>25</v>
      </c>
      <c r="F31" s="15">
        <v>301</v>
      </c>
      <c r="G31" s="43">
        <v>3.4185900000000002E-4</v>
      </c>
      <c r="H31" s="113">
        <v>8</v>
      </c>
      <c r="I31" s="1819">
        <v>64</v>
      </c>
      <c r="J31" s="730">
        <f>IFERROR(VLOOKUP(C31,TDSheet!$G$1:$AK$2998,30,FALSE)/'Параметры заказа'!$B$10,"")</f>
        <v>11.08</v>
      </c>
      <c r="K31" s="1080">
        <f t="shared" si="0"/>
        <v>886.81959960000017</v>
      </c>
      <c r="L31" s="558"/>
    </row>
    <row r="32" spans="1:12" ht="26.25" customHeight="1">
      <c r="A32" s="2396"/>
      <c r="B32" s="2501" t="s">
        <v>584</v>
      </c>
      <c r="C32" s="22" t="s">
        <v>585</v>
      </c>
      <c r="D32" s="3" t="s">
        <v>3</v>
      </c>
      <c r="E32" s="9">
        <v>25</v>
      </c>
      <c r="F32" s="13">
        <v>142</v>
      </c>
      <c r="G32" s="41">
        <v>1.06817E-4</v>
      </c>
      <c r="H32" s="111">
        <v>15</v>
      </c>
      <c r="I32" s="844">
        <v>120</v>
      </c>
      <c r="J32" s="738">
        <f>IFERROR(VLOOKUP(C32,TDSheet!$G$1:$AK$2998,30,FALSE)/'Параметры заказа'!$B$10,"")</f>
        <v>4.54</v>
      </c>
      <c r="K32" s="1081">
        <f t="shared" si="0"/>
        <v>363.37192980000003</v>
      </c>
      <c r="L32" s="556"/>
    </row>
    <row r="33" spans="1:12" ht="26.25" customHeight="1">
      <c r="A33" s="2397"/>
      <c r="B33" s="2589"/>
      <c r="C33" s="94" t="s">
        <v>586</v>
      </c>
      <c r="D33" s="4" t="s">
        <v>5</v>
      </c>
      <c r="E33" s="11">
        <v>25</v>
      </c>
      <c r="F33" s="14">
        <v>195</v>
      </c>
      <c r="G33" s="42">
        <v>1.74375E-4</v>
      </c>
      <c r="H33" s="112">
        <v>12</v>
      </c>
      <c r="I33" s="1818">
        <v>96</v>
      </c>
      <c r="J33" s="736">
        <f>IFERROR(VLOOKUP(C33,TDSheet!$G$1:$AK$2998,30,FALSE)/'Параметры заказа'!$B$10,"")</f>
        <v>6.26</v>
      </c>
      <c r="K33" s="1079">
        <f t="shared" si="0"/>
        <v>501.03706620000008</v>
      </c>
      <c r="L33" s="557"/>
    </row>
    <row r="34" spans="1:12" ht="26.25" customHeight="1" thickBot="1">
      <c r="A34" s="2398"/>
      <c r="B34" s="2590"/>
      <c r="C34" s="95" t="s">
        <v>587</v>
      </c>
      <c r="D34" s="5" t="s">
        <v>7</v>
      </c>
      <c r="E34" s="12">
        <v>25</v>
      </c>
      <c r="F34" s="15">
        <v>351</v>
      </c>
      <c r="G34" s="43">
        <v>3.4185900000000002E-4</v>
      </c>
      <c r="H34" s="113">
        <v>8</v>
      </c>
      <c r="I34" s="1819">
        <v>64</v>
      </c>
      <c r="J34" s="737">
        <f>IFERROR(VLOOKUP(C34,TDSheet!$G$1:$AK$2998,30,FALSE)/'Параметры заказа'!$B$10,"")</f>
        <v>10.62</v>
      </c>
      <c r="K34" s="1080">
        <f t="shared" si="0"/>
        <v>850.00217940000005</v>
      </c>
      <c r="L34" s="558"/>
    </row>
    <row r="35" spans="1:12" ht="26.25" customHeight="1" thickBot="1">
      <c r="A35" s="1104" t="s">
        <v>178</v>
      </c>
      <c r="B35" s="1105"/>
      <c r="C35" s="1105"/>
      <c r="D35" s="1105"/>
      <c r="E35" s="1105"/>
      <c r="F35" s="1105"/>
      <c r="G35" s="1105"/>
      <c r="H35" s="1105"/>
      <c r="I35" s="1105"/>
      <c r="J35" s="1204" t="str">
        <f>IFERROR(VLOOKUP(C35,TDSheet!$G$1:$AK$2998,30,FALSE)/'Параметры заказа'!$B$10,"")</f>
        <v/>
      </c>
      <c r="K35" s="832" t="str">
        <f t="shared" si="0"/>
        <v/>
      </c>
      <c r="L35" s="568"/>
    </row>
    <row r="36" spans="1:12" ht="26.25" customHeight="1">
      <c r="A36" s="2396"/>
      <c r="B36" s="2501" t="s">
        <v>207</v>
      </c>
      <c r="C36" s="93" t="s">
        <v>228</v>
      </c>
      <c r="D36" s="3" t="s">
        <v>3</v>
      </c>
      <c r="E36" s="9">
        <v>25</v>
      </c>
      <c r="F36" s="90">
        <v>157</v>
      </c>
      <c r="G36" s="41">
        <v>1.6022500000000001E-4</v>
      </c>
      <c r="H36" s="111">
        <v>10</v>
      </c>
      <c r="I36" s="844">
        <v>80</v>
      </c>
      <c r="J36" s="728">
        <f>IFERROR(VLOOKUP(C36,TDSheet!$G$1:$AK$2998,30,FALSE)/'Параметры заказа'!$B$10,"")</f>
        <v>4.9400000000000004</v>
      </c>
      <c r="K36" s="1095">
        <f t="shared" si="0"/>
        <v>395.3870778000001</v>
      </c>
      <c r="L36" s="556"/>
    </row>
    <row r="37" spans="1:12" ht="26.25" customHeight="1">
      <c r="A37" s="2397"/>
      <c r="B37" s="2589"/>
      <c r="C37" s="94" t="s">
        <v>229</v>
      </c>
      <c r="D37" s="4" t="s">
        <v>5</v>
      </c>
      <c r="E37" s="11">
        <v>25</v>
      </c>
      <c r="F37" s="27">
        <v>237</v>
      </c>
      <c r="G37" s="42">
        <v>2.2087499999999999E-4</v>
      </c>
      <c r="H37" s="112">
        <v>10</v>
      </c>
      <c r="I37" s="1818">
        <v>80</v>
      </c>
      <c r="J37" s="729">
        <f>IFERROR(VLOOKUP(C37,TDSheet!$G$1:$AK$2998,30,FALSE)/'Параметры заказа'!$B$10,"")</f>
        <v>8.2200000000000006</v>
      </c>
      <c r="K37" s="1076">
        <f t="shared" si="0"/>
        <v>657.9112914000001</v>
      </c>
      <c r="L37" s="557"/>
    </row>
    <row r="38" spans="1:12" ht="24.15" customHeight="1" thickBot="1">
      <c r="A38" s="2398"/>
      <c r="B38" s="2590"/>
      <c r="C38" s="95" t="s">
        <v>230</v>
      </c>
      <c r="D38" s="5" t="s">
        <v>7</v>
      </c>
      <c r="E38" s="12">
        <v>25</v>
      </c>
      <c r="F38" s="91">
        <v>420</v>
      </c>
      <c r="G38" s="43">
        <v>3.6812500000000002E-4</v>
      </c>
      <c r="H38" s="113">
        <v>6</v>
      </c>
      <c r="I38" s="1819">
        <v>48</v>
      </c>
      <c r="J38" s="730">
        <f>IFERROR(VLOOKUP(C38,TDSheet!$G$1:$AK$2998,30,FALSE)/'Параметры заказа'!$B$10,"")</f>
        <v>15.22</v>
      </c>
      <c r="K38" s="1094">
        <f t="shared" si="0"/>
        <v>1218.1763814000003</v>
      </c>
      <c r="L38" s="559"/>
    </row>
    <row r="39" spans="1:12" ht="24.15" customHeight="1">
      <c r="A39" s="2396"/>
      <c r="B39" s="2501" t="s">
        <v>588</v>
      </c>
      <c r="C39" s="93" t="s">
        <v>619</v>
      </c>
      <c r="D39" s="3" t="s">
        <v>3</v>
      </c>
      <c r="E39" s="9">
        <v>25</v>
      </c>
      <c r="F39" s="90">
        <v>185</v>
      </c>
      <c r="G39" s="41">
        <v>2.27906E-4</v>
      </c>
      <c r="H39" s="111">
        <v>12</v>
      </c>
      <c r="I39" s="844">
        <v>96</v>
      </c>
      <c r="J39" s="728">
        <f>IFERROR(VLOOKUP(C39,TDSheet!$G$1:$AK$2998,30,FALSE)/'Параметры заказа'!$B$10,"")</f>
        <v>6.72</v>
      </c>
      <c r="K39" s="1095">
        <f t="shared" si="0"/>
        <v>537.85448640000004</v>
      </c>
      <c r="L39" s="556"/>
    </row>
    <row r="40" spans="1:12" ht="24.15" customHeight="1">
      <c r="A40" s="2397"/>
      <c r="B40" s="2589"/>
      <c r="C40" s="94" t="s">
        <v>589</v>
      </c>
      <c r="D40" s="4" t="s">
        <v>5</v>
      </c>
      <c r="E40" s="11">
        <v>25</v>
      </c>
      <c r="F40" s="27">
        <v>278</v>
      </c>
      <c r="G40" s="42">
        <v>2.7348800000000001E-4</v>
      </c>
      <c r="H40" s="112">
        <v>10</v>
      </c>
      <c r="I40" s="1818">
        <v>80</v>
      </c>
      <c r="J40" s="729">
        <f>IFERROR(VLOOKUP(C40,TDSheet!$G$1:$AK$2998,30,FALSE)/'Параметры заказа'!$B$10,"")</f>
        <v>9.69</v>
      </c>
      <c r="K40" s="1076">
        <f t="shared" si="0"/>
        <v>775.56696030000012</v>
      </c>
      <c r="L40" s="557"/>
    </row>
    <row r="41" spans="1:12" ht="24.15" customHeight="1" thickBot="1">
      <c r="A41" s="2398"/>
      <c r="B41" s="2590"/>
      <c r="C41" s="95"/>
      <c r="D41" s="5"/>
      <c r="E41" s="12"/>
      <c r="F41" s="91"/>
      <c r="G41" s="43"/>
      <c r="H41" s="113"/>
      <c r="I41" s="100"/>
      <c r="J41" s="730" t="str">
        <f>IFERROR(VLOOKUP(C41,TDSheet!$G$1:$AK$2998,30,FALSE)/'Параметры заказа'!$B$10,"")</f>
        <v/>
      </c>
      <c r="K41" s="1097" t="str">
        <f t="shared" si="0"/>
        <v/>
      </c>
      <c r="L41" s="558"/>
    </row>
    <row r="42" spans="1:12" ht="24.15" customHeight="1" thickBot="1">
      <c r="A42" s="721" t="s">
        <v>108</v>
      </c>
      <c r="B42" s="724"/>
      <c r="C42" s="724"/>
      <c r="D42" s="724"/>
      <c r="E42" s="724"/>
      <c r="F42" s="724"/>
      <c r="G42" s="724"/>
      <c r="H42" s="724"/>
      <c r="I42" s="724"/>
      <c r="J42" s="782" t="str">
        <f>IFERROR(VLOOKUP(C42,TDSheet!$G$1:$AK$2998,30,FALSE)/'Параметры заказа'!$B$10,"")</f>
        <v/>
      </c>
      <c r="K42" s="747" t="str">
        <f t="shared" si="0"/>
        <v/>
      </c>
      <c r="L42" s="560"/>
    </row>
    <row r="43" spans="1:12" ht="24.15" customHeight="1">
      <c r="A43" s="2396"/>
      <c r="B43" s="2603" t="s">
        <v>208</v>
      </c>
      <c r="C43" s="93" t="s">
        <v>231</v>
      </c>
      <c r="D43" s="3" t="s">
        <v>3</v>
      </c>
      <c r="E43" s="9">
        <v>10</v>
      </c>
      <c r="F43" s="13">
        <v>93</v>
      </c>
      <c r="G43" s="41">
        <v>1.06817E-4</v>
      </c>
      <c r="H43" s="111">
        <v>15</v>
      </c>
      <c r="I43" s="844">
        <v>120</v>
      </c>
      <c r="J43" s="728">
        <f>IFERROR(VLOOKUP(C43,TDSheet!$G$1:$AK$2998,30,FALSE)/'Параметры заказа'!$B$10,"")</f>
        <v>3.27</v>
      </c>
      <c r="K43" s="1095">
        <f t="shared" si="0"/>
        <v>261.72383490000004</v>
      </c>
      <c r="L43" s="556"/>
    </row>
    <row r="44" spans="1:12" ht="24.15" customHeight="1">
      <c r="A44" s="2397"/>
      <c r="B44" s="2604"/>
      <c r="C44" s="94" t="s">
        <v>232</v>
      </c>
      <c r="D44" s="4" t="s">
        <v>5</v>
      </c>
      <c r="E44" s="11">
        <v>10</v>
      </c>
      <c r="F44" s="14">
        <v>153</v>
      </c>
      <c r="G44" s="42">
        <v>1.6022500000000001E-4</v>
      </c>
      <c r="H44" s="112">
        <v>10</v>
      </c>
      <c r="I44" s="1818">
        <v>80</v>
      </c>
      <c r="J44" s="729">
        <f>IFERROR(VLOOKUP(C44,TDSheet!$G$1:$AK$2998,30,FALSE)/'Параметры заказа'!$B$10,"")</f>
        <v>5.71</v>
      </c>
      <c r="K44" s="1076">
        <f t="shared" si="0"/>
        <v>457.01623770000009</v>
      </c>
      <c r="L44" s="557"/>
    </row>
    <row r="45" spans="1:12" ht="24.15" customHeight="1">
      <c r="A45" s="2397"/>
      <c r="B45" s="2604"/>
      <c r="C45" s="94" t="s">
        <v>233</v>
      </c>
      <c r="D45" s="4" t="s">
        <v>7</v>
      </c>
      <c r="E45" s="11">
        <v>10</v>
      </c>
      <c r="F45" s="14">
        <v>242</v>
      </c>
      <c r="G45" s="42">
        <v>3.33333E-4</v>
      </c>
      <c r="H45" s="112">
        <v>9</v>
      </c>
      <c r="I45" s="1818">
        <v>54</v>
      </c>
      <c r="J45" s="729">
        <f>IFERROR(VLOOKUP(C45,TDSheet!$G$1:$AK$2998,30,FALSE)/'Параметры заказа'!$B$10,"")</f>
        <v>10.54</v>
      </c>
      <c r="K45" s="1076">
        <f t="shared" si="0"/>
        <v>843.59914980000008</v>
      </c>
      <c r="L45" s="557"/>
    </row>
    <row r="46" spans="1:12" ht="24.15" customHeight="1">
      <c r="A46" s="2397"/>
      <c r="B46" s="2604"/>
      <c r="C46" s="94" t="s">
        <v>234</v>
      </c>
      <c r="D46" s="4" t="s">
        <v>9</v>
      </c>
      <c r="E46" s="11">
        <v>10</v>
      </c>
      <c r="F46" s="14">
        <v>400</v>
      </c>
      <c r="G46" s="42">
        <v>5.9999999999999995E-4</v>
      </c>
      <c r="H46" s="112">
        <v>5</v>
      </c>
      <c r="I46" s="1818">
        <v>30</v>
      </c>
      <c r="J46" s="729">
        <f>IFERROR(VLOOKUP(C46,TDSheet!$G$1:$AK$2998,30,FALSE)/'Параметры заказа'!$B$10,"")</f>
        <v>17.21</v>
      </c>
      <c r="K46" s="1076">
        <f t="shared" si="0"/>
        <v>1377.4517427000003</v>
      </c>
      <c r="L46" s="557"/>
    </row>
    <row r="47" spans="1:12" ht="24.15" customHeight="1">
      <c r="A47" s="2397"/>
      <c r="B47" s="2604"/>
      <c r="C47" s="94" t="s">
        <v>235</v>
      </c>
      <c r="D47" s="4" t="s">
        <v>11</v>
      </c>
      <c r="E47" s="11">
        <v>10</v>
      </c>
      <c r="F47" s="14">
        <v>546</v>
      </c>
      <c r="G47" s="42">
        <v>7.5000000000000002E-4</v>
      </c>
      <c r="H47" s="112">
        <v>4</v>
      </c>
      <c r="I47" s="1818">
        <v>24</v>
      </c>
      <c r="J47" s="729">
        <f>IFERROR(VLOOKUP(C47,TDSheet!$G$1:$AK$2998,30,FALSE)/'Параметры заказа'!$B$10,"")</f>
        <v>24.16</v>
      </c>
      <c r="K47" s="1076">
        <f t="shared" si="0"/>
        <v>1933.7149392000003</v>
      </c>
      <c r="L47" s="557"/>
    </row>
    <row r="48" spans="1:12" ht="24.15" customHeight="1" thickBot="1">
      <c r="A48" s="2398"/>
      <c r="B48" s="2605"/>
      <c r="C48" s="95" t="s">
        <v>236</v>
      </c>
      <c r="D48" s="5" t="s">
        <v>13</v>
      </c>
      <c r="E48" s="12">
        <v>10</v>
      </c>
      <c r="F48" s="15">
        <v>846</v>
      </c>
      <c r="G48" s="43">
        <v>1.5E-3</v>
      </c>
      <c r="H48" s="113">
        <v>2</v>
      </c>
      <c r="I48" s="1819">
        <v>12</v>
      </c>
      <c r="J48" s="730">
        <f>IFERROR(VLOOKUP(C48,TDSheet!$G$1:$AK$2998,30,FALSE)/'Параметры заказа'!$B$10,"")</f>
        <v>34.369999999999997</v>
      </c>
      <c r="K48" s="1097">
        <f t="shared" si="0"/>
        <v>2750.9015919000003</v>
      </c>
      <c r="L48" s="558"/>
    </row>
    <row r="49" spans="1:12" ht="24.15" customHeight="1" thickBot="1">
      <c r="A49" s="721" t="s">
        <v>186</v>
      </c>
      <c r="B49" s="724"/>
      <c r="C49" s="724"/>
      <c r="D49" s="724"/>
      <c r="E49" s="724"/>
      <c r="F49" s="724"/>
      <c r="G49" s="724"/>
      <c r="H49" s="724"/>
      <c r="I49" s="724"/>
      <c r="J49" s="782" t="str">
        <f>IFERROR(VLOOKUP(C49,TDSheet!$G$1:$AK$2998,30,FALSE)/'Параметры заказа'!$B$10,"")</f>
        <v/>
      </c>
      <c r="K49" s="747" t="str">
        <f t="shared" si="0"/>
        <v/>
      </c>
      <c r="L49" s="560"/>
    </row>
    <row r="50" spans="1:12" ht="24.15" customHeight="1">
      <c r="A50" s="2396"/>
      <c r="B50" s="2603" t="s">
        <v>244</v>
      </c>
      <c r="C50" s="93" t="s">
        <v>237</v>
      </c>
      <c r="D50" s="3" t="s">
        <v>3</v>
      </c>
      <c r="E50" s="9">
        <v>10</v>
      </c>
      <c r="F50" s="13">
        <v>94</v>
      </c>
      <c r="G50" s="41">
        <v>8.0112999999999997E-5</v>
      </c>
      <c r="H50" s="111">
        <v>20</v>
      </c>
      <c r="I50" s="844">
        <v>160</v>
      </c>
      <c r="J50" s="728">
        <f>IFERROR(VLOOKUP(C50,TDSheet!$G$1:$AK$2998,30,FALSE)/'Параметры заказа'!$B$10,"")</f>
        <v>4.0999999999999996</v>
      </c>
      <c r="K50" s="1095">
        <f t="shared" si="0"/>
        <v>328.15526700000004</v>
      </c>
      <c r="L50" s="556"/>
    </row>
    <row r="51" spans="1:12" ht="24.15" customHeight="1">
      <c r="A51" s="2397"/>
      <c r="B51" s="2604"/>
      <c r="C51" s="94" t="s">
        <v>238</v>
      </c>
      <c r="D51" s="4" t="s">
        <v>5</v>
      </c>
      <c r="E51" s="11">
        <v>10</v>
      </c>
      <c r="F51" s="14">
        <v>142</v>
      </c>
      <c r="G51" s="42">
        <v>1.1444599999999999E-4</v>
      </c>
      <c r="H51" s="112">
        <v>14</v>
      </c>
      <c r="I51" s="1818">
        <v>112</v>
      </c>
      <c r="J51" s="729">
        <f>IFERROR(VLOOKUP(C51,TDSheet!$G$1:$AK$2998,30,FALSE)/'Параметры заказа'!$B$10,"")</f>
        <v>5.38</v>
      </c>
      <c r="K51" s="1076">
        <f t="shared" si="0"/>
        <v>430.60374060000004</v>
      </c>
      <c r="L51" s="557"/>
    </row>
    <row r="52" spans="1:12" ht="24.15" customHeight="1">
      <c r="A52" s="2397"/>
      <c r="B52" s="2604"/>
      <c r="C52" s="94" t="s">
        <v>239</v>
      </c>
      <c r="D52" s="4" t="s">
        <v>7</v>
      </c>
      <c r="E52" s="11">
        <v>10</v>
      </c>
      <c r="F52" s="14">
        <v>205</v>
      </c>
      <c r="G52" s="42">
        <v>1.6022500000000001E-4</v>
      </c>
      <c r="H52" s="112">
        <v>10</v>
      </c>
      <c r="I52" s="1818">
        <v>80</v>
      </c>
      <c r="J52" s="729">
        <f>IFERROR(VLOOKUP(C52,TDSheet!$G$1:$AK$2998,30,FALSE)/'Параметры заказа'!$B$10,"")</f>
        <v>8.33</v>
      </c>
      <c r="K52" s="1076">
        <f t="shared" si="0"/>
        <v>666.71545710000009</v>
      </c>
      <c r="L52" s="557"/>
    </row>
    <row r="53" spans="1:12" ht="24.15" customHeight="1">
      <c r="A53" s="2397"/>
      <c r="B53" s="2604"/>
      <c r="C53" s="94" t="s">
        <v>240</v>
      </c>
      <c r="D53" s="4" t="s">
        <v>9</v>
      </c>
      <c r="E53" s="11">
        <v>10</v>
      </c>
      <c r="F53" s="14">
        <v>319</v>
      </c>
      <c r="G53" s="42">
        <v>2.76094E-4</v>
      </c>
      <c r="H53" s="112">
        <v>8</v>
      </c>
      <c r="I53" s="1818">
        <v>64</v>
      </c>
      <c r="J53" s="729">
        <f>IFERROR(VLOOKUP(C53,TDSheet!$G$1:$AK$2998,30,FALSE)/'Параметры заказа'!$B$10,"")</f>
        <v>12.27</v>
      </c>
      <c r="K53" s="1076">
        <f t="shared" si="0"/>
        <v>982.06466490000014</v>
      </c>
      <c r="L53" s="557"/>
    </row>
    <row r="54" spans="1:12" ht="24.15" customHeight="1">
      <c r="A54" s="2397"/>
      <c r="B54" s="2604"/>
      <c r="C54" s="94" t="s">
        <v>241</v>
      </c>
      <c r="D54" s="4" t="s">
        <v>11</v>
      </c>
      <c r="E54" s="11">
        <v>10</v>
      </c>
      <c r="F54" s="14">
        <v>467</v>
      </c>
      <c r="G54" s="42">
        <v>3.6812500000000002E-4</v>
      </c>
      <c r="H54" s="112">
        <v>6</v>
      </c>
      <c r="I54" s="1818">
        <v>48</v>
      </c>
      <c r="J54" s="729">
        <f>IFERROR(VLOOKUP(C54,TDSheet!$G$1:$AK$2998,30,FALSE)/'Параметры заказа'!$B$10,"")</f>
        <v>20.18</v>
      </c>
      <c r="K54" s="1076">
        <f t="shared" si="0"/>
        <v>1615.1642166000001</v>
      </c>
      <c r="L54" s="557"/>
    </row>
    <row r="55" spans="1:12" ht="24.15" customHeight="1" thickBot="1">
      <c r="A55" s="2398"/>
      <c r="B55" s="2605"/>
      <c r="C55" s="95" t="s">
        <v>242</v>
      </c>
      <c r="D55" s="5" t="s">
        <v>13</v>
      </c>
      <c r="E55" s="12">
        <v>10</v>
      </c>
      <c r="F55" s="15">
        <v>645</v>
      </c>
      <c r="G55" s="43">
        <v>5.5218800000000001E-4</v>
      </c>
      <c r="H55" s="113">
        <v>4</v>
      </c>
      <c r="I55" s="1819">
        <v>32</v>
      </c>
      <c r="J55" s="730">
        <f>IFERROR(VLOOKUP(C55,TDSheet!$G$1:$AK$2998,30,FALSE)/'Параметры заказа'!$B$10,"")</f>
        <v>28.45</v>
      </c>
      <c r="K55" s="1097">
        <f t="shared" si="0"/>
        <v>2277.0774015000002</v>
      </c>
      <c r="L55" s="558"/>
    </row>
    <row r="56" spans="1:12" ht="24.15" customHeight="1"/>
    <row r="57" spans="1:12" ht="24.15" customHeight="1"/>
    <row r="58" spans="1:12" ht="24.15" customHeight="1"/>
    <row r="59" spans="1:12" ht="24.15" customHeight="1"/>
    <row r="60" spans="1:12" ht="24.15" customHeight="1"/>
    <row r="61" spans="1:12" ht="24.15" customHeight="1"/>
    <row r="62" spans="1:12" ht="24.15" customHeight="1"/>
    <row r="63" spans="1:12" ht="24.15" customHeight="1"/>
    <row r="64" spans="1:12" ht="24.15" customHeight="1"/>
    <row r="65" ht="24.15" customHeight="1"/>
    <row r="66" ht="24.15" customHeight="1"/>
    <row r="67" ht="24.15" customHeight="1"/>
    <row r="68" ht="24.15" customHeight="1"/>
    <row r="69" ht="24.15" customHeight="1"/>
    <row r="70" ht="24.15" customHeight="1"/>
    <row r="71" ht="24.15" customHeight="1"/>
    <row r="72" ht="24.15" customHeight="1"/>
    <row r="73" ht="24.15" customHeight="1"/>
    <row r="74" ht="24.15" customHeight="1"/>
    <row r="75" ht="24.15" customHeight="1"/>
  </sheetData>
  <sheetProtection sheet="1" objects="1" scenarios="1"/>
  <mergeCells count="45">
    <mergeCell ref="A50:A55"/>
    <mergeCell ref="B50:B55"/>
    <mergeCell ref="A39:A41"/>
    <mergeCell ref="B39:B41"/>
    <mergeCell ref="A43:A48"/>
    <mergeCell ref="B43:B48"/>
    <mergeCell ref="A11:A16"/>
    <mergeCell ref="B11:B16"/>
    <mergeCell ref="K7:K8"/>
    <mergeCell ref="A36:A38"/>
    <mergeCell ref="B36:B38"/>
    <mergeCell ref="A17:A22"/>
    <mergeCell ref="B17:B22"/>
    <mergeCell ref="A23:A25"/>
    <mergeCell ref="B23:B25"/>
    <mergeCell ref="A26:A28"/>
    <mergeCell ref="B26:B28"/>
    <mergeCell ref="A29:A31"/>
    <mergeCell ref="B29:B31"/>
    <mergeCell ref="A32:A34"/>
    <mergeCell ref="B32:B34"/>
    <mergeCell ref="A1:A6"/>
    <mergeCell ref="B1:E6"/>
    <mergeCell ref="F1:J1"/>
    <mergeCell ref="K1:L1"/>
    <mergeCell ref="A9:K9"/>
    <mergeCell ref="A7:A8"/>
    <mergeCell ref="B7:B8"/>
    <mergeCell ref="C7:C8"/>
    <mergeCell ref="D7:D8"/>
    <mergeCell ref="E7:E8"/>
    <mergeCell ref="F3:J3"/>
    <mergeCell ref="F4:J4"/>
    <mergeCell ref="K4:L4"/>
    <mergeCell ref="F5:J5"/>
    <mergeCell ref="K5:L5"/>
    <mergeCell ref="L7:L8"/>
    <mergeCell ref="F2:J2"/>
    <mergeCell ref="F6:J6"/>
    <mergeCell ref="K6:L6"/>
    <mergeCell ref="F7:F8"/>
    <mergeCell ref="H7:I7"/>
    <mergeCell ref="J7:J8"/>
    <mergeCell ref="K2:L2"/>
    <mergeCell ref="K3:L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8">
    <tabColor rgb="FF92D050"/>
  </sheetPr>
  <dimension ref="A1:W407"/>
  <sheetViews>
    <sheetView zoomScale="85" zoomScaleNormal="85" workbookViewId="0">
      <pane ySplit="8" topLeftCell="A9" activePane="bottomLeft" state="frozen"/>
      <selection pane="bottomLeft" activeCell="A9" sqref="A9:K9"/>
    </sheetView>
  </sheetViews>
  <sheetFormatPr defaultColWidth="9.109375" defaultRowHeight="18"/>
  <cols>
    <col min="1" max="1" width="52" style="282" customWidth="1"/>
    <col min="2" max="2" width="23.5546875" style="28" customWidth="1"/>
    <col min="3" max="3" width="36" style="288" bestFit="1" customWidth="1"/>
    <col min="4" max="4" width="15.44140625" style="28" customWidth="1"/>
    <col min="5" max="5" width="12.33203125" style="287" customWidth="1"/>
    <col min="6" max="6" width="20.44140625" style="287" customWidth="1"/>
    <col min="7" max="7" width="14.44140625" style="286" hidden="1" customWidth="1"/>
    <col min="8" max="8" width="6.44140625" style="120" customWidth="1"/>
    <col min="9" max="9" width="7.44140625" style="285" customWidth="1"/>
    <col min="10" max="10" width="14.109375" style="284" customWidth="1"/>
    <col min="11" max="11" width="14.6640625" style="31" customWidth="1"/>
    <col min="12" max="12" width="15.33203125" style="283" customWidth="1"/>
    <col min="13" max="13" width="3.44140625" style="282" customWidth="1"/>
    <col min="14" max="16384" width="9.109375" style="282"/>
  </cols>
  <sheetData>
    <row r="1" spans="1:23" ht="21.9" customHeight="1">
      <c r="A1" s="2144"/>
      <c r="B1" s="2147" t="s">
        <v>2083</v>
      </c>
      <c r="C1" s="2611"/>
      <c r="D1" s="2611"/>
      <c r="E1" s="2612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23" ht="21.9" customHeight="1">
      <c r="A2" s="2145"/>
      <c r="B2" s="2149"/>
      <c r="C2" s="2613"/>
      <c r="D2" s="2613"/>
      <c r="E2" s="2614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23" ht="21.9" customHeight="1">
      <c r="A3" s="2145"/>
      <c r="B3" s="2149"/>
      <c r="C3" s="2613"/>
      <c r="D3" s="2613"/>
      <c r="E3" s="2614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23" ht="21.9" customHeight="1">
      <c r="A4" s="2145"/>
      <c r="B4" s="2149"/>
      <c r="C4" s="2613"/>
      <c r="D4" s="2613"/>
      <c r="E4" s="2614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23" ht="21.9" customHeight="1">
      <c r="A5" s="2145"/>
      <c r="B5" s="2149"/>
      <c r="C5" s="2613"/>
      <c r="D5" s="2613"/>
      <c r="E5" s="2614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23" ht="21.9" customHeight="1" thickBot="1">
      <c r="A6" s="2146"/>
      <c r="B6" s="2615"/>
      <c r="C6" s="2616"/>
      <c r="D6" s="2616"/>
      <c r="E6" s="2617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23" ht="22.95" customHeight="1" thickBot="1">
      <c r="A7" s="2241" t="s">
        <v>0</v>
      </c>
      <c r="B7" s="2241" t="s">
        <v>59</v>
      </c>
      <c r="C7" s="2241" t="s">
        <v>60</v>
      </c>
      <c r="D7" s="2241" t="s">
        <v>1514</v>
      </c>
      <c r="E7" s="2241" t="s">
        <v>1513</v>
      </c>
      <c r="F7" s="2245" t="s">
        <v>1512</v>
      </c>
      <c r="G7" s="285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238" t="s">
        <v>50</v>
      </c>
    </row>
    <row r="8" spans="1:23" ht="22.95" customHeight="1" thickBot="1">
      <c r="A8" s="2242"/>
      <c r="B8" s="2242"/>
      <c r="C8" s="2242"/>
      <c r="D8" s="2242"/>
      <c r="E8" s="2242"/>
      <c r="F8" s="2246"/>
      <c r="G8" s="96"/>
      <c r="H8" s="97" t="s">
        <v>626</v>
      </c>
      <c r="I8" s="132" t="s">
        <v>627</v>
      </c>
      <c r="J8" s="2412"/>
      <c r="K8" s="2237"/>
      <c r="L8" s="2239"/>
    </row>
    <row r="9" spans="1:23" ht="27.9" customHeight="1" thickBot="1">
      <c r="A9" s="2543" t="s">
        <v>1511</v>
      </c>
      <c r="B9" s="2544"/>
      <c r="C9" s="2544"/>
      <c r="D9" s="2544"/>
      <c r="E9" s="2544"/>
      <c r="F9" s="2544"/>
      <c r="G9" s="2544"/>
      <c r="H9" s="2544"/>
      <c r="I9" s="2544"/>
      <c r="J9" s="2544"/>
      <c r="K9" s="2544"/>
      <c r="L9" s="147"/>
    </row>
    <row r="10" spans="1:23" ht="29.1" customHeight="1" thickBot="1">
      <c r="A10" s="725" t="s">
        <v>1510</v>
      </c>
      <c r="B10" s="767"/>
      <c r="C10" s="805"/>
      <c r="D10" s="805"/>
      <c r="E10" s="805"/>
      <c r="F10" s="805"/>
      <c r="G10" s="805"/>
      <c r="H10" s="805"/>
      <c r="I10" s="805"/>
      <c r="J10" s="805"/>
      <c r="K10" s="805"/>
      <c r="L10" s="1797"/>
      <c r="N10" s="305" t="s">
        <v>1505</v>
      </c>
      <c r="O10" s="304"/>
      <c r="P10" s="304"/>
      <c r="Q10" s="304"/>
      <c r="R10" s="304"/>
      <c r="S10" s="304"/>
      <c r="T10" s="304"/>
      <c r="U10" s="304"/>
      <c r="V10" s="304"/>
      <c r="W10" s="304"/>
    </row>
    <row r="11" spans="1:23" ht="24.15" customHeight="1">
      <c r="A11" s="2606"/>
      <c r="B11" s="2608" t="s">
        <v>1502</v>
      </c>
      <c r="C11" s="1961" t="s">
        <v>6009</v>
      </c>
      <c r="D11" s="1821" t="s">
        <v>5820</v>
      </c>
      <c r="E11" s="1840" t="s">
        <v>5821</v>
      </c>
      <c r="F11" s="1821" t="s">
        <v>1501</v>
      </c>
      <c r="G11" s="1841"/>
      <c r="H11" s="1223"/>
      <c r="I11" s="1822"/>
      <c r="J11" s="1205">
        <f>IFERROR(VLOOKUP(C11,TDSheet!$G$1:$AK$2998,30,FALSE)/'Параметры заказа'!$B$10,"")</f>
        <v>696.05</v>
      </c>
      <c r="K11" s="1206">
        <f>IFERROR(J11*$K$3*((100-$K$1)/100),"")</f>
        <v>55710.359413500002</v>
      </c>
      <c r="L11" s="1800"/>
      <c r="N11" t="s">
        <v>5825</v>
      </c>
    </row>
    <row r="12" spans="1:23" ht="24.15" customHeight="1">
      <c r="A12" s="2606"/>
      <c r="B12" s="2608"/>
      <c r="C12" s="1825" t="s">
        <v>6012</v>
      </c>
      <c r="D12" s="1826" t="s">
        <v>5820</v>
      </c>
      <c r="E12" s="1842" t="s">
        <v>5821</v>
      </c>
      <c r="F12" s="1826" t="s">
        <v>1500</v>
      </c>
      <c r="G12" s="1843"/>
      <c r="H12" s="1829"/>
      <c r="I12" s="1844"/>
      <c r="J12" s="1798">
        <f>IFERROR(VLOOKUP(C12,TDSheet!$G$1:$AK$2998,30,FALSE)/'Параметры заказа'!$B$10,"")</f>
        <v>798.76</v>
      </c>
      <c r="K12" s="1799">
        <f t="shared" ref="K12:K120" si="0">IFERROR(J12*$K$3*((100-$K$1)/100),"")</f>
        <v>63931.049041200007</v>
      </c>
      <c r="L12" s="1801"/>
      <c r="N12" t="s">
        <v>5826</v>
      </c>
    </row>
    <row r="13" spans="1:23" ht="24.15" customHeight="1">
      <c r="A13" s="2606"/>
      <c r="B13" s="2608"/>
      <c r="C13" s="1825" t="s">
        <v>6015</v>
      </c>
      <c r="D13" s="1826" t="s">
        <v>5820</v>
      </c>
      <c r="E13" s="1842" t="s">
        <v>5821</v>
      </c>
      <c r="F13" s="1826" t="s">
        <v>1499</v>
      </c>
      <c r="G13" s="1843"/>
      <c r="H13" s="1829"/>
      <c r="I13" s="1844"/>
      <c r="J13" s="1798">
        <f>IFERROR(VLOOKUP(C13,TDSheet!$G$1:$AK$2998,30,FALSE)/'Параметры заказа'!$B$10,"")</f>
        <v>904.02</v>
      </c>
      <c r="K13" s="1799">
        <f t="shared" si="0"/>
        <v>72355.83523740001</v>
      </c>
      <c r="L13" s="1801"/>
      <c r="N13" t="s">
        <v>5827</v>
      </c>
    </row>
    <row r="14" spans="1:23" ht="24.15" customHeight="1">
      <c r="A14" s="2606"/>
      <c r="B14" s="2608"/>
      <c r="C14" s="1825" t="s">
        <v>6018</v>
      </c>
      <c r="D14" s="1826" t="s">
        <v>5820</v>
      </c>
      <c r="E14" s="1842" t="s">
        <v>5821</v>
      </c>
      <c r="F14" s="1826" t="s">
        <v>1497</v>
      </c>
      <c r="G14" s="1843"/>
      <c r="H14" s="1829"/>
      <c r="I14" s="1844"/>
      <c r="J14" s="1798">
        <f>IFERROR(VLOOKUP(C14,TDSheet!$G$1:$AK$2998,30,FALSE)/'Параметры заказа'!$B$10,"")</f>
        <v>1008.64</v>
      </c>
      <c r="K14" s="1799">
        <f t="shared" si="0"/>
        <v>80729.397196800011</v>
      </c>
      <c r="L14" s="1801"/>
      <c r="N14" t="s">
        <v>5828</v>
      </c>
    </row>
    <row r="15" spans="1:23" ht="24.15" customHeight="1">
      <c r="A15" s="2606"/>
      <c r="B15" s="2608"/>
      <c r="C15" s="1825" t="s">
        <v>6021</v>
      </c>
      <c r="D15" s="1826" t="s">
        <v>5820</v>
      </c>
      <c r="E15" s="1842" t="s">
        <v>5821</v>
      </c>
      <c r="F15" s="1826" t="s">
        <v>1496</v>
      </c>
      <c r="G15" s="1843"/>
      <c r="H15" s="1829"/>
      <c r="I15" s="1844"/>
      <c r="J15" s="1798">
        <f>IFERROR(VLOOKUP(C15,TDSheet!$G$1:$AK$2998,30,FALSE)/'Параметры заказа'!$B$10,"")</f>
        <v>1113.97</v>
      </c>
      <c r="K15" s="1799">
        <f t="shared" si="0"/>
        <v>89159.786043900021</v>
      </c>
      <c r="L15" s="1801"/>
      <c r="N15" t="s">
        <v>5829</v>
      </c>
    </row>
    <row r="16" spans="1:23" ht="24.15" customHeight="1">
      <c r="A16" s="2606"/>
      <c r="B16" s="2608"/>
      <c r="C16" s="1825" t="s">
        <v>6024</v>
      </c>
      <c r="D16" s="1826" t="s">
        <v>5820</v>
      </c>
      <c r="E16" s="1842" t="s">
        <v>5821</v>
      </c>
      <c r="F16" s="1826" t="s">
        <v>1495</v>
      </c>
      <c r="G16" s="1843"/>
      <c r="H16" s="1829"/>
      <c r="I16" s="1844"/>
      <c r="J16" s="1798">
        <f>IFERROR(VLOOKUP(C16,TDSheet!$G$1:$AK$2998,30,FALSE)/'Параметры заказа'!$B$10,"")</f>
        <v>1218.0899999999999</v>
      </c>
      <c r="K16" s="1799">
        <f t="shared" si="0"/>
        <v>97493.329068300009</v>
      </c>
      <c r="L16" s="1801"/>
      <c r="N16" t="s">
        <v>5830</v>
      </c>
    </row>
    <row r="17" spans="1:14" ht="24.15" customHeight="1">
      <c r="A17" s="2606"/>
      <c r="B17" s="2608"/>
      <c r="C17" s="1825" t="s">
        <v>6027</v>
      </c>
      <c r="D17" s="1826" t="s">
        <v>5820</v>
      </c>
      <c r="E17" s="1842" t="s">
        <v>5821</v>
      </c>
      <c r="F17" s="1826" t="s">
        <v>1494</v>
      </c>
      <c r="G17" s="1843"/>
      <c r="H17" s="1829"/>
      <c r="I17" s="1844"/>
      <c r="J17" s="1798">
        <f>IFERROR(VLOOKUP(C17,TDSheet!$G$1:$AK$2998,30,FALSE)/'Параметры заказа'!$B$10,"")</f>
        <v>1322.78</v>
      </c>
      <c r="K17" s="1799">
        <f t="shared" si="0"/>
        <v>105872.49367860002</v>
      </c>
      <c r="L17" s="1801"/>
      <c r="N17" t="s">
        <v>5831</v>
      </c>
    </row>
    <row r="18" spans="1:14" ht="24.15" customHeight="1">
      <c r="A18" s="2606"/>
      <c r="B18" s="2608"/>
      <c r="C18" s="1825" t="s">
        <v>6030</v>
      </c>
      <c r="D18" s="1826" t="s">
        <v>5820</v>
      </c>
      <c r="E18" s="1842" t="s">
        <v>5821</v>
      </c>
      <c r="F18" s="1826" t="s">
        <v>1493</v>
      </c>
      <c r="G18" s="1843"/>
      <c r="H18" s="1829"/>
      <c r="I18" s="1844"/>
      <c r="J18" s="1798">
        <f>IFERROR(VLOOKUP(C18,TDSheet!$G$1:$AK$2998,30,FALSE)/'Параметры заказа'!$B$10,"")</f>
        <v>1441.25</v>
      </c>
      <c r="K18" s="1799">
        <f t="shared" si="0"/>
        <v>115354.58013750002</v>
      </c>
      <c r="L18" s="1801"/>
      <c r="N18" t="s">
        <v>5832</v>
      </c>
    </row>
    <row r="19" spans="1:14" ht="24.15" customHeight="1" thickBot="1">
      <c r="A19" s="2606"/>
      <c r="B19" s="2608"/>
      <c r="C19" s="1845" t="s">
        <v>6006</v>
      </c>
      <c r="D19" s="1846" t="s">
        <v>5820</v>
      </c>
      <c r="E19" s="1847" t="s">
        <v>5821</v>
      </c>
      <c r="F19" s="1846" t="s">
        <v>1491</v>
      </c>
      <c r="G19" s="1848"/>
      <c r="H19" s="1849"/>
      <c r="I19" s="1850"/>
      <c r="J19" s="1805">
        <f>IFERROR(VLOOKUP(C19,TDSheet!$G$1:$AK$2998,30,FALSE)/'Параметры заказа'!$B$10,"")</f>
        <v>1545.94</v>
      </c>
      <c r="K19" s="1806">
        <f t="shared" si="0"/>
        <v>123733.74474780002</v>
      </c>
      <c r="L19" s="1807"/>
    </row>
    <row r="20" spans="1:14" ht="24.15" customHeight="1">
      <c r="A20" s="2606"/>
      <c r="B20" s="2608"/>
      <c r="C20" s="1820" t="s">
        <v>6063</v>
      </c>
      <c r="D20" s="1821" t="s">
        <v>5822</v>
      </c>
      <c r="E20" s="1840" t="s">
        <v>1652</v>
      </c>
      <c r="F20" s="1821" t="s">
        <v>1501</v>
      </c>
      <c r="G20" s="1841"/>
      <c r="H20" s="1223"/>
      <c r="I20" s="1851"/>
      <c r="J20" s="1205">
        <f>IFERROR(VLOOKUP(C20,TDSheet!$G$1:$AK$2998,30,FALSE)/'Параметры заказа'!$B$10,"")</f>
        <v>882.53</v>
      </c>
      <c r="K20" s="1206">
        <f t="shared" si="0"/>
        <v>70635.821411100012</v>
      </c>
      <c r="L20" s="1800"/>
    </row>
    <row r="21" spans="1:14" ht="24.15" customHeight="1">
      <c r="A21" s="2606"/>
      <c r="B21" s="2608"/>
      <c r="C21" s="1825" t="s">
        <v>6066</v>
      </c>
      <c r="D21" s="1826" t="s">
        <v>5822</v>
      </c>
      <c r="E21" s="1842" t="s">
        <v>1652</v>
      </c>
      <c r="F21" s="1826" t="s">
        <v>1500</v>
      </c>
      <c r="G21" s="1843"/>
      <c r="H21" s="1829"/>
      <c r="I21" s="1844"/>
      <c r="J21" s="1798">
        <f>IFERROR(VLOOKUP(C21,TDSheet!$G$1:$AK$2998,30,FALSE)/'Параметры заказа'!$B$10,"")</f>
        <v>989.41</v>
      </c>
      <c r="K21" s="1799">
        <f t="shared" si="0"/>
        <v>79190.268956700005</v>
      </c>
      <c r="L21" s="1801"/>
    </row>
    <row r="22" spans="1:14" ht="24.15" customHeight="1">
      <c r="A22" s="2606"/>
      <c r="B22" s="2608"/>
      <c r="C22" s="1825" t="s">
        <v>6069</v>
      </c>
      <c r="D22" s="1826" t="s">
        <v>5822</v>
      </c>
      <c r="E22" s="1842" t="s">
        <v>1652</v>
      </c>
      <c r="F22" s="1826" t="s">
        <v>1499</v>
      </c>
      <c r="G22" s="1843"/>
      <c r="H22" s="1829"/>
      <c r="I22" s="1844"/>
      <c r="J22" s="1798">
        <f>IFERROR(VLOOKUP(C22,TDSheet!$G$1:$AK$2998,30,FALSE)/'Параметры заказа'!$B$10,"")</f>
        <v>1097.3499999999999</v>
      </c>
      <c r="K22" s="1799">
        <f t="shared" si="0"/>
        <v>87829.5566445</v>
      </c>
      <c r="L22" s="1801"/>
    </row>
    <row r="23" spans="1:14" ht="24.15" customHeight="1">
      <c r="A23" s="2606"/>
      <c r="B23" s="2608"/>
      <c r="C23" s="1825" t="s">
        <v>6072</v>
      </c>
      <c r="D23" s="1826" t="s">
        <v>5822</v>
      </c>
      <c r="E23" s="1842" t="s">
        <v>1652</v>
      </c>
      <c r="F23" s="1826" t="s">
        <v>1497</v>
      </c>
      <c r="G23" s="1843"/>
      <c r="H23" s="1829"/>
      <c r="I23" s="1844"/>
      <c r="J23" s="1798">
        <f>IFERROR(VLOOKUP(C23,TDSheet!$G$1:$AK$2998,30,FALSE)/'Параметры заказа'!$B$10,"")</f>
        <v>1205.6300000000001</v>
      </c>
      <c r="K23" s="1799">
        <f t="shared" si="0"/>
        <v>96496.057208100028</v>
      </c>
      <c r="L23" s="1801"/>
    </row>
    <row r="24" spans="1:14" ht="24.15" customHeight="1">
      <c r="A24" s="2606"/>
      <c r="B24" s="2608"/>
      <c r="C24" s="1825" t="s">
        <v>6075</v>
      </c>
      <c r="D24" s="1826" t="s">
        <v>5822</v>
      </c>
      <c r="E24" s="1842" t="s">
        <v>1652</v>
      </c>
      <c r="F24" s="1826" t="s">
        <v>1496</v>
      </c>
      <c r="G24" s="1843"/>
      <c r="H24" s="1829"/>
      <c r="I24" s="1844"/>
      <c r="J24" s="1798">
        <f>IFERROR(VLOOKUP(C24,TDSheet!$G$1:$AK$2998,30,FALSE)/'Параметры заказа'!$B$10,"")</f>
        <v>1313.42</v>
      </c>
      <c r="K24" s="1799">
        <f t="shared" si="0"/>
        <v>105123.33921540002</v>
      </c>
      <c r="L24" s="1801"/>
    </row>
    <row r="25" spans="1:14" ht="24.15" customHeight="1">
      <c r="A25" s="2606"/>
      <c r="B25" s="2608"/>
      <c r="C25" s="1825" t="s">
        <v>6078</v>
      </c>
      <c r="D25" s="1826" t="s">
        <v>5822</v>
      </c>
      <c r="E25" s="1842" t="s">
        <v>1652</v>
      </c>
      <c r="F25" s="1826" t="s">
        <v>1495</v>
      </c>
      <c r="G25" s="1843"/>
      <c r="H25" s="1829"/>
      <c r="I25" s="1844"/>
      <c r="J25" s="1798">
        <f>IFERROR(VLOOKUP(C25,TDSheet!$G$1:$AK$2998,30,FALSE)/'Параметры заказа'!$B$10,"")</f>
        <v>1420.65</v>
      </c>
      <c r="K25" s="1799">
        <f t="shared" si="0"/>
        <v>113705.80001550002</v>
      </c>
      <c r="L25" s="1801"/>
    </row>
    <row r="26" spans="1:14" ht="24.15" customHeight="1">
      <c r="A26" s="2606"/>
      <c r="B26" s="2608"/>
      <c r="C26" s="1825" t="s">
        <v>6081</v>
      </c>
      <c r="D26" s="1826" t="s">
        <v>5822</v>
      </c>
      <c r="E26" s="1842" t="s">
        <v>1652</v>
      </c>
      <c r="F26" s="1826" t="s">
        <v>1494</v>
      </c>
      <c r="G26" s="1843"/>
      <c r="H26" s="1829"/>
      <c r="I26" s="1844"/>
      <c r="J26" s="1798">
        <f>IFERROR(VLOOKUP(C26,TDSheet!$G$1:$AK$2998,30,FALSE)/'Параметры заказа'!$B$10,"")</f>
        <v>1542.75</v>
      </c>
      <c r="K26" s="1799">
        <f t="shared" si="0"/>
        <v>123478.42394250001</v>
      </c>
      <c r="L26" s="1801"/>
    </row>
    <row r="27" spans="1:14" ht="24.15" customHeight="1">
      <c r="A27" s="2606"/>
      <c r="B27" s="2608"/>
      <c r="C27" s="1825" t="s">
        <v>6084</v>
      </c>
      <c r="D27" s="1826" t="s">
        <v>5822</v>
      </c>
      <c r="E27" s="1842" t="s">
        <v>1652</v>
      </c>
      <c r="F27" s="1826" t="s">
        <v>1493</v>
      </c>
      <c r="G27" s="1843"/>
      <c r="H27" s="1829"/>
      <c r="I27" s="1844"/>
      <c r="J27" s="1798">
        <f>IFERROR(VLOOKUP(C27,TDSheet!$G$1:$AK$2998,30,FALSE)/'Параметры заказа'!$B$10,"")</f>
        <v>1649.98</v>
      </c>
      <c r="K27" s="1799">
        <f t="shared" si="0"/>
        <v>132060.88474260003</v>
      </c>
      <c r="L27" s="1801"/>
    </row>
    <row r="28" spans="1:14" ht="24.15" customHeight="1" thickBot="1">
      <c r="A28" s="2606"/>
      <c r="B28" s="2608"/>
      <c r="C28" s="1831" t="s">
        <v>6060</v>
      </c>
      <c r="D28" s="1832" t="s">
        <v>5822</v>
      </c>
      <c r="E28" s="1852" t="s">
        <v>1652</v>
      </c>
      <c r="F28" s="1832" t="s">
        <v>1491</v>
      </c>
      <c r="G28" s="1853"/>
      <c r="H28" s="1835"/>
      <c r="I28" s="1854"/>
      <c r="J28" s="1802">
        <f>IFERROR(VLOOKUP(C28,TDSheet!$G$1:$AK$2998,30,FALSE)/'Параметры заказа'!$B$10,"")</f>
        <v>1756.86</v>
      </c>
      <c r="K28" s="1803">
        <f t="shared" si="0"/>
        <v>140615.33228820001</v>
      </c>
      <c r="L28" s="1804"/>
    </row>
    <row r="29" spans="1:14" ht="24.15" customHeight="1">
      <c r="A29" s="2606"/>
      <c r="B29" s="2608"/>
      <c r="C29" s="1820" t="s">
        <v>5983</v>
      </c>
      <c r="D29" s="1821" t="s">
        <v>5823</v>
      </c>
      <c r="E29" s="1840" t="s">
        <v>5821</v>
      </c>
      <c r="F29" s="1821" t="s">
        <v>1501</v>
      </c>
      <c r="G29" s="1841"/>
      <c r="H29" s="1223"/>
      <c r="I29" s="1851"/>
      <c r="J29" s="1205">
        <f>IFERROR(VLOOKUP(C29,TDSheet!$G$1:$AK$2998,30,FALSE)/'Параметры заказа'!$B$10,"")</f>
        <v>696.05</v>
      </c>
      <c r="K29" s="1206">
        <f t="shared" si="0"/>
        <v>55710.359413500002</v>
      </c>
      <c r="L29" s="1800"/>
    </row>
    <row r="30" spans="1:14" ht="24.15" customHeight="1">
      <c r="A30" s="2606"/>
      <c r="B30" s="2608"/>
      <c r="C30" s="1825" t="s">
        <v>5986</v>
      </c>
      <c r="D30" s="1826" t="s">
        <v>5823</v>
      </c>
      <c r="E30" s="1842" t="s">
        <v>5821</v>
      </c>
      <c r="F30" s="1826" t="s">
        <v>1500</v>
      </c>
      <c r="G30" s="1843"/>
      <c r="H30" s="1829"/>
      <c r="I30" s="1844"/>
      <c r="J30" s="1798">
        <f>IFERROR(VLOOKUP(C30,TDSheet!$G$1:$AK$2998,30,FALSE)/'Параметры заказа'!$B$10,"")</f>
        <v>798.76</v>
      </c>
      <c r="K30" s="1799">
        <f t="shared" si="0"/>
        <v>63931.049041200007</v>
      </c>
      <c r="L30" s="1801"/>
    </row>
    <row r="31" spans="1:14" ht="24.15" customHeight="1">
      <c r="A31" s="2606"/>
      <c r="B31" s="2608"/>
      <c r="C31" s="1825" t="s">
        <v>5989</v>
      </c>
      <c r="D31" s="1826" t="s">
        <v>5823</v>
      </c>
      <c r="E31" s="1842" t="s">
        <v>5821</v>
      </c>
      <c r="F31" s="1826" t="s">
        <v>1499</v>
      </c>
      <c r="G31" s="1843"/>
      <c r="H31" s="1829"/>
      <c r="I31" s="1844"/>
      <c r="J31" s="1798">
        <f>IFERROR(VLOOKUP(C31,TDSheet!$G$1:$AK$2998,30,FALSE)/'Параметры заказа'!$B$10,"")</f>
        <v>904.02</v>
      </c>
      <c r="K31" s="1799">
        <f t="shared" si="0"/>
        <v>72355.83523740001</v>
      </c>
      <c r="L31" s="1801"/>
    </row>
    <row r="32" spans="1:14" ht="24.15" customHeight="1">
      <c r="A32" s="2606"/>
      <c r="B32" s="2608"/>
      <c r="C32" s="1825" t="s">
        <v>5991</v>
      </c>
      <c r="D32" s="1826" t="s">
        <v>5823</v>
      </c>
      <c r="E32" s="1842" t="s">
        <v>5821</v>
      </c>
      <c r="F32" s="1826" t="s">
        <v>1497</v>
      </c>
      <c r="G32" s="1843"/>
      <c r="H32" s="1829"/>
      <c r="I32" s="1844"/>
      <c r="J32" s="1798">
        <f>IFERROR(VLOOKUP(C32,TDSheet!$G$1:$AK$2998,30,FALSE)/'Параметры заказа'!$B$10,"")</f>
        <v>1008.64</v>
      </c>
      <c r="K32" s="1799">
        <f t="shared" si="0"/>
        <v>80729.397196800011</v>
      </c>
      <c r="L32" s="1801"/>
    </row>
    <row r="33" spans="1:23" ht="24.15" customHeight="1">
      <c r="A33" s="2606"/>
      <c r="B33" s="2608"/>
      <c r="C33" s="1825" t="s">
        <v>5994</v>
      </c>
      <c r="D33" s="1826" t="s">
        <v>5823</v>
      </c>
      <c r="E33" s="1842" t="s">
        <v>5821</v>
      </c>
      <c r="F33" s="1826" t="s">
        <v>1496</v>
      </c>
      <c r="G33" s="1843"/>
      <c r="H33" s="1829"/>
      <c r="I33" s="1844"/>
      <c r="J33" s="1798">
        <f>IFERROR(VLOOKUP(C33,TDSheet!$G$1:$AK$2998,30,FALSE)/'Параметры заказа'!$B$10,"")</f>
        <v>1113.97</v>
      </c>
      <c r="K33" s="1799">
        <f t="shared" si="0"/>
        <v>89159.786043900021</v>
      </c>
      <c r="L33" s="1801"/>
    </row>
    <row r="34" spans="1:23" ht="24.15" customHeight="1">
      <c r="A34" s="2606"/>
      <c r="B34" s="2608"/>
      <c r="C34" s="1825" t="s">
        <v>5997</v>
      </c>
      <c r="D34" s="1826" t="s">
        <v>5823</v>
      </c>
      <c r="E34" s="1842" t="s">
        <v>5821</v>
      </c>
      <c r="F34" s="1826" t="s">
        <v>1495</v>
      </c>
      <c r="G34" s="1843"/>
      <c r="H34" s="1829"/>
      <c r="I34" s="1844"/>
      <c r="J34" s="1798">
        <f>IFERROR(VLOOKUP(C34,TDSheet!$G$1:$AK$2998,30,FALSE)/'Параметры заказа'!$B$10,"")</f>
        <v>1218.0899999999999</v>
      </c>
      <c r="K34" s="1799">
        <f t="shared" si="0"/>
        <v>97493.329068300009</v>
      </c>
      <c r="L34" s="1801"/>
    </row>
    <row r="35" spans="1:23" ht="24.15" customHeight="1">
      <c r="A35" s="2606"/>
      <c r="B35" s="2608"/>
      <c r="C35" s="1825" t="s">
        <v>6000</v>
      </c>
      <c r="D35" s="1826" t="s">
        <v>5823</v>
      </c>
      <c r="E35" s="1842" t="s">
        <v>5821</v>
      </c>
      <c r="F35" s="1826" t="s">
        <v>1494</v>
      </c>
      <c r="G35" s="1843"/>
      <c r="H35" s="1829"/>
      <c r="I35" s="1844"/>
      <c r="J35" s="1798">
        <f>IFERROR(VLOOKUP(C35,TDSheet!$G$1:$AK$2998,30,FALSE)/'Параметры заказа'!$B$10,"")</f>
        <v>1322.78</v>
      </c>
      <c r="K35" s="1799">
        <f t="shared" si="0"/>
        <v>105872.49367860002</v>
      </c>
      <c r="L35" s="1801"/>
    </row>
    <row r="36" spans="1:23" ht="24.15" customHeight="1">
      <c r="A36" s="2606"/>
      <c r="B36" s="2608"/>
      <c r="C36" s="1825" t="s">
        <v>6003</v>
      </c>
      <c r="D36" s="1826" t="s">
        <v>5823</v>
      </c>
      <c r="E36" s="1842" t="s">
        <v>5821</v>
      </c>
      <c r="F36" s="1826" t="s">
        <v>1493</v>
      </c>
      <c r="G36" s="1843"/>
      <c r="H36" s="1829"/>
      <c r="I36" s="1844"/>
      <c r="J36" s="1798">
        <f>IFERROR(VLOOKUP(C36,TDSheet!$G$1:$AK$2998,30,FALSE)/'Параметры заказа'!$B$10,"")</f>
        <v>1441.25</v>
      </c>
      <c r="K36" s="1799">
        <f t="shared" si="0"/>
        <v>115354.58013750002</v>
      </c>
      <c r="L36" s="1801"/>
    </row>
    <row r="37" spans="1:23" ht="24.15" customHeight="1" thickBot="1">
      <c r="A37" s="2606"/>
      <c r="B37" s="2608"/>
      <c r="C37" s="1831" t="s">
        <v>5980</v>
      </c>
      <c r="D37" s="1832" t="s">
        <v>5823</v>
      </c>
      <c r="E37" s="1852" t="s">
        <v>5821</v>
      </c>
      <c r="F37" s="1832" t="s">
        <v>1491</v>
      </c>
      <c r="G37" s="1853"/>
      <c r="H37" s="1835"/>
      <c r="I37" s="1854"/>
      <c r="J37" s="1802">
        <f>IFERROR(VLOOKUP(C37,TDSheet!$G$1:$AK$2998,30,FALSE)/'Параметры заказа'!$B$10,"")</f>
        <v>1545.94</v>
      </c>
      <c r="K37" s="1803">
        <f t="shared" si="0"/>
        <v>123733.74474780002</v>
      </c>
      <c r="L37" s="1804"/>
    </row>
    <row r="38" spans="1:23" ht="24.15" customHeight="1">
      <c r="A38" s="2606"/>
      <c r="B38" s="2608"/>
      <c r="C38" s="1855" t="s">
        <v>6036</v>
      </c>
      <c r="D38" s="1856" t="s">
        <v>5824</v>
      </c>
      <c r="E38" s="1857" t="s">
        <v>1652</v>
      </c>
      <c r="F38" s="1856" t="s">
        <v>1501</v>
      </c>
      <c r="G38" s="1858"/>
      <c r="H38" s="1257"/>
      <c r="I38" s="1859"/>
      <c r="J38" s="1796">
        <f>IFERROR(VLOOKUP(C38,TDSheet!$G$1:$AK$2998,30,FALSE)/'Параметры заказа'!$B$10,"")</f>
        <v>882.53</v>
      </c>
      <c r="K38" s="1795">
        <f t="shared" si="0"/>
        <v>70635.821411100012</v>
      </c>
      <c r="L38" s="1810"/>
    </row>
    <row r="39" spans="1:23" ht="24.15" customHeight="1">
      <c r="A39" s="2606"/>
      <c r="B39" s="2608"/>
      <c r="C39" s="1825" t="s">
        <v>6039</v>
      </c>
      <c r="D39" s="1826" t="s">
        <v>5824</v>
      </c>
      <c r="E39" s="1842" t="s">
        <v>1652</v>
      </c>
      <c r="F39" s="1826" t="s">
        <v>1500</v>
      </c>
      <c r="G39" s="1843"/>
      <c r="H39" s="1829"/>
      <c r="I39" s="1844"/>
      <c r="J39" s="1798">
        <f>IFERROR(VLOOKUP(C39,TDSheet!$G$1:$AK$2998,30,FALSE)/'Параметры заказа'!$B$10,"")</f>
        <v>989.41</v>
      </c>
      <c r="K39" s="1799">
        <f t="shared" si="0"/>
        <v>79190.268956700005</v>
      </c>
      <c r="L39" s="1801"/>
    </row>
    <row r="40" spans="1:23" ht="24.15" customHeight="1">
      <c r="A40" s="2606"/>
      <c r="B40" s="2608"/>
      <c r="C40" s="1825" t="s">
        <v>6042</v>
      </c>
      <c r="D40" s="1826" t="s">
        <v>5824</v>
      </c>
      <c r="E40" s="1842" t="s">
        <v>1652</v>
      </c>
      <c r="F40" s="1826" t="s">
        <v>1499</v>
      </c>
      <c r="G40" s="1843"/>
      <c r="H40" s="1829"/>
      <c r="I40" s="1844"/>
      <c r="J40" s="1798">
        <f>IFERROR(VLOOKUP(C40,TDSheet!$G$1:$AK$2998,30,FALSE)/'Параметры заказа'!$B$10,"")</f>
        <v>1097.3499999999999</v>
      </c>
      <c r="K40" s="1799">
        <f t="shared" si="0"/>
        <v>87829.5566445</v>
      </c>
      <c r="L40" s="1801"/>
    </row>
    <row r="41" spans="1:23" ht="24.15" customHeight="1">
      <c r="A41" s="2606"/>
      <c r="B41" s="2608"/>
      <c r="C41" s="1825" t="s">
        <v>6045</v>
      </c>
      <c r="D41" s="1826" t="s">
        <v>5824</v>
      </c>
      <c r="E41" s="1842" t="s">
        <v>1652</v>
      </c>
      <c r="F41" s="1826" t="s">
        <v>1497</v>
      </c>
      <c r="G41" s="1843"/>
      <c r="H41" s="1829"/>
      <c r="I41" s="1844"/>
      <c r="J41" s="1798">
        <f>IFERROR(VLOOKUP(C41,TDSheet!$G$1:$AK$2998,30,FALSE)/'Параметры заказа'!$B$10,"")</f>
        <v>1205.6300000000001</v>
      </c>
      <c r="K41" s="1799">
        <f t="shared" si="0"/>
        <v>96496.057208100028</v>
      </c>
      <c r="L41" s="1801"/>
    </row>
    <row r="42" spans="1:23" ht="24.15" customHeight="1">
      <c r="A42" s="2606"/>
      <c r="B42" s="2608"/>
      <c r="C42" s="1825" t="s">
        <v>6048</v>
      </c>
      <c r="D42" s="1826" t="s">
        <v>5824</v>
      </c>
      <c r="E42" s="1842" t="s">
        <v>1652</v>
      </c>
      <c r="F42" s="1826" t="s">
        <v>1496</v>
      </c>
      <c r="G42" s="1843"/>
      <c r="H42" s="1829"/>
      <c r="I42" s="1844"/>
      <c r="J42" s="1798">
        <f>IFERROR(VLOOKUP(C42,TDSheet!$G$1:$AK$2998,30,FALSE)/'Параметры заказа'!$B$10,"")</f>
        <v>1313.42</v>
      </c>
      <c r="K42" s="1799">
        <f t="shared" si="0"/>
        <v>105123.33921540002</v>
      </c>
      <c r="L42" s="1801"/>
    </row>
    <row r="43" spans="1:23" ht="24" customHeight="1">
      <c r="A43" s="2606"/>
      <c r="B43" s="2608"/>
      <c r="C43" s="1825" t="s">
        <v>6051</v>
      </c>
      <c r="D43" s="1826" t="s">
        <v>5824</v>
      </c>
      <c r="E43" s="1842" t="s">
        <v>1652</v>
      </c>
      <c r="F43" s="1826" t="s">
        <v>1495</v>
      </c>
      <c r="G43" s="1843"/>
      <c r="H43" s="1829"/>
      <c r="I43" s="1844"/>
      <c r="J43" s="1798">
        <f>IFERROR(VLOOKUP(C43,TDSheet!$G$1:$AK$2998,30,FALSE)/'Параметры заказа'!$B$10,"")</f>
        <v>1420.65</v>
      </c>
      <c r="K43" s="1799">
        <f t="shared" si="0"/>
        <v>113705.80001550002</v>
      </c>
      <c r="L43" s="1801"/>
    </row>
    <row r="44" spans="1:23" ht="24.15" customHeight="1">
      <c r="A44" s="2606"/>
      <c r="B44" s="2608"/>
      <c r="C44" s="1825" t="s">
        <v>6054</v>
      </c>
      <c r="D44" s="1826" t="s">
        <v>5824</v>
      </c>
      <c r="E44" s="1842" t="s">
        <v>1652</v>
      </c>
      <c r="F44" s="1826" t="s">
        <v>1494</v>
      </c>
      <c r="G44" s="1843"/>
      <c r="H44" s="1829"/>
      <c r="I44" s="1844"/>
      <c r="J44" s="1798">
        <f>IFERROR(VLOOKUP(C44,TDSheet!$G$1:$AK$2998,30,FALSE)/'Параметры заказа'!$B$10,"")</f>
        <v>1542.75</v>
      </c>
      <c r="K44" s="1799">
        <f t="shared" si="0"/>
        <v>123478.42394250001</v>
      </c>
      <c r="L44" s="1801"/>
    </row>
    <row r="45" spans="1:23" ht="24.15" customHeight="1">
      <c r="A45" s="2606"/>
      <c r="B45" s="2608"/>
      <c r="C45" s="1825" t="s">
        <v>6057</v>
      </c>
      <c r="D45" s="1826" t="s">
        <v>5824</v>
      </c>
      <c r="E45" s="1842" t="s">
        <v>1652</v>
      </c>
      <c r="F45" s="1826" t="s">
        <v>1493</v>
      </c>
      <c r="G45" s="1843"/>
      <c r="H45" s="1829"/>
      <c r="I45" s="1844"/>
      <c r="J45" s="1798">
        <f>IFERROR(VLOOKUP(C45,TDSheet!$G$1:$AK$2998,30,FALSE)/'Параметры заказа'!$B$10,"")</f>
        <v>1649.98</v>
      </c>
      <c r="K45" s="1799">
        <f t="shared" si="0"/>
        <v>132060.88474260003</v>
      </c>
      <c r="L45" s="1801"/>
    </row>
    <row r="46" spans="1:23" ht="24.15" customHeight="1" thickBot="1">
      <c r="A46" s="2607"/>
      <c r="B46" s="2609"/>
      <c r="C46" s="1831" t="s">
        <v>6033</v>
      </c>
      <c r="D46" s="1832" t="s">
        <v>5824</v>
      </c>
      <c r="E46" s="1852" t="s">
        <v>1652</v>
      </c>
      <c r="F46" s="1832" t="s">
        <v>1491</v>
      </c>
      <c r="G46" s="1853"/>
      <c r="H46" s="1835"/>
      <c r="I46" s="1854"/>
      <c r="J46" s="1802">
        <f>IFERROR(VLOOKUP(C46,TDSheet!$G$1:$AK$2998,30,FALSE)/'Параметры заказа'!$B$10,"")</f>
        <v>1756.86</v>
      </c>
      <c r="K46" s="1803">
        <f t="shared" si="0"/>
        <v>140615.33228820001</v>
      </c>
      <c r="L46" s="1804"/>
    </row>
    <row r="47" spans="1:23" ht="24.15" customHeight="1" thickBot="1">
      <c r="A47" s="725" t="s">
        <v>1509</v>
      </c>
      <c r="B47" s="767"/>
      <c r="C47" s="771"/>
      <c r="D47" s="771"/>
      <c r="E47" s="771"/>
      <c r="F47" s="771"/>
      <c r="G47" s="771"/>
      <c r="H47" s="771"/>
      <c r="I47" s="771"/>
      <c r="J47" s="771" t="str">
        <f>IFERROR(VLOOKUP(C47,TDSheet!$G$1:$AK$2998,30,FALSE)/'Параметры заказа'!$B$10,"")</f>
        <v/>
      </c>
      <c r="K47" s="767"/>
      <c r="L47" s="1808"/>
      <c r="N47" s="305" t="s">
        <v>1505</v>
      </c>
      <c r="O47" s="304"/>
      <c r="P47" s="304"/>
      <c r="Q47" s="304"/>
      <c r="R47" s="304"/>
      <c r="S47" s="304"/>
      <c r="T47" s="304"/>
      <c r="U47" s="304"/>
      <c r="V47" s="304"/>
      <c r="W47" s="304"/>
    </row>
    <row r="48" spans="1:23" ht="24.15" customHeight="1">
      <c r="A48" s="2606"/>
      <c r="B48" s="2608"/>
      <c r="C48" s="1855" t="s">
        <v>6118</v>
      </c>
      <c r="D48" s="1856" t="s">
        <v>5820</v>
      </c>
      <c r="E48" s="1857" t="s">
        <v>5821</v>
      </c>
      <c r="F48" s="1856">
        <v>2</v>
      </c>
      <c r="G48" s="1858"/>
      <c r="H48" s="1257"/>
      <c r="I48" s="1860"/>
      <c r="J48" s="1796">
        <f>IFERROR(VLOOKUP(C48,TDSheet!$G$1:$AK$2998,30,FALSE)/'Параметры заказа'!$B$10,"")</f>
        <v>595.27</v>
      </c>
      <c r="K48" s="1795">
        <f t="shared" si="0"/>
        <v>47644.142874900004</v>
      </c>
      <c r="L48" s="1810"/>
      <c r="N48" t="s">
        <v>5825</v>
      </c>
    </row>
    <row r="49" spans="1:14" ht="24.15" customHeight="1">
      <c r="A49" s="2606"/>
      <c r="B49" s="2608"/>
      <c r="C49" s="1825" t="s">
        <v>6121</v>
      </c>
      <c r="D49" s="1826" t="s">
        <v>5820</v>
      </c>
      <c r="E49" s="1842" t="s">
        <v>5821</v>
      </c>
      <c r="F49" s="1826">
        <v>3</v>
      </c>
      <c r="G49" s="1843"/>
      <c r="H49" s="1829"/>
      <c r="I49" s="1827"/>
      <c r="J49" s="1798">
        <f>IFERROR(VLOOKUP(C49,TDSheet!$G$1:$AK$2998,30,FALSE)/'Параметры заказа'!$B$10,"")</f>
        <v>681.86</v>
      </c>
      <c r="K49" s="1799">
        <f t="shared" si="0"/>
        <v>54574.62203820001</v>
      </c>
      <c r="L49" s="1801"/>
      <c r="N49" t="s">
        <v>5826</v>
      </c>
    </row>
    <row r="50" spans="1:14" ht="24.15" customHeight="1">
      <c r="A50" s="2606"/>
      <c r="B50" s="2608"/>
      <c r="C50" s="1825" t="s">
        <v>6124</v>
      </c>
      <c r="D50" s="1826" t="s">
        <v>5820</v>
      </c>
      <c r="E50" s="1842" t="s">
        <v>5821</v>
      </c>
      <c r="F50" s="1826">
        <v>4</v>
      </c>
      <c r="G50" s="1843"/>
      <c r="H50" s="1829"/>
      <c r="I50" s="1827"/>
      <c r="J50" s="1798">
        <f>IFERROR(VLOOKUP(C50,TDSheet!$G$1:$AK$2998,30,FALSE)/'Параметры заказа'!$B$10,"")</f>
        <v>770.99</v>
      </c>
      <c r="K50" s="1799">
        <f t="shared" si="0"/>
        <v>61708.397391300008</v>
      </c>
      <c r="L50" s="1801"/>
      <c r="N50" t="s">
        <v>5827</v>
      </c>
    </row>
    <row r="51" spans="1:14" ht="24.15" customHeight="1">
      <c r="A51" s="2606"/>
      <c r="B51" s="2608"/>
      <c r="C51" s="1825" t="s">
        <v>6127</v>
      </c>
      <c r="D51" s="1826" t="s">
        <v>5820</v>
      </c>
      <c r="E51" s="1842" t="s">
        <v>5821</v>
      </c>
      <c r="F51" s="1826">
        <v>5</v>
      </c>
      <c r="G51" s="1843"/>
      <c r="H51" s="1829"/>
      <c r="I51" s="1827"/>
      <c r="J51" s="1798">
        <f>IFERROR(VLOOKUP(C51,TDSheet!$G$1:$AK$2998,30,FALSE)/'Параметры заказа'!$B$10,"")</f>
        <v>859.48</v>
      </c>
      <c r="K51" s="1799">
        <f t="shared" si="0"/>
        <v>68790.948507600013</v>
      </c>
      <c r="L51" s="1801"/>
      <c r="N51" s="290" t="s">
        <v>1504</v>
      </c>
    </row>
    <row r="52" spans="1:14" ht="24.15" customHeight="1">
      <c r="A52" s="2606"/>
      <c r="B52" s="2608"/>
      <c r="C52" s="1825" t="s">
        <v>6130</v>
      </c>
      <c r="D52" s="1826" t="s">
        <v>5820</v>
      </c>
      <c r="E52" s="1842" t="s">
        <v>5821</v>
      </c>
      <c r="F52" s="1826">
        <v>6</v>
      </c>
      <c r="G52" s="1843"/>
      <c r="H52" s="1829"/>
      <c r="I52" s="1827"/>
      <c r="J52" s="1798">
        <f>IFERROR(VLOOKUP(C52,TDSheet!$G$1:$AK$2998,30,FALSE)/'Параметры заказа'!$B$10,"")</f>
        <v>948.69</v>
      </c>
      <c r="K52" s="1799">
        <f t="shared" si="0"/>
        <v>75931.126890300016</v>
      </c>
      <c r="L52" s="1801"/>
      <c r="N52" s="289" t="s">
        <v>5829</v>
      </c>
    </row>
    <row r="53" spans="1:14" ht="24.15" customHeight="1">
      <c r="A53" s="2606"/>
      <c r="B53" s="2608"/>
      <c r="C53" s="1825" t="s">
        <v>6133</v>
      </c>
      <c r="D53" s="1826" t="s">
        <v>5820</v>
      </c>
      <c r="E53" s="1842" t="s">
        <v>5821</v>
      </c>
      <c r="F53" s="1826">
        <v>7</v>
      </c>
      <c r="G53" s="1843"/>
      <c r="H53" s="1829"/>
      <c r="I53" s="1827"/>
      <c r="J53" s="1798">
        <f>IFERROR(VLOOKUP(C53,TDSheet!$G$1:$AK$2998,30,FALSE)/'Параметры заказа'!$B$10,"")</f>
        <v>1036.69</v>
      </c>
      <c r="K53" s="1799">
        <f t="shared" si="0"/>
        <v>82974.459450300012</v>
      </c>
      <c r="L53" s="1801"/>
      <c r="N53" t="s">
        <v>5833</v>
      </c>
    </row>
    <row r="54" spans="1:14" ht="24.15" customHeight="1">
      <c r="A54" s="2606"/>
      <c r="B54" s="2608"/>
      <c r="C54" s="1825" t="s">
        <v>6136</v>
      </c>
      <c r="D54" s="1826" t="s">
        <v>5820</v>
      </c>
      <c r="E54" s="1842" t="s">
        <v>5821</v>
      </c>
      <c r="F54" s="1826">
        <v>8</v>
      </c>
      <c r="G54" s="1843"/>
      <c r="H54" s="1829"/>
      <c r="I54" s="1827"/>
      <c r="J54" s="1798">
        <f>IFERROR(VLOOKUP(C54,TDSheet!$G$1:$AK$2998,30,FALSE)/'Параметры заказа'!$B$10,"")</f>
        <v>1125.26</v>
      </c>
      <c r="K54" s="1799">
        <f t="shared" si="0"/>
        <v>90063.413596200015</v>
      </c>
      <c r="L54" s="1801"/>
      <c r="N54" t="s">
        <v>5834</v>
      </c>
    </row>
    <row r="55" spans="1:14" ht="24.15" customHeight="1">
      <c r="A55" s="2606"/>
      <c r="B55" s="2608"/>
      <c r="C55" s="1825" t="s">
        <v>6139</v>
      </c>
      <c r="D55" s="1826" t="s">
        <v>5820</v>
      </c>
      <c r="E55" s="1842" t="s">
        <v>5821</v>
      </c>
      <c r="F55" s="1826">
        <v>9</v>
      </c>
      <c r="G55" s="1843"/>
      <c r="H55" s="1829"/>
      <c r="I55" s="1827"/>
      <c r="J55" s="1798">
        <f>IFERROR(VLOOKUP(C55,TDSheet!$G$1:$AK$2998,30,FALSE)/'Параметры заказа'!$B$10,"")</f>
        <v>1227.5899999999999</v>
      </c>
      <c r="K55" s="1799">
        <f t="shared" si="0"/>
        <v>98253.68883330001</v>
      </c>
      <c r="L55" s="1801"/>
      <c r="N55" t="s">
        <v>5832</v>
      </c>
    </row>
    <row r="56" spans="1:14" ht="24.15" customHeight="1" thickBot="1">
      <c r="A56" s="2606"/>
      <c r="B56" s="2608"/>
      <c r="C56" s="1831" t="s">
        <v>6115</v>
      </c>
      <c r="D56" s="1832" t="s">
        <v>5820</v>
      </c>
      <c r="E56" s="1852" t="s">
        <v>5821</v>
      </c>
      <c r="F56" s="1832">
        <v>10</v>
      </c>
      <c r="G56" s="1853"/>
      <c r="H56" s="1835"/>
      <c r="I56" s="1833"/>
      <c r="J56" s="1802">
        <f>IFERROR(VLOOKUP(C56,TDSheet!$G$1:$AK$2998,30,FALSE)/'Параметры заказа'!$B$10,"")</f>
        <v>1316.16</v>
      </c>
      <c r="K56" s="1803">
        <f t="shared" si="0"/>
        <v>105342.64297920003</v>
      </c>
      <c r="L56" s="1804"/>
      <c r="N56"/>
    </row>
    <row r="57" spans="1:14" ht="24.15" customHeight="1">
      <c r="A57" s="2606"/>
      <c r="B57" s="2608"/>
      <c r="C57" s="1855" t="s">
        <v>6172</v>
      </c>
      <c r="D57" s="1856" t="s">
        <v>5822</v>
      </c>
      <c r="E57" s="1857" t="s">
        <v>1652</v>
      </c>
      <c r="F57" s="1856">
        <v>2</v>
      </c>
      <c r="G57" s="1858"/>
      <c r="H57" s="1257"/>
      <c r="I57" s="1860"/>
      <c r="J57" s="1796">
        <f>IFERROR(VLOOKUP(C57,TDSheet!$G$1:$AK$2998,30,FALSE)/'Параметры заказа'!$B$10,"")</f>
        <v>738.31</v>
      </c>
      <c r="K57" s="1795">
        <f t="shared" si="0"/>
        <v>59092.759799700005</v>
      </c>
      <c r="L57" s="1810"/>
      <c r="N57"/>
    </row>
    <row r="58" spans="1:14" ht="24.15" customHeight="1">
      <c r="A58" s="2606"/>
      <c r="B58" s="2608"/>
      <c r="C58" s="1825" t="s">
        <v>6175</v>
      </c>
      <c r="D58" s="1826" t="s">
        <v>5822</v>
      </c>
      <c r="E58" s="1842" t="s">
        <v>1652</v>
      </c>
      <c r="F58" s="1826">
        <v>3</v>
      </c>
      <c r="G58" s="1843"/>
      <c r="H58" s="1829"/>
      <c r="I58" s="1827"/>
      <c r="J58" s="1798">
        <f>IFERROR(VLOOKUP(C58,TDSheet!$G$1:$AK$2998,30,FALSE)/'Параметры заказа'!$B$10,"")</f>
        <v>829.06</v>
      </c>
      <c r="K58" s="1799">
        <f t="shared" si="0"/>
        <v>66356.196502200008</v>
      </c>
      <c r="L58" s="1801"/>
      <c r="N58"/>
    </row>
    <row r="59" spans="1:14" ht="24.15" customHeight="1">
      <c r="A59" s="2606"/>
      <c r="B59" s="2608"/>
      <c r="C59" s="1825" t="s">
        <v>6178</v>
      </c>
      <c r="D59" s="1826" t="s">
        <v>5822</v>
      </c>
      <c r="E59" s="1842" t="s">
        <v>1652</v>
      </c>
      <c r="F59" s="1826">
        <v>4</v>
      </c>
      <c r="G59" s="1843"/>
      <c r="H59" s="1829"/>
      <c r="I59" s="1827"/>
      <c r="J59" s="1798">
        <f>IFERROR(VLOOKUP(C59,TDSheet!$G$1:$AK$2998,30,FALSE)/'Параметры заказа'!$B$10,"")</f>
        <v>920.87</v>
      </c>
      <c r="K59" s="1799">
        <f t="shared" si="0"/>
        <v>73704.473346900006</v>
      </c>
      <c r="L59" s="1801"/>
      <c r="N59"/>
    </row>
    <row r="60" spans="1:14" ht="24.15" customHeight="1">
      <c r="A60" s="2606"/>
      <c r="B60" s="2608"/>
      <c r="C60" s="1825" t="s">
        <v>6181</v>
      </c>
      <c r="D60" s="1826" t="s">
        <v>5822</v>
      </c>
      <c r="E60" s="1842" t="s">
        <v>1652</v>
      </c>
      <c r="F60" s="1826">
        <v>5</v>
      </c>
      <c r="G60" s="1843"/>
      <c r="H60" s="1829"/>
      <c r="I60" s="1827"/>
      <c r="J60" s="1798">
        <f>IFERROR(VLOOKUP(C60,TDSheet!$G$1:$AK$2998,30,FALSE)/'Параметры заказа'!$B$10,"")</f>
        <v>1013.03</v>
      </c>
      <c r="K60" s="1799">
        <f t="shared" si="0"/>
        <v>81080.763446100013</v>
      </c>
      <c r="L60" s="1801"/>
      <c r="N60"/>
    </row>
    <row r="61" spans="1:14" ht="24.15" customHeight="1">
      <c r="A61" s="2606"/>
      <c r="B61" s="2608"/>
      <c r="C61" s="1825" t="s">
        <v>6184</v>
      </c>
      <c r="D61" s="1826" t="s">
        <v>5822</v>
      </c>
      <c r="E61" s="1842" t="s">
        <v>1652</v>
      </c>
      <c r="F61" s="1826">
        <v>6</v>
      </c>
      <c r="G61" s="1843"/>
      <c r="H61" s="1829"/>
      <c r="I61" s="1827"/>
      <c r="J61" s="1798">
        <f>IFERROR(VLOOKUP(C61,TDSheet!$G$1:$AK$2998,30,FALSE)/'Параметры заказа'!$B$10,"")</f>
        <v>1104.7</v>
      </c>
      <c r="K61" s="1799">
        <f t="shared" si="0"/>
        <v>88417.83498900001</v>
      </c>
      <c r="L61" s="1801"/>
      <c r="N61"/>
    </row>
    <row r="62" spans="1:14" ht="24.15" customHeight="1">
      <c r="A62" s="2606"/>
      <c r="B62" s="2608"/>
      <c r="C62" s="1825" t="s">
        <v>6187</v>
      </c>
      <c r="D62" s="1826" t="s">
        <v>5822</v>
      </c>
      <c r="E62" s="1842" t="s">
        <v>1652</v>
      </c>
      <c r="F62" s="1826">
        <v>7</v>
      </c>
      <c r="G62" s="1843"/>
      <c r="H62" s="1829"/>
      <c r="I62" s="1827"/>
      <c r="J62" s="1798">
        <f>IFERROR(VLOOKUP(C62,TDSheet!$G$1:$AK$2998,30,FALSE)/'Параметры заказа'!$B$10,"")</f>
        <v>1195.8</v>
      </c>
      <c r="K62" s="1799">
        <f t="shared" si="0"/>
        <v>95709.284946000014</v>
      </c>
      <c r="L62" s="1801"/>
      <c r="N62"/>
    </row>
    <row r="63" spans="1:14" ht="24.15" customHeight="1">
      <c r="A63" s="2606"/>
      <c r="B63" s="2608"/>
      <c r="C63" s="1825" t="s">
        <v>6190</v>
      </c>
      <c r="D63" s="1826" t="s">
        <v>5822</v>
      </c>
      <c r="E63" s="1842" t="s">
        <v>1652</v>
      </c>
      <c r="F63" s="1826">
        <v>8</v>
      </c>
      <c r="G63" s="1843"/>
      <c r="H63" s="1829"/>
      <c r="I63" s="1827"/>
      <c r="J63" s="1798">
        <f>IFERROR(VLOOKUP(C63,TDSheet!$G$1:$AK$2998,30,FALSE)/'Параметры заказа'!$B$10,"")</f>
        <v>1301.78</v>
      </c>
      <c r="K63" s="1799">
        <f t="shared" si="0"/>
        <v>104191.69840860002</v>
      </c>
      <c r="L63" s="1801"/>
      <c r="N63"/>
    </row>
    <row r="64" spans="1:14" ht="24.15" customHeight="1">
      <c r="A64" s="2606"/>
      <c r="B64" s="2608"/>
      <c r="C64" s="1825" t="s">
        <v>6193</v>
      </c>
      <c r="D64" s="1826" t="s">
        <v>5822</v>
      </c>
      <c r="E64" s="1842" t="s">
        <v>1652</v>
      </c>
      <c r="F64" s="1826">
        <v>9</v>
      </c>
      <c r="G64" s="1843"/>
      <c r="H64" s="1829"/>
      <c r="I64" s="1827"/>
      <c r="J64" s="1798">
        <f>IFERROR(VLOOKUP(C64,TDSheet!$G$1:$AK$2998,30,FALSE)/'Параметры заказа'!$B$10,"")</f>
        <v>1392.88</v>
      </c>
      <c r="K64" s="1799">
        <f t="shared" si="0"/>
        <v>111483.14836560002</v>
      </c>
      <c r="L64" s="1801"/>
      <c r="N64"/>
    </row>
    <row r="65" spans="1:14" ht="24.15" customHeight="1" thickBot="1">
      <c r="A65" s="2606"/>
      <c r="B65" s="2608"/>
      <c r="C65" s="1831" t="s">
        <v>6169</v>
      </c>
      <c r="D65" s="1832" t="s">
        <v>5822</v>
      </c>
      <c r="E65" s="1852" t="s">
        <v>1652</v>
      </c>
      <c r="F65" s="1832">
        <v>10</v>
      </c>
      <c r="G65" s="1853"/>
      <c r="H65" s="1835"/>
      <c r="I65" s="1833"/>
      <c r="J65" s="1802">
        <f>IFERROR(VLOOKUP(C65,TDSheet!$G$1:$AK$2998,30,FALSE)/'Параметры заказа'!$B$10,"")</f>
        <v>1483.63</v>
      </c>
      <c r="K65" s="1803">
        <f t="shared" si="0"/>
        <v>118746.58506810003</v>
      </c>
      <c r="L65" s="1804"/>
      <c r="N65"/>
    </row>
    <row r="66" spans="1:14" ht="24.15" customHeight="1">
      <c r="A66" s="2606"/>
      <c r="B66" s="2608"/>
      <c r="C66" s="1820" t="s">
        <v>6091</v>
      </c>
      <c r="D66" s="1821" t="s">
        <v>5823</v>
      </c>
      <c r="E66" s="1840" t="s">
        <v>5821</v>
      </c>
      <c r="F66" s="1821">
        <v>2</v>
      </c>
      <c r="G66" s="1841"/>
      <c r="H66" s="1223"/>
      <c r="I66" s="1822"/>
      <c r="J66" s="1205">
        <f>IFERROR(VLOOKUP(C66,TDSheet!$G$1:$AK$2998,30,FALSE)/'Параметры заказа'!$B$10,"")</f>
        <v>595.27</v>
      </c>
      <c r="K66" s="1206">
        <f t="shared" si="0"/>
        <v>47644.142874900004</v>
      </c>
      <c r="L66" s="1800"/>
      <c r="N66"/>
    </row>
    <row r="67" spans="1:14" ht="24.15" customHeight="1">
      <c r="A67" s="2606"/>
      <c r="B67" s="2608"/>
      <c r="C67" s="1825" t="s">
        <v>6094</v>
      </c>
      <c r="D67" s="1826" t="s">
        <v>5823</v>
      </c>
      <c r="E67" s="1842" t="s">
        <v>5821</v>
      </c>
      <c r="F67" s="1826">
        <v>3</v>
      </c>
      <c r="G67" s="1843"/>
      <c r="H67" s="1829"/>
      <c r="I67" s="1827"/>
      <c r="J67" s="1798">
        <f>IFERROR(VLOOKUP(C67,TDSheet!$G$1:$AK$2998,30,FALSE)/'Параметры заказа'!$B$10,"")</f>
        <v>681.86</v>
      </c>
      <c r="K67" s="1799">
        <f t="shared" si="0"/>
        <v>54574.62203820001</v>
      </c>
      <c r="L67" s="1801"/>
      <c r="N67"/>
    </row>
    <row r="68" spans="1:14" ht="24.15" customHeight="1">
      <c r="A68" s="2606"/>
      <c r="B68" s="2608"/>
      <c r="C68" s="1825" t="s">
        <v>6097</v>
      </c>
      <c r="D68" s="1826" t="s">
        <v>5823</v>
      </c>
      <c r="E68" s="1842" t="s">
        <v>5821</v>
      </c>
      <c r="F68" s="1826">
        <v>4</v>
      </c>
      <c r="G68" s="1843"/>
      <c r="H68" s="1829"/>
      <c r="I68" s="1827"/>
      <c r="J68" s="1798">
        <f>IFERROR(VLOOKUP(C68,TDSheet!$G$1:$AK$2998,30,FALSE)/'Параметры заказа'!$B$10,"")</f>
        <v>770.99</v>
      </c>
      <c r="K68" s="1799">
        <f t="shared" si="0"/>
        <v>61708.397391300008</v>
      </c>
      <c r="L68" s="1801"/>
      <c r="N68"/>
    </row>
    <row r="69" spans="1:14" ht="24.15" customHeight="1">
      <c r="A69" s="2606"/>
      <c r="B69" s="2608"/>
      <c r="C69" s="1825" t="s">
        <v>6100</v>
      </c>
      <c r="D69" s="1826" t="s">
        <v>5823</v>
      </c>
      <c r="E69" s="1842" t="s">
        <v>5821</v>
      </c>
      <c r="F69" s="1826">
        <v>5</v>
      </c>
      <c r="G69" s="1843"/>
      <c r="H69" s="1829"/>
      <c r="I69" s="1827"/>
      <c r="J69" s="1798">
        <f>IFERROR(VLOOKUP(C69,TDSheet!$G$1:$AK$2998,30,FALSE)/'Параметры заказа'!$B$10,"")</f>
        <v>859.48</v>
      </c>
      <c r="K69" s="1799">
        <f t="shared" si="0"/>
        <v>68790.948507600013</v>
      </c>
      <c r="L69" s="1801"/>
      <c r="N69"/>
    </row>
    <row r="70" spans="1:14" ht="24.15" customHeight="1">
      <c r="A70" s="2606"/>
      <c r="B70" s="2608"/>
      <c r="C70" s="1825" t="s">
        <v>6103</v>
      </c>
      <c r="D70" s="1826" t="s">
        <v>5823</v>
      </c>
      <c r="E70" s="1842" t="s">
        <v>5821</v>
      </c>
      <c r="F70" s="1826">
        <v>6</v>
      </c>
      <c r="G70" s="1843"/>
      <c r="H70" s="1829"/>
      <c r="I70" s="1827"/>
      <c r="J70" s="1798">
        <f>IFERROR(VLOOKUP(C70,TDSheet!$G$1:$AK$2998,30,FALSE)/'Параметры заказа'!$B$10,"")</f>
        <v>948.69</v>
      </c>
      <c r="K70" s="1799">
        <f t="shared" si="0"/>
        <v>75931.126890300016</v>
      </c>
      <c r="L70" s="1801"/>
      <c r="N70"/>
    </row>
    <row r="71" spans="1:14" ht="24.15" customHeight="1">
      <c r="A71" s="2606"/>
      <c r="B71" s="2608"/>
      <c r="C71" s="1825" t="s">
        <v>6106</v>
      </c>
      <c r="D71" s="1826" t="s">
        <v>5823</v>
      </c>
      <c r="E71" s="1842" t="s">
        <v>5821</v>
      </c>
      <c r="F71" s="1826">
        <v>7</v>
      </c>
      <c r="G71" s="1843"/>
      <c r="H71" s="1829"/>
      <c r="I71" s="1827"/>
      <c r="J71" s="1798">
        <f>IFERROR(VLOOKUP(C71,TDSheet!$G$1:$AK$2998,30,FALSE)/'Параметры заказа'!$B$10,"")</f>
        <v>1036.69</v>
      </c>
      <c r="K71" s="1799">
        <f t="shared" si="0"/>
        <v>82974.459450300012</v>
      </c>
      <c r="L71" s="1801"/>
      <c r="N71"/>
    </row>
    <row r="72" spans="1:14" ht="24.15" customHeight="1">
      <c r="A72" s="2606"/>
      <c r="B72" s="2608"/>
      <c r="C72" s="1825" t="s">
        <v>6109</v>
      </c>
      <c r="D72" s="1826" t="s">
        <v>5823</v>
      </c>
      <c r="E72" s="1842" t="s">
        <v>5821</v>
      </c>
      <c r="F72" s="1826">
        <v>8</v>
      </c>
      <c r="G72" s="1843"/>
      <c r="H72" s="1829"/>
      <c r="I72" s="1827"/>
      <c r="J72" s="1798">
        <f>IFERROR(VLOOKUP(C72,TDSheet!$G$1:$AK$2998,30,FALSE)/'Параметры заказа'!$B$10,"")</f>
        <v>1125.26</v>
      </c>
      <c r="K72" s="1799">
        <f t="shared" si="0"/>
        <v>90063.413596200015</v>
      </c>
      <c r="L72" s="1801"/>
      <c r="N72"/>
    </row>
    <row r="73" spans="1:14" ht="24.15" customHeight="1">
      <c r="A73" s="2606"/>
      <c r="B73" s="2608"/>
      <c r="C73" s="1825" t="s">
        <v>6112</v>
      </c>
      <c r="D73" s="1826" t="s">
        <v>5823</v>
      </c>
      <c r="E73" s="1842" t="s">
        <v>5821</v>
      </c>
      <c r="F73" s="1826">
        <v>9</v>
      </c>
      <c r="G73" s="1843"/>
      <c r="H73" s="1829"/>
      <c r="I73" s="1827"/>
      <c r="J73" s="1798">
        <f>IFERROR(VLOOKUP(C73,TDSheet!$G$1:$AK$2998,30,FALSE)/'Параметры заказа'!$B$10,"")</f>
        <v>1227.5899999999999</v>
      </c>
      <c r="K73" s="1799">
        <f t="shared" si="0"/>
        <v>98253.68883330001</v>
      </c>
      <c r="L73" s="1801"/>
      <c r="N73"/>
    </row>
    <row r="74" spans="1:14" ht="24.15" customHeight="1" thickBot="1">
      <c r="A74" s="2606"/>
      <c r="B74" s="2608"/>
      <c r="C74" s="1831" t="s">
        <v>6088</v>
      </c>
      <c r="D74" s="1832" t="s">
        <v>5823</v>
      </c>
      <c r="E74" s="1852" t="s">
        <v>5821</v>
      </c>
      <c r="F74" s="1832">
        <v>10</v>
      </c>
      <c r="G74" s="1853"/>
      <c r="H74" s="1835"/>
      <c r="I74" s="1833"/>
      <c r="J74" s="1802">
        <f>IFERROR(VLOOKUP(C74,TDSheet!$G$1:$AK$2998,30,FALSE)/'Параметры заказа'!$B$10,"")</f>
        <v>1316.16</v>
      </c>
      <c r="K74" s="1803">
        <f t="shared" si="0"/>
        <v>105342.64297920003</v>
      </c>
      <c r="L74" s="1804"/>
      <c r="N74"/>
    </row>
    <row r="75" spans="1:14" ht="24.15" customHeight="1">
      <c r="A75" s="2606"/>
      <c r="B75" s="2608"/>
      <c r="C75" s="1855" t="s">
        <v>6145</v>
      </c>
      <c r="D75" s="1856" t="s">
        <v>5824</v>
      </c>
      <c r="E75" s="1857" t="s">
        <v>1652</v>
      </c>
      <c r="F75" s="1856">
        <v>2</v>
      </c>
      <c r="G75" s="1858"/>
      <c r="H75" s="1257"/>
      <c r="I75" s="1860"/>
      <c r="J75" s="1796">
        <f>IFERROR(VLOOKUP(C75,TDSheet!$G$1:$AK$2998,30,FALSE)/'Параметры заказа'!$B$10,"")</f>
        <v>738.31</v>
      </c>
      <c r="K75" s="1795">
        <f t="shared" si="0"/>
        <v>59092.759799700005</v>
      </c>
      <c r="L75" s="1810"/>
      <c r="N75"/>
    </row>
    <row r="76" spans="1:14" ht="24.15" customHeight="1">
      <c r="A76" s="2606"/>
      <c r="B76" s="2608"/>
      <c r="C76" s="1825" t="s">
        <v>6148</v>
      </c>
      <c r="D76" s="1826" t="s">
        <v>5824</v>
      </c>
      <c r="E76" s="1842" t="s">
        <v>1652</v>
      </c>
      <c r="F76" s="1826">
        <v>3</v>
      </c>
      <c r="G76" s="1843"/>
      <c r="H76" s="1829"/>
      <c r="I76" s="1827"/>
      <c r="J76" s="1798">
        <f>IFERROR(VLOOKUP(C76,TDSheet!$G$1:$AK$2998,30,FALSE)/'Параметры заказа'!$B$10,"")</f>
        <v>829.06</v>
      </c>
      <c r="K76" s="1799">
        <f t="shared" si="0"/>
        <v>66356.196502200008</v>
      </c>
      <c r="L76" s="1801"/>
      <c r="N76"/>
    </row>
    <row r="77" spans="1:14" ht="24.15" customHeight="1">
      <c r="A77" s="2606"/>
      <c r="B77" s="2608"/>
      <c r="C77" s="1825" t="s">
        <v>6151</v>
      </c>
      <c r="D77" s="1826" t="s">
        <v>5824</v>
      </c>
      <c r="E77" s="1842" t="s">
        <v>1652</v>
      </c>
      <c r="F77" s="1826">
        <v>4</v>
      </c>
      <c r="G77" s="1843"/>
      <c r="H77" s="1829"/>
      <c r="I77" s="1827"/>
      <c r="J77" s="1798">
        <f>IFERROR(VLOOKUP(C77,TDSheet!$G$1:$AK$2998,30,FALSE)/'Параметры заказа'!$B$10,"")</f>
        <v>920.87</v>
      </c>
      <c r="K77" s="1799">
        <f t="shared" si="0"/>
        <v>73704.473346900006</v>
      </c>
      <c r="L77" s="1801"/>
    </row>
    <row r="78" spans="1:14" ht="24.15" customHeight="1">
      <c r="A78" s="2606"/>
      <c r="B78" s="2608"/>
      <c r="C78" s="1825" t="s">
        <v>6154</v>
      </c>
      <c r="D78" s="1826" t="s">
        <v>5824</v>
      </c>
      <c r="E78" s="1842" t="s">
        <v>1652</v>
      </c>
      <c r="F78" s="1826">
        <v>5</v>
      </c>
      <c r="G78" s="1843"/>
      <c r="H78" s="1829"/>
      <c r="I78" s="1827"/>
      <c r="J78" s="1798">
        <f>IFERROR(VLOOKUP(C78,TDSheet!$G$1:$AK$2998,30,FALSE)/'Параметры заказа'!$B$10,"")</f>
        <v>1013.03</v>
      </c>
      <c r="K78" s="1799">
        <f t="shared" si="0"/>
        <v>81080.763446100013</v>
      </c>
      <c r="L78" s="1801"/>
    </row>
    <row r="79" spans="1:14" ht="24.15" customHeight="1">
      <c r="A79" s="2606"/>
      <c r="B79" s="2608"/>
      <c r="C79" s="1825" t="s">
        <v>6157</v>
      </c>
      <c r="D79" s="1826" t="s">
        <v>5824</v>
      </c>
      <c r="E79" s="1842" t="s">
        <v>1652</v>
      </c>
      <c r="F79" s="1826">
        <v>6</v>
      </c>
      <c r="G79" s="1843"/>
      <c r="H79" s="1829"/>
      <c r="I79" s="1827"/>
      <c r="J79" s="1798">
        <f>IFERROR(VLOOKUP(C79,TDSheet!$G$1:$AK$2998,30,FALSE)/'Параметры заказа'!$B$10,"")</f>
        <v>1104.7</v>
      </c>
      <c r="K79" s="1799">
        <f t="shared" si="0"/>
        <v>88417.83498900001</v>
      </c>
      <c r="L79" s="1801"/>
    </row>
    <row r="80" spans="1:14" ht="24.15" customHeight="1">
      <c r="A80" s="2606"/>
      <c r="B80" s="2608"/>
      <c r="C80" s="1825" t="s">
        <v>6160</v>
      </c>
      <c r="D80" s="1826" t="s">
        <v>5824</v>
      </c>
      <c r="E80" s="1842" t="s">
        <v>1652</v>
      </c>
      <c r="F80" s="1826">
        <v>7</v>
      </c>
      <c r="G80" s="1843"/>
      <c r="H80" s="1829"/>
      <c r="I80" s="1827"/>
      <c r="J80" s="1798">
        <f>IFERROR(VLOOKUP(C80,TDSheet!$G$1:$AK$2998,30,FALSE)/'Параметры заказа'!$B$10,"")</f>
        <v>1195.8</v>
      </c>
      <c r="K80" s="1799">
        <f t="shared" si="0"/>
        <v>95709.284946000014</v>
      </c>
      <c r="L80" s="1801"/>
    </row>
    <row r="81" spans="1:23" ht="24.15" customHeight="1">
      <c r="A81" s="2606"/>
      <c r="B81" s="2608"/>
      <c r="C81" s="1825" t="s">
        <v>6163</v>
      </c>
      <c r="D81" s="1826" t="s">
        <v>5824</v>
      </c>
      <c r="E81" s="1842" t="s">
        <v>1652</v>
      </c>
      <c r="F81" s="1826">
        <v>8</v>
      </c>
      <c r="G81" s="1843"/>
      <c r="H81" s="1829"/>
      <c r="I81" s="1827"/>
      <c r="J81" s="1798">
        <f>IFERROR(VLOOKUP(C81,TDSheet!$G$1:$AK$2998,30,FALSE)/'Параметры заказа'!$B$10,"")</f>
        <v>1301.78</v>
      </c>
      <c r="K81" s="1799">
        <f t="shared" si="0"/>
        <v>104191.69840860002</v>
      </c>
      <c r="L81" s="1801"/>
    </row>
    <row r="82" spans="1:23" ht="24.15" customHeight="1">
      <c r="A82" s="2606"/>
      <c r="B82" s="2608"/>
      <c r="C82" s="1825" t="s">
        <v>6166</v>
      </c>
      <c r="D82" s="1826" t="s">
        <v>5824</v>
      </c>
      <c r="E82" s="1842" t="s">
        <v>1652</v>
      </c>
      <c r="F82" s="1826">
        <v>9</v>
      </c>
      <c r="G82" s="1843"/>
      <c r="H82" s="1829"/>
      <c r="I82" s="1827"/>
      <c r="J82" s="1798">
        <f>IFERROR(VLOOKUP(C82,TDSheet!$G$1:$AK$2998,30,FALSE)/'Параметры заказа'!$B$10,"")</f>
        <v>1392.88</v>
      </c>
      <c r="K82" s="1799">
        <f t="shared" si="0"/>
        <v>111483.14836560002</v>
      </c>
      <c r="L82" s="1801"/>
    </row>
    <row r="83" spans="1:23" ht="24.15" customHeight="1" thickBot="1">
      <c r="A83" s="2607"/>
      <c r="B83" s="2609"/>
      <c r="C83" s="1831" t="s">
        <v>6142</v>
      </c>
      <c r="D83" s="1832" t="s">
        <v>5824</v>
      </c>
      <c r="E83" s="1852" t="s">
        <v>1652</v>
      </c>
      <c r="F83" s="1832">
        <v>10</v>
      </c>
      <c r="G83" s="1853"/>
      <c r="H83" s="1835"/>
      <c r="I83" s="1833"/>
      <c r="J83" s="1802">
        <f>IFERROR(VLOOKUP(C83,TDSheet!$G$1:$AK$2998,30,FALSE)/'Параметры заказа'!$B$10,"")</f>
        <v>1483.63</v>
      </c>
      <c r="K83" s="1803">
        <f t="shared" si="0"/>
        <v>118746.58506810003</v>
      </c>
      <c r="L83" s="1804"/>
    </row>
    <row r="84" spans="1:23" ht="24.15" customHeight="1" thickBot="1">
      <c r="A84" s="725" t="s">
        <v>1506</v>
      </c>
      <c r="B84" s="767"/>
      <c r="C84" s="771"/>
      <c r="D84" s="771"/>
      <c r="E84" s="771"/>
      <c r="F84" s="771"/>
      <c r="G84" s="771"/>
      <c r="H84" s="771"/>
      <c r="I84" s="771"/>
      <c r="J84" s="771" t="str">
        <f>IFERROR(VLOOKUP(C84,TDSheet!$G$1:$AK$2998,30,FALSE)/'Параметры заказа'!$B$10,"")</f>
        <v/>
      </c>
      <c r="K84" s="1174" t="str">
        <f t="shared" si="0"/>
        <v/>
      </c>
      <c r="L84" s="1809"/>
      <c r="N84" s="305" t="s">
        <v>1505</v>
      </c>
      <c r="O84" s="304"/>
      <c r="P84" s="304"/>
      <c r="Q84" s="304"/>
      <c r="R84" s="304"/>
      <c r="S84" s="304"/>
      <c r="T84" s="304"/>
      <c r="U84" s="304"/>
      <c r="V84" s="304"/>
      <c r="W84" s="304"/>
    </row>
    <row r="85" spans="1:23" ht="24.15" customHeight="1">
      <c r="A85" s="2606"/>
      <c r="B85" s="2610" t="s">
        <v>1502</v>
      </c>
      <c r="C85" s="1983" t="s">
        <v>6227</v>
      </c>
      <c r="D85" s="1976" t="s">
        <v>5820</v>
      </c>
      <c r="E85" s="1977" t="s">
        <v>5821</v>
      </c>
      <c r="F85" s="1976">
        <v>2</v>
      </c>
      <c r="G85" s="1841"/>
      <c r="H85" s="1223"/>
      <c r="I85" s="1822"/>
      <c r="J85" s="1205">
        <f>IFERROR(VLOOKUP(C85,TDSheet!$G$1:$AK$2998,30,FALSE)/'Параметры заказа'!$B$10,"")</f>
        <v>520.61</v>
      </c>
      <c r="K85" s="1206">
        <f t="shared" si="0"/>
        <v>41668.515500700007</v>
      </c>
      <c r="L85" s="1800"/>
      <c r="N85" t="s">
        <v>5825</v>
      </c>
    </row>
    <row r="86" spans="1:23" ht="24.15" customHeight="1">
      <c r="A86" s="2606"/>
      <c r="B86" s="2608"/>
      <c r="C86" s="1984" t="s">
        <v>6230</v>
      </c>
      <c r="D86" s="1978" t="s">
        <v>5820</v>
      </c>
      <c r="E86" s="1979" t="s">
        <v>5821</v>
      </c>
      <c r="F86" s="1978">
        <v>3</v>
      </c>
      <c r="G86" s="1985"/>
      <c r="H86" s="1986"/>
      <c r="I86" s="2000"/>
      <c r="J86" s="1988">
        <f>IFERROR(VLOOKUP(C86,TDSheet!$G$1:$AK$2998,30,FALSE)/'Параметры заказа'!$B$10,"")</f>
        <v>569.86</v>
      </c>
      <c r="K86" s="1989">
        <f t="shared" si="0"/>
        <v>45610.380598200005</v>
      </c>
      <c r="L86" s="1990"/>
      <c r="N86" t="s">
        <v>5826</v>
      </c>
    </row>
    <row r="87" spans="1:23" ht="24.15" customHeight="1">
      <c r="A87" s="2606"/>
      <c r="B87" s="2608"/>
      <c r="C87" s="1984" t="s">
        <v>6233</v>
      </c>
      <c r="D87" s="1978" t="s">
        <v>5820</v>
      </c>
      <c r="E87" s="1979" t="s">
        <v>5821</v>
      </c>
      <c r="F87" s="1978">
        <v>4</v>
      </c>
      <c r="G87" s="1985"/>
      <c r="H87" s="1986"/>
      <c r="I87" s="1987"/>
      <c r="J87" s="1988">
        <f>IFERROR(VLOOKUP(C87,TDSheet!$G$1:$AK$2998,30,FALSE)/'Параметры заказа'!$B$10,"")</f>
        <v>621.66999999999996</v>
      </c>
      <c r="K87" s="1989">
        <f t="shared" si="0"/>
        <v>49757.142642900006</v>
      </c>
      <c r="L87" s="1990"/>
      <c r="N87" t="s">
        <v>5827</v>
      </c>
    </row>
    <row r="88" spans="1:23" ht="24.15" customHeight="1">
      <c r="A88" s="2606"/>
      <c r="B88" s="2608"/>
      <c r="C88" s="1984" t="s">
        <v>6236</v>
      </c>
      <c r="D88" s="1978" t="s">
        <v>5820</v>
      </c>
      <c r="E88" s="1979" t="s">
        <v>5821</v>
      </c>
      <c r="F88" s="1978">
        <v>5</v>
      </c>
      <c r="G88" s="1985"/>
      <c r="H88" s="1986"/>
      <c r="I88" s="1987"/>
      <c r="J88" s="1988">
        <f>IFERROR(VLOOKUP(C88,TDSheet!$G$1:$AK$2998,30,FALSE)/'Параметры заказа'!$B$10,"")</f>
        <v>672.83</v>
      </c>
      <c r="K88" s="1989">
        <f t="shared" si="0"/>
        <v>53851.880072100008</v>
      </c>
      <c r="L88" s="1990"/>
      <c r="N88" s="290" t="s">
        <v>1504</v>
      </c>
    </row>
    <row r="89" spans="1:23" ht="24.15" customHeight="1">
      <c r="A89" s="2606"/>
      <c r="B89" s="2608"/>
      <c r="C89" s="1984" t="s">
        <v>6239</v>
      </c>
      <c r="D89" s="1978" t="s">
        <v>5820</v>
      </c>
      <c r="E89" s="1979" t="s">
        <v>5821</v>
      </c>
      <c r="F89" s="1978">
        <v>6</v>
      </c>
      <c r="G89" s="1985"/>
      <c r="H89" s="1986"/>
      <c r="I89" s="1987"/>
      <c r="J89" s="1988">
        <f>IFERROR(VLOOKUP(C89,TDSheet!$G$1:$AK$2998,30,FALSE)/'Параметры заказа'!$B$10,"")</f>
        <v>724.71</v>
      </c>
      <c r="K89" s="1989">
        <f t="shared" si="0"/>
        <v>58004.244767700009</v>
      </c>
      <c r="L89" s="1990"/>
      <c r="N89" s="289" t="s">
        <v>5829</v>
      </c>
    </row>
    <row r="90" spans="1:23" ht="24.15" customHeight="1">
      <c r="A90" s="2606"/>
      <c r="B90" s="2608"/>
      <c r="C90" s="1984" t="s">
        <v>6242</v>
      </c>
      <c r="D90" s="1978" t="s">
        <v>5820</v>
      </c>
      <c r="E90" s="1979" t="s">
        <v>5821</v>
      </c>
      <c r="F90" s="1978">
        <v>7</v>
      </c>
      <c r="G90" s="1985"/>
      <c r="H90" s="1986"/>
      <c r="I90" s="1987"/>
      <c r="J90" s="1988">
        <f>IFERROR(VLOOKUP(C90,TDSheet!$G$1:$AK$2998,30,FALSE)/'Параметры заказа'!$B$10,"")</f>
        <v>775.38</v>
      </c>
      <c r="K90" s="1989">
        <f t="shared" si="0"/>
        <v>62059.763640600009</v>
      </c>
      <c r="L90" s="1990"/>
      <c r="N90" t="s">
        <v>5835</v>
      </c>
    </row>
    <row r="91" spans="1:23" ht="24.15" customHeight="1">
      <c r="A91" s="2606"/>
      <c r="B91" s="2608"/>
      <c r="C91" s="1984" t="s">
        <v>6245</v>
      </c>
      <c r="D91" s="1978" t="s">
        <v>5820</v>
      </c>
      <c r="E91" s="1979" t="s">
        <v>5821</v>
      </c>
      <c r="F91" s="1978">
        <v>8</v>
      </c>
      <c r="G91" s="1985"/>
      <c r="H91" s="1986"/>
      <c r="I91" s="1987"/>
      <c r="J91" s="1988">
        <f>IFERROR(VLOOKUP(C91,TDSheet!$G$1:$AK$2998,30,FALSE)/'Параметры заказа'!$B$10,"")</f>
        <v>826.61</v>
      </c>
      <c r="K91" s="1989">
        <f t="shared" si="0"/>
        <v>66160.103720700004</v>
      </c>
      <c r="L91" s="1990"/>
      <c r="N91" t="s">
        <v>5834</v>
      </c>
    </row>
    <row r="92" spans="1:23" ht="24.15" customHeight="1">
      <c r="A92" s="2606"/>
      <c r="B92" s="2608"/>
      <c r="C92" s="1984" t="s">
        <v>6248</v>
      </c>
      <c r="D92" s="1978" t="s">
        <v>5820</v>
      </c>
      <c r="E92" s="1979" t="s">
        <v>5821</v>
      </c>
      <c r="F92" s="1978">
        <v>9</v>
      </c>
      <c r="G92" s="1985"/>
      <c r="H92" s="1986"/>
      <c r="I92" s="1987"/>
      <c r="J92" s="1988">
        <f>IFERROR(VLOOKUP(C92,TDSheet!$G$1:$AK$2998,30,FALSE)/'Параметры заказа'!$B$10,"")</f>
        <v>891.62</v>
      </c>
      <c r="K92" s="1989">
        <f t="shared" si="0"/>
        <v>71363.365649400017</v>
      </c>
      <c r="L92" s="1990"/>
      <c r="N92" s="289" t="s">
        <v>5836</v>
      </c>
    </row>
    <row r="93" spans="1:23" ht="24.15" customHeight="1" thickBot="1">
      <c r="A93" s="2606"/>
      <c r="B93" s="2608"/>
      <c r="C93" s="1991" t="s">
        <v>6224</v>
      </c>
      <c r="D93" s="1980" t="s">
        <v>5820</v>
      </c>
      <c r="E93" s="1981" t="s">
        <v>5821</v>
      </c>
      <c r="F93" s="1980">
        <v>10</v>
      </c>
      <c r="G93" s="1992"/>
      <c r="H93" s="1993"/>
      <c r="I93" s="1994"/>
      <c r="J93" s="1995">
        <f>IFERROR(VLOOKUP(C93,TDSheet!$G$1:$AK$2998,30,FALSE)/'Параметры заказа'!$B$10,"")</f>
        <v>942.86</v>
      </c>
      <c r="K93" s="1996">
        <f t="shared" si="0"/>
        <v>75464.506108200017</v>
      </c>
      <c r="L93" s="1999"/>
      <c r="N93"/>
    </row>
    <row r="94" spans="1:23" ht="24.15" customHeight="1">
      <c r="A94" s="2606"/>
      <c r="B94" s="2608"/>
      <c r="C94" s="1983" t="s">
        <v>6281</v>
      </c>
      <c r="D94" s="1976" t="s">
        <v>5822</v>
      </c>
      <c r="E94" s="1977" t="s">
        <v>1652</v>
      </c>
      <c r="F94" s="1976">
        <v>2</v>
      </c>
      <c r="G94" s="1841"/>
      <c r="H94" s="1223"/>
      <c r="I94" s="1851"/>
      <c r="J94" s="1205">
        <f>IFERROR(VLOOKUP(C94,TDSheet!$G$1:$AK$2998,30,FALSE)/'Параметры заказа'!$B$10,"")</f>
        <v>663.65</v>
      </c>
      <c r="K94" s="1206">
        <f t="shared" si="0"/>
        <v>53117.132425500007</v>
      </c>
      <c r="L94" s="1800"/>
      <c r="N94"/>
    </row>
    <row r="95" spans="1:23" ht="24.15" customHeight="1">
      <c r="A95" s="2606"/>
      <c r="B95" s="2608"/>
      <c r="C95" s="1984" t="s">
        <v>6284</v>
      </c>
      <c r="D95" s="1978" t="s">
        <v>5822</v>
      </c>
      <c r="E95" s="1979" t="s">
        <v>1652</v>
      </c>
      <c r="F95" s="1978">
        <v>3</v>
      </c>
      <c r="G95" s="1985"/>
      <c r="H95" s="1986"/>
      <c r="I95" s="1987"/>
      <c r="J95" s="1988">
        <f>IFERROR(VLOOKUP(C95,TDSheet!$G$1:$AK$2998,30,FALSE)/'Параметры заказа'!$B$10,"")</f>
        <v>717.07</v>
      </c>
      <c r="K95" s="1989">
        <f t="shared" si="0"/>
        <v>57392.755440900015</v>
      </c>
      <c r="L95" s="1990"/>
      <c r="N95"/>
    </row>
    <row r="96" spans="1:23" ht="24.15" customHeight="1">
      <c r="A96" s="2606"/>
      <c r="B96" s="2608"/>
      <c r="C96" s="1984" t="s">
        <v>6287</v>
      </c>
      <c r="D96" s="1978" t="s">
        <v>5822</v>
      </c>
      <c r="E96" s="1979" t="s">
        <v>1652</v>
      </c>
      <c r="F96" s="1978">
        <v>4</v>
      </c>
      <c r="G96" s="1985"/>
      <c r="H96" s="1986"/>
      <c r="I96" s="1987"/>
      <c r="J96" s="1988">
        <f>IFERROR(VLOOKUP(C96,TDSheet!$G$1:$AK$2998,30,FALSE)/'Параметры заказа'!$B$10,"")</f>
        <v>771.55</v>
      </c>
      <c r="K96" s="1989">
        <f t="shared" si="0"/>
        <v>61753.218598500003</v>
      </c>
      <c r="L96" s="1990"/>
      <c r="N96"/>
    </row>
    <row r="97" spans="1:14" ht="24.15" customHeight="1">
      <c r="A97" s="2606"/>
      <c r="B97" s="2608"/>
      <c r="C97" s="1984" t="s">
        <v>6290</v>
      </c>
      <c r="D97" s="1978" t="s">
        <v>5822</v>
      </c>
      <c r="E97" s="1979" t="s">
        <v>1652</v>
      </c>
      <c r="F97" s="1978">
        <v>5</v>
      </c>
      <c r="G97" s="1985"/>
      <c r="H97" s="1986"/>
      <c r="I97" s="1987"/>
      <c r="J97" s="1988">
        <f>IFERROR(VLOOKUP(C97,TDSheet!$G$1:$AK$2998,30,FALSE)/'Параметры заказа'!$B$10,"")</f>
        <v>826.38</v>
      </c>
      <c r="K97" s="1989">
        <f t="shared" si="0"/>
        <v>66141.695010600015</v>
      </c>
      <c r="L97" s="1990"/>
      <c r="N97"/>
    </row>
    <row r="98" spans="1:14" ht="24.15" customHeight="1">
      <c r="A98" s="2606"/>
      <c r="B98" s="2608"/>
      <c r="C98" s="1984" t="s">
        <v>6293</v>
      </c>
      <c r="D98" s="1978" t="s">
        <v>5822</v>
      </c>
      <c r="E98" s="1979" t="s">
        <v>1652</v>
      </c>
      <c r="F98" s="1978">
        <v>6</v>
      </c>
      <c r="G98" s="1985"/>
      <c r="H98" s="1986"/>
      <c r="I98" s="1987"/>
      <c r="J98" s="1988">
        <f>IFERROR(VLOOKUP(C98,TDSheet!$G$1:$AK$2998,30,FALSE)/'Параметры заказа'!$B$10,"")</f>
        <v>880.71</v>
      </c>
      <c r="K98" s="1989">
        <f t="shared" si="0"/>
        <v>70490.152487700019</v>
      </c>
      <c r="L98" s="1990"/>
      <c r="N98"/>
    </row>
    <row r="99" spans="1:14" ht="24.15" customHeight="1">
      <c r="A99" s="2606"/>
      <c r="B99" s="2608"/>
      <c r="C99" s="1984" t="s">
        <v>6296</v>
      </c>
      <c r="D99" s="1978" t="s">
        <v>5822</v>
      </c>
      <c r="E99" s="1979" t="s">
        <v>1652</v>
      </c>
      <c r="F99" s="1978">
        <v>7</v>
      </c>
      <c r="G99" s="1985"/>
      <c r="H99" s="1986"/>
      <c r="I99" s="1987"/>
      <c r="J99" s="1988">
        <f>IFERROR(VLOOKUP(C99,TDSheet!$G$1:$AK$2998,30,FALSE)/'Параметры заказа'!$B$10,"")</f>
        <v>934.49</v>
      </c>
      <c r="K99" s="1989">
        <f t="shared" si="0"/>
        <v>74794.589136300012</v>
      </c>
      <c r="L99" s="1990"/>
      <c r="N99"/>
    </row>
    <row r="100" spans="1:14" ht="24.15" customHeight="1">
      <c r="A100" s="2606"/>
      <c r="B100" s="2608"/>
      <c r="C100" s="1984" t="s">
        <v>6299</v>
      </c>
      <c r="D100" s="1978" t="s">
        <v>5822</v>
      </c>
      <c r="E100" s="1979" t="s">
        <v>1652</v>
      </c>
      <c r="F100" s="1978">
        <v>8</v>
      </c>
      <c r="G100" s="1985"/>
      <c r="H100" s="1986"/>
      <c r="I100" s="1987"/>
      <c r="J100" s="1988">
        <f>IFERROR(VLOOKUP(C100,TDSheet!$G$1:$AK$2998,30,FALSE)/'Параметры заказа'!$B$10,"")</f>
        <v>1003.14</v>
      </c>
      <c r="K100" s="1989">
        <f t="shared" si="0"/>
        <v>80289.188911800011</v>
      </c>
      <c r="L100" s="1990"/>
      <c r="N100"/>
    </row>
    <row r="101" spans="1:14" ht="24.15" customHeight="1">
      <c r="A101" s="2606"/>
      <c r="B101" s="2608"/>
      <c r="C101" s="1984" t="s">
        <v>6302</v>
      </c>
      <c r="D101" s="1978" t="s">
        <v>5822</v>
      </c>
      <c r="E101" s="1979" t="s">
        <v>1652</v>
      </c>
      <c r="F101" s="1978">
        <v>9</v>
      </c>
      <c r="G101" s="1985"/>
      <c r="H101" s="1986"/>
      <c r="I101" s="1987"/>
      <c r="J101" s="1988">
        <f>IFERROR(VLOOKUP(C101,TDSheet!$G$1:$AK$2998,30,FALSE)/'Параметры заказа'!$B$10,"")</f>
        <v>1056.9100000000001</v>
      </c>
      <c r="K101" s="1989">
        <f t="shared" si="0"/>
        <v>84592.825181700013</v>
      </c>
      <c r="L101" s="1990"/>
      <c r="N101"/>
    </row>
    <row r="102" spans="1:14" ht="24.15" customHeight="1" thickBot="1">
      <c r="A102" s="2606"/>
      <c r="B102" s="2608"/>
      <c r="C102" s="1991" t="s">
        <v>6278</v>
      </c>
      <c r="D102" s="1980" t="s">
        <v>5822</v>
      </c>
      <c r="E102" s="1981" t="s">
        <v>1652</v>
      </c>
      <c r="F102" s="1980">
        <v>10</v>
      </c>
      <c r="G102" s="1992"/>
      <c r="H102" s="1993"/>
      <c r="I102" s="1994"/>
      <c r="J102" s="1995">
        <f>IFERROR(VLOOKUP(C102,TDSheet!$G$1:$AK$2998,30,FALSE)/'Параметры заказа'!$B$10,"")</f>
        <v>1110.33</v>
      </c>
      <c r="K102" s="1996">
        <f t="shared" si="0"/>
        <v>88868.448197100006</v>
      </c>
      <c r="L102" s="1999"/>
      <c r="N102"/>
    </row>
    <row r="103" spans="1:14" ht="24.15" customHeight="1">
      <c r="A103" s="2606"/>
      <c r="B103" s="2608"/>
      <c r="C103" s="1983" t="s">
        <v>6200</v>
      </c>
      <c r="D103" s="1976" t="s">
        <v>5823</v>
      </c>
      <c r="E103" s="1977" t="s">
        <v>5821</v>
      </c>
      <c r="F103" s="1976">
        <v>2</v>
      </c>
      <c r="G103" s="1841"/>
      <c r="H103" s="1223"/>
      <c r="I103" s="1851"/>
      <c r="J103" s="1205">
        <f>IFERROR(VLOOKUP(C103,TDSheet!$G$1:$AK$2998,30,FALSE)/'Параметры заказа'!$B$10,"")</f>
        <v>520.61</v>
      </c>
      <c r="K103" s="1206">
        <f t="shared" si="0"/>
        <v>41668.515500700007</v>
      </c>
      <c r="L103" s="1800"/>
      <c r="N103"/>
    </row>
    <row r="104" spans="1:14" ht="24.15" customHeight="1">
      <c r="A104" s="2606"/>
      <c r="B104" s="2608"/>
      <c r="C104" s="1984" t="s">
        <v>6203</v>
      </c>
      <c r="D104" s="1982" t="s">
        <v>5823</v>
      </c>
      <c r="E104" s="1979" t="s">
        <v>5821</v>
      </c>
      <c r="F104" s="1978">
        <v>3</v>
      </c>
      <c r="G104" s="1985"/>
      <c r="H104" s="1986"/>
      <c r="I104" s="1987"/>
      <c r="J104" s="1988">
        <f>IFERROR(VLOOKUP(C104,TDSheet!$G$1:$AK$2998,30,FALSE)/'Параметры заказа'!$B$10,"")</f>
        <v>569.86</v>
      </c>
      <c r="K104" s="1989">
        <f t="shared" si="0"/>
        <v>45610.380598200005</v>
      </c>
      <c r="L104" s="1990"/>
      <c r="N104"/>
    </row>
    <row r="105" spans="1:14" ht="24.15" customHeight="1">
      <c r="A105" s="2606"/>
      <c r="B105" s="2608"/>
      <c r="C105" s="1984" t="s">
        <v>6206</v>
      </c>
      <c r="D105" s="1982" t="s">
        <v>5823</v>
      </c>
      <c r="E105" s="1979" t="s">
        <v>5821</v>
      </c>
      <c r="F105" s="1978">
        <v>4</v>
      </c>
      <c r="G105" s="1985"/>
      <c r="H105" s="1986"/>
      <c r="I105" s="1987"/>
      <c r="J105" s="1988">
        <f>IFERROR(VLOOKUP(C105,TDSheet!$G$1:$AK$2998,30,FALSE)/'Параметры заказа'!$B$10,"")</f>
        <v>621.66999999999996</v>
      </c>
      <c r="K105" s="1989">
        <f t="shared" si="0"/>
        <v>49757.142642900006</v>
      </c>
      <c r="L105" s="1990"/>
      <c r="N105"/>
    </row>
    <row r="106" spans="1:14" ht="24.15" customHeight="1">
      <c r="A106" s="2606"/>
      <c r="B106" s="2608"/>
      <c r="C106" s="1984" t="s">
        <v>6209</v>
      </c>
      <c r="D106" s="1982" t="s">
        <v>5823</v>
      </c>
      <c r="E106" s="1979" t="s">
        <v>5821</v>
      </c>
      <c r="F106" s="1978">
        <v>5</v>
      </c>
      <c r="G106" s="1985"/>
      <c r="H106" s="1986"/>
      <c r="I106" s="1987"/>
      <c r="J106" s="1988">
        <f>IFERROR(VLOOKUP(C106,TDSheet!$G$1:$AK$2998,30,FALSE)/'Параметры заказа'!$B$10,"")</f>
        <v>672.83</v>
      </c>
      <c r="K106" s="1989">
        <f t="shared" si="0"/>
        <v>53851.880072100008</v>
      </c>
      <c r="L106" s="1990"/>
      <c r="N106"/>
    </row>
    <row r="107" spans="1:14" ht="24.15" customHeight="1">
      <c r="A107" s="2606"/>
      <c r="B107" s="2608"/>
      <c r="C107" s="1984" t="s">
        <v>6212</v>
      </c>
      <c r="D107" s="1982" t="s">
        <v>5823</v>
      </c>
      <c r="E107" s="1979" t="s">
        <v>5821</v>
      </c>
      <c r="F107" s="1978">
        <v>6</v>
      </c>
      <c r="G107" s="1985"/>
      <c r="H107" s="1986"/>
      <c r="I107" s="1987"/>
      <c r="J107" s="1988">
        <f>IFERROR(VLOOKUP(C107,TDSheet!$G$1:$AK$2998,30,FALSE)/'Параметры заказа'!$B$10,"")</f>
        <v>724.71</v>
      </c>
      <c r="K107" s="1989">
        <f t="shared" si="0"/>
        <v>58004.244767700009</v>
      </c>
      <c r="L107" s="1990"/>
      <c r="N107"/>
    </row>
    <row r="108" spans="1:14" ht="24.15" customHeight="1">
      <c r="A108" s="2606"/>
      <c r="B108" s="2608"/>
      <c r="C108" s="1984" t="s">
        <v>6215</v>
      </c>
      <c r="D108" s="1982" t="s">
        <v>5823</v>
      </c>
      <c r="E108" s="1979" t="s">
        <v>5821</v>
      </c>
      <c r="F108" s="1978">
        <v>7</v>
      </c>
      <c r="G108" s="1985"/>
      <c r="H108" s="1986"/>
      <c r="I108" s="1987"/>
      <c r="J108" s="1988">
        <f>IFERROR(VLOOKUP(C108,TDSheet!$G$1:$AK$2998,30,FALSE)/'Параметры заказа'!$B$10,"")</f>
        <v>775.38</v>
      </c>
      <c r="K108" s="1989">
        <f t="shared" si="0"/>
        <v>62059.763640600009</v>
      </c>
      <c r="L108" s="1990"/>
      <c r="N108"/>
    </row>
    <row r="109" spans="1:14" ht="24.15" customHeight="1">
      <c r="A109" s="2606"/>
      <c r="B109" s="2608"/>
      <c r="C109" s="1984" t="s">
        <v>6218</v>
      </c>
      <c r="D109" s="1982" t="s">
        <v>5823</v>
      </c>
      <c r="E109" s="1979" t="s">
        <v>5821</v>
      </c>
      <c r="F109" s="1978">
        <v>8</v>
      </c>
      <c r="G109" s="1985"/>
      <c r="H109" s="1986"/>
      <c r="I109" s="1987"/>
      <c r="J109" s="1988">
        <f>IFERROR(VLOOKUP(C109,TDSheet!$G$1:$AK$2998,30,FALSE)/'Параметры заказа'!$B$10,"")</f>
        <v>826.61</v>
      </c>
      <c r="K109" s="1989">
        <f t="shared" si="0"/>
        <v>66160.103720700004</v>
      </c>
      <c r="L109" s="1990"/>
      <c r="N109"/>
    </row>
    <row r="110" spans="1:14" ht="24.15" customHeight="1">
      <c r="A110" s="2606"/>
      <c r="B110" s="2608"/>
      <c r="C110" s="1984" t="s">
        <v>6221</v>
      </c>
      <c r="D110" s="1982" t="s">
        <v>5823</v>
      </c>
      <c r="E110" s="1979" t="s">
        <v>5821</v>
      </c>
      <c r="F110" s="1978">
        <v>9</v>
      </c>
      <c r="G110" s="1985"/>
      <c r="H110" s="1986"/>
      <c r="I110" s="1987"/>
      <c r="J110" s="1988">
        <f>IFERROR(VLOOKUP(C110,TDSheet!$G$1:$AK$2998,30,FALSE)/'Параметры заказа'!$B$10,"")</f>
        <v>891.62</v>
      </c>
      <c r="K110" s="1989">
        <f t="shared" si="0"/>
        <v>71363.365649400017</v>
      </c>
      <c r="L110" s="1990"/>
      <c r="N110"/>
    </row>
    <row r="111" spans="1:14" ht="24.15" customHeight="1" thickBot="1">
      <c r="A111" s="2606"/>
      <c r="B111" s="2608"/>
      <c r="C111" s="1998" t="s">
        <v>6197</v>
      </c>
      <c r="D111" s="1980" t="s">
        <v>5823</v>
      </c>
      <c r="E111" s="1981" t="s">
        <v>5821</v>
      </c>
      <c r="F111" s="1980">
        <v>10</v>
      </c>
      <c r="G111" s="1992"/>
      <c r="H111" s="1993"/>
      <c r="I111" s="1994"/>
      <c r="J111" s="1995">
        <f>IFERROR(VLOOKUP(C111,TDSheet!$G$1:$AK$2998,30,FALSE)/'Параметры заказа'!$B$10,"")</f>
        <v>942.86</v>
      </c>
      <c r="K111" s="1996">
        <f t="shared" si="0"/>
        <v>75464.506108200017</v>
      </c>
      <c r="L111" s="1997"/>
      <c r="N111"/>
    </row>
    <row r="112" spans="1:14" ht="24.15" customHeight="1">
      <c r="A112" s="2606"/>
      <c r="B112" s="2608"/>
      <c r="C112" s="1983" t="s">
        <v>6254</v>
      </c>
      <c r="D112" s="1976" t="s">
        <v>5824</v>
      </c>
      <c r="E112" s="1977" t="s">
        <v>1652</v>
      </c>
      <c r="F112" s="1976">
        <v>2</v>
      </c>
      <c r="G112" s="1841"/>
      <c r="H112" s="1223"/>
      <c r="I112" s="1851"/>
      <c r="J112" s="1205">
        <f>IFERROR(VLOOKUP(C112,TDSheet!$G$1:$AK$2998,30,FALSE)/'Параметры заказа'!$B$10,"")</f>
        <v>663.65</v>
      </c>
      <c r="K112" s="1206">
        <f t="shared" si="0"/>
        <v>53117.132425500007</v>
      </c>
      <c r="L112" s="1800"/>
      <c r="N112"/>
    </row>
    <row r="113" spans="1:14" ht="24.15" customHeight="1">
      <c r="A113" s="2606"/>
      <c r="B113" s="2608"/>
      <c r="C113" s="1984" t="s">
        <v>6257</v>
      </c>
      <c r="D113" s="1982" t="s">
        <v>5824</v>
      </c>
      <c r="E113" s="1979" t="s">
        <v>1652</v>
      </c>
      <c r="F113" s="1978">
        <v>3</v>
      </c>
      <c r="G113" s="1985"/>
      <c r="H113" s="1986"/>
      <c r="I113" s="1987"/>
      <c r="J113" s="1988">
        <f>IFERROR(VLOOKUP(C113,TDSheet!$G$1:$AK$2998,30,FALSE)/'Параметры заказа'!$B$10,"")</f>
        <v>717.07</v>
      </c>
      <c r="K113" s="1989">
        <f t="shared" si="0"/>
        <v>57392.755440900015</v>
      </c>
      <c r="L113" s="1990"/>
      <c r="N113"/>
    </row>
    <row r="114" spans="1:14" ht="24.15" customHeight="1">
      <c r="A114" s="2606"/>
      <c r="B114" s="2608"/>
      <c r="C114" s="1984" t="s">
        <v>6260</v>
      </c>
      <c r="D114" s="1982" t="s">
        <v>5824</v>
      </c>
      <c r="E114" s="1979" t="s">
        <v>1652</v>
      </c>
      <c r="F114" s="1978">
        <v>4</v>
      </c>
      <c r="G114" s="1985"/>
      <c r="H114" s="1986"/>
      <c r="I114" s="1987"/>
      <c r="J114" s="1988">
        <f>IFERROR(VLOOKUP(C114,TDSheet!$G$1:$AK$2998,30,FALSE)/'Параметры заказа'!$B$10,"")</f>
        <v>771.55</v>
      </c>
      <c r="K114" s="1989">
        <f t="shared" si="0"/>
        <v>61753.218598500003</v>
      </c>
      <c r="L114" s="1990"/>
      <c r="N114"/>
    </row>
    <row r="115" spans="1:14" ht="24.15" customHeight="1">
      <c r="A115" s="2606"/>
      <c r="B115" s="2608"/>
      <c r="C115" s="1984" t="s">
        <v>6263</v>
      </c>
      <c r="D115" s="1982" t="s">
        <v>5824</v>
      </c>
      <c r="E115" s="1979" t="s">
        <v>1652</v>
      </c>
      <c r="F115" s="1978">
        <v>5</v>
      </c>
      <c r="G115" s="1985"/>
      <c r="H115" s="1986"/>
      <c r="I115" s="1987"/>
      <c r="J115" s="1988">
        <f>IFERROR(VLOOKUP(C115,TDSheet!$G$1:$AK$2998,30,FALSE)/'Параметры заказа'!$B$10,"")</f>
        <v>826.38</v>
      </c>
      <c r="K115" s="1989">
        <f t="shared" si="0"/>
        <v>66141.695010600015</v>
      </c>
      <c r="L115" s="1990"/>
      <c r="N115" s="290"/>
    </row>
    <row r="116" spans="1:14" ht="24.15" customHeight="1">
      <c r="A116" s="2606"/>
      <c r="B116" s="2608"/>
      <c r="C116" s="1984" t="s">
        <v>6266</v>
      </c>
      <c r="D116" s="1982" t="s">
        <v>5824</v>
      </c>
      <c r="E116" s="1979" t="s">
        <v>1652</v>
      </c>
      <c r="F116" s="1978">
        <v>6</v>
      </c>
      <c r="G116" s="1985"/>
      <c r="H116" s="1986"/>
      <c r="I116" s="1987"/>
      <c r="J116" s="1988">
        <f>IFERROR(VLOOKUP(C116,TDSheet!$G$1:$AK$2998,30,FALSE)/'Параметры заказа'!$B$10,"")</f>
        <v>880.71</v>
      </c>
      <c r="K116" s="1989">
        <f t="shared" si="0"/>
        <v>70490.152487700019</v>
      </c>
      <c r="L116" s="1990"/>
      <c r="N116"/>
    </row>
    <row r="117" spans="1:14" ht="24.15" customHeight="1">
      <c r="A117" s="2606"/>
      <c r="B117" s="2608"/>
      <c r="C117" s="1984" t="s">
        <v>6269</v>
      </c>
      <c r="D117" s="1978" t="s">
        <v>5824</v>
      </c>
      <c r="E117" s="1979" t="s">
        <v>1652</v>
      </c>
      <c r="F117" s="1978">
        <v>7</v>
      </c>
      <c r="G117" s="1985"/>
      <c r="H117" s="1986"/>
      <c r="I117" s="1987"/>
      <c r="J117" s="1988">
        <f>IFERROR(VLOOKUP(C117,TDSheet!$G$1:$AK$2998,30,FALSE)/'Параметры заказа'!$B$10,"")</f>
        <v>934.49</v>
      </c>
      <c r="K117" s="1989">
        <f t="shared" si="0"/>
        <v>74794.589136300012</v>
      </c>
      <c r="L117" s="1990"/>
      <c r="N117"/>
    </row>
    <row r="118" spans="1:14" ht="24.15" customHeight="1">
      <c r="A118" s="2606"/>
      <c r="B118" s="2608"/>
      <c r="C118" s="1984" t="s">
        <v>6272</v>
      </c>
      <c r="D118" s="1978" t="s">
        <v>5824</v>
      </c>
      <c r="E118" s="1979" t="s">
        <v>1652</v>
      </c>
      <c r="F118" s="1978">
        <v>8</v>
      </c>
      <c r="G118" s="1985"/>
      <c r="H118" s="1986"/>
      <c r="I118" s="1987"/>
      <c r="J118" s="1988">
        <f>IFERROR(VLOOKUP(C118,TDSheet!$G$1:$AK$2998,30,FALSE)/'Параметры заказа'!$B$10,"")</f>
        <v>1003.14</v>
      </c>
      <c r="K118" s="1989">
        <f t="shared" si="0"/>
        <v>80289.188911800011</v>
      </c>
      <c r="L118" s="1990"/>
      <c r="N118"/>
    </row>
    <row r="119" spans="1:14" ht="24.15" customHeight="1">
      <c r="A119" s="2606"/>
      <c r="B119" s="2608"/>
      <c r="C119" s="1984" t="s">
        <v>6275</v>
      </c>
      <c r="D119" s="1978" t="s">
        <v>5824</v>
      </c>
      <c r="E119" s="1979" t="s">
        <v>1652</v>
      </c>
      <c r="F119" s="1978">
        <v>9</v>
      </c>
      <c r="G119" s="1985"/>
      <c r="H119" s="1986"/>
      <c r="I119" s="1987"/>
      <c r="J119" s="1988">
        <f>IFERROR(VLOOKUP(C119,TDSheet!$G$1:$AK$2998,30,FALSE)/'Параметры заказа'!$B$10,"")</f>
        <v>1056.9100000000001</v>
      </c>
      <c r="K119" s="1989">
        <f t="shared" si="0"/>
        <v>84592.825181700013</v>
      </c>
      <c r="L119" s="1990"/>
      <c r="N119"/>
    </row>
    <row r="120" spans="1:14" ht="24.15" customHeight="1" thickBot="1">
      <c r="A120" s="2607"/>
      <c r="B120" s="2609"/>
      <c r="C120" s="1991" t="s">
        <v>6251</v>
      </c>
      <c r="D120" s="1980" t="s">
        <v>5824</v>
      </c>
      <c r="E120" s="1981" t="s">
        <v>1652</v>
      </c>
      <c r="F120" s="1980">
        <v>10</v>
      </c>
      <c r="G120" s="1992"/>
      <c r="H120" s="1993"/>
      <c r="I120" s="1994"/>
      <c r="J120" s="1995">
        <f>IFERROR(VLOOKUP(C120,TDSheet!$G$1:$AK$2998,30,FALSE)/'Параметры заказа'!$B$10,"")</f>
        <v>1110.33</v>
      </c>
      <c r="K120" s="1996">
        <f t="shared" si="0"/>
        <v>88868.448197100006</v>
      </c>
      <c r="L120" s="1997"/>
      <c r="N120"/>
    </row>
    <row r="121" spans="1:14" s="229" customFormat="1" ht="37.5" customHeight="1">
      <c r="A121" s="31" t="s">
        <v>1490</v>
      </c>
      <c r="B121" s="302"/>
      <c r="C121" s="303"/>
      <c r="D121" s="302"/>
      <c r="E121" s="301"/>
      <c r="F121" s="301"/>
      <c r="G121" s="300"/>
      <c r="H121" s="299"/>
      <c r="I121" s="298"/>
      <c r="J121" s="297"/>
      <c r="K121" s="296"/>
      <c r="L121" s="295"/>
      <c r="N121"/>
    </row>
    <row r="122" spans="1:14" ht="24.15" customHeight="1">
      <c r="A122" s="294"/>
      <c r="N122"/>
    </row>
    <row r="123" spans="1:14" ht="13.65" customHeight="1">
      <c r="A123" s="292"/>
      <c r="B123" s="290"/>
      <c r="N123"/>
    </row>
    <row r="124" spans="1:14" ht="13.65" customHeight="1">
      <c r="A124" s="293"/>
      <c r="B124" s="289"/>
      <c r="N124"/>
    </row>
    <row r="125" spans="1:14" ht="13.65" customHeight="1">
      <c r="A125" s="293"/>
      <c r="B125"/>
    </row>
    <row r="126" spans="1:14" ht="13.65" customHeight="1">
      <c r="A126" s="293"/>
      <c r="B126"/>
    </row>
    <row r="127" spans="1:14" ht="13.65" customHeight="1">
      <c r="A127" s="293"/>
      <c r="B127"/>
    </row>
    <row r="128" spans="1:14" ht="13.65" customHeight="1">
      <c r="A128" s="293"/>
      <c r="B128"/>
    </row>
    <row r="129" spans="1:12" ht="13.65" customHeight="1">
      <c r="A129" s="293"/>
      <c r="B129"/>
    </row>
    <row r="130" spans="1:12" s="288" customFormat="1" ht="13.65" customHeight="1">
      <c r="A130" s="293"/>
      <c r="B130"/>
      <c r="D130" s="28"/>
      <c r="E130" s="287"/>
      <c r="F130" s="287"/>
      <c r="G130" s="286"/>
      <c r="H130" s="120"/>
      <c r="I130" s="285"/>
      <c r="J130" s="284"/>
      <c r="K130" s="31"/>
      <c r="L130" s="283"/>
    </row>
    <row r="131" spans="1:12" s="288" customFormat="1" ht="13.65" customHeight="1">
      <c r="A131" s="293"/>
      <c r="B131"/>
      <c r="D131" s="28"/>
      <c r="E131" s="287"/>
      <c r="F131" s="287"/>
      <c r="G131" s="286"/>
      <c r="H131" s="120"/>
      <c r="I131" s="285"/>
      <c r="J131" s="284"/>
      <c r="K131" s="31"/>
      <c r="L131" s="283"/>
    </row>
    <row r="132" spans="1:12" s="288" customFormat="1" ht="13.65" customHeight="1">
      <c r="A132" s="293"/>
      <c r="B132"/>
      <c r="D132" s="28"/>
      <c r="E132" s="287"/>
      <c r="F132" s="287"/>
      <c r="G132" s="286"/>
      <c r="H132" s="120"/>
      <c r="I132" s="285"/>
      <c r="J132" s="284"/>
      <c r="K132" s="31"/>
      <c r="L132" s="283"/>
    </row>
    <row r="133" spans="1:12" s="288" customFormat="1" ht="13.65" customHeight="1">
      <c r="A133" s="293"/>
      <c r="B133"/>
      <c r="D133" s="28"/>
      <c r="E133" s="287"/>
      <c r="F133" s="287"/>
      <c r="G133" s="286"/>
      <c r="H133" s="120"/>
      <c r="I133" s="285"/>
      <c r="J133" s="284"/>
      <c r="K133" s="31"/>
      <c r="L133" s="283"/>
    </row>
    <row r="134" spans="1:12" s="288" customFormat="1" ht="13.65" customHeight="1">
      <c r="A134" s="293"/>
      <c r="B134"/>
      <c r="D134" s="28"/>
      <c r="E134" s="287"/>
      <c r="F134" s="287"/>
      <c r="G134" s="286"/>
      <c r="H134" s="120"/>
      <c r="I134" s="285"/>
      <c r="J134" s="284"/>
      <c r="K134" s="31"/>
      <c r="L134" s="283"/>
    </row>
    <row r="135" spans="1:12" s="288" customFormat="1" ht="13.65" customHeight="1">
      <c r="A135" s="293"/>
      <c r="B135"/>
      <c r="D135" s="28"/>
      <c r="E135" s="287"/>
      <c r="F135" s="287"/>
      <c r="G135" s="286"/>
      <c r="H135" s="120"/>
      <c r="I135" s="285"/>
      <c r="J135" s="284"/>
      <c r="K135" s="31"/>
      <c r="L135" s="283"/>
    </row>
    <row r="136" spans="1:12" s="288" customFormat="1" ht="13.65" customHeight="1">
      <c r="A136" s="293"/>
      <c r="B136" s="289"/>
      <c r="D136" s="28"/>
      <c r="E136" s="287"/>
      <c r="F136" s="287"/>
      <c r="G136" s="286"/>
      <c r="H136" s="120"/>
      <c r="I136" s="285"/>
      <c r="J136" s="284"/>
      <c r="K136" s="31"/>
      <c r="L136" s="283"/>
    </row>
    <row r="137" spans="1:12" s="288" customFormat="1" ht="13.65" customHeight="1">
      <c r="A137" s="293"/>
      <c r="B137" s="289"/>
      <c r="D137" s="28"/>
      <c r="E137" s="287"/>
      <c r="F137" s="287"/>
      <c r="G137" s="286"/>
      <c r="H137" s="120"/>
      <c r="I137" s="285"/>
      <c r="J137" s="284"/>
      <c r="K137" s="31"/>
      <c r="L137" s="283"/>
    </row>
    <row r="138" spans="1:12" s="288" customFormat="1" ht="13.65" customHeight="1">
      <c r="A138" s="292"/>
      <c r="B138" s="289"/>
      <c r="D138" s="28"/>
      <c r="E138" s="287"/>
      <c r="F138" s="287"/>
      <c r="G138" s="286"/>
      <c r="H138" s="120"/>
      <c r="I138" s="285"/>
      <c r="J138" s="284"/>
      <c r="K138" s="31"/>
      <c r="L138" s="283"/>
    </row>
    <row r="139" spans="1:12" s="288" customFormat="1" ht="13.65" customHeight="1">
      <c r="A139" s="292"/>
      <c r="B139" s="289"/>
      <c r="D139" s="28"/>
      <c r="E139" s="287"/>
      <c r="F139" s="287"/>
      <c r="G139" s="286"/>
      <c r="H139" s="120"/>
      <c r="I139" s="285"/>
      <c r="J139" s="284"/>
      <c r="K139" s="31"/>
      <c r="L139" s="283"/>
    </row>
    <row r="140" spans="1:12" s="288" customFormat="1" ht="13.65" customHeight="1">
      <c r="B140" s="291"/>
      <c r="D140" s="28"/>
      <c r="E140" s="287"/>
      <c r="F140" s="287"/>
      <c r="G140" s="286"/>
      <c r="H140" s="120"/>
      <c r="I140" s="285"/>
      <c r="J140" s="284"/>
      <c r="K140" s="31"/>
      <c r="L140" s="283"/>
    </row>
    <row r="141" spans="1:12" s="288" customFormat="1" ht="13.65" customHeight="1">
      <c r="B141" s="290"/>
      <c r="D141" s="28"/>
      <c r="E141" s="287"/>
      <c r="F141" s="287"/>
      <c r="G141" s="286"/>
      <c r="H141" s="120"/>
      <c r="I141" s="285"/>
      <c r="J141" s="284"/>
      <c r="K141" s="31"/>
      <c r="L141" s="283"/>
    </row>
    <row r="142" spans="1:12" s="288" customFormat="1" ht="13.65" customHeight="1">
      <c r="B142" s="292"/>
      <c r="D142" s="28"/>
      <c r="E142" s="287"/>
      <c r="F142" s="287"/>
      <c r="G142" s="286"/>
      <c r="H142" s="120"/>
      <c r="I142" s="285"/>
      <c r="J142" s="284"/>
      <c r="K142" s="31"/>
      <c r="L142" s="283"/>
    </row>
    <row r="143" spans="1:12" s="288" customFormat="1" ht="13.65" customHeight="1">
      <c r="B143" s="291"/>
      <c r="D143" s="28"/>
      <c r="E143" s="287"/>
      <c r="F143" s="287"/>
      <c r="G143" s="286"/>
      <c r="H143" s="120"/>
      <c r="I143" s="285"/>
      <c r="J143" s="284"/>
      <c r="K143" s="31"/>
      <c r="L143" s="283"/>
    </row>
    <row r="144" spans="1:12" s="288" customFormat="1" ht="13.65" customHeight="1">
      <c r="B144" s="290"/>
      <c r="D144" s="28"/>
      <c r="E144" s="287"/>
      <c r="F144" s="287"/>
      <c r="G144" s="286"/>
      <c r="H144" s="120"/>
      <c r="I144" s="285"/>
      <c r="J144" s="284"/>
      <c r="K144" s="31"/>
      <c r="L144" s="283"/>
    </row>
    <row r="145" spans="2:12" s="288" customFormat="1" ht="17.399999999999999" customHeight="1">
      <c r="B145" s="289"/>
      <c r="D145" s="28"/>
      <c r="E145" s="287"/>
      <c r="F145" s="287"/>
      <c r="G145" s="286"/>
      <c r="H145" s="120"/>
      <c r="I145" s="285"/>
      <c r="J145" s="284"/>
      <c r="K145" s="31"/>
      <c r="L145" s="283"/>
    </row>
    <row r="146" spans="2:12" ht="24.15" customHeight="1">
      <c r="B146" s="282"/>
    </row>
    <row r="147" spans="2:12" ht="24.15" customHeight="1">
      <c r="B147" s="282"/>
    </row>
    <row r="148" spans="2:12" ht="24.15" customHeight="1">
      <c r="B148" s="282"/>
    </row>
    <row r="149" spans="2:12" ht="24.15" customHeight="1">
      <c r="B149" s="282"/>
    </row>
    <row r="150" spans="2:12" ht="24.15" customHeight="1">
      <c r="B150" s="282"/>
    </row>
    <row r="151" spans="2:12" ht="24.15" customHeight="1">
      <c r="B151" s="282"/>
    </row>
    <row r="152" spans="2:12" ht="24.15" customHeight="1">
      <c r="B152" s="282"/>
    </row>
    <row r="153" spans="2:12" ht="24.15" customHeight="1">
      <c r="B153" s="282"/>
    </row>
    <row r="154" spans="2:12" ht="24.15" customHeight="1"/>
    <row r="155" spans="2:12" ht="24.15" customHeight="1"/>
    <row r="156" spans="2:12" ht="24.15" customHeight="1"/>
    <row r="157" spans="2:12" ht="24.15" customHeight="1"/>
    <row r="158" spans="2:12" ht="24.15" customHeight="1"/>
    <row r="159" spans="2:12" ht="24.15" customHeight="1"/>
    <row r="160" spans="2:12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</sheetData>
  <sheetProtection sheet="1" objects="1" scenarios="1"/>
  <mergeCells count="31">
    <mergeCell ref="A1:A6"/>
    <mergeCell ref="A9:K9"/>
    <mergeCell ref="E7:E8"/>
    <mergeCell ref="F7:F8"/>
    <mergeCell ref="H7:I7"/>
    <mergeCell ref="J7:J8"/>
    <mergeCell ref="K7:K8"/>
    <mergeCell ref="B7:B8"/>
    <mergeCell ref="C7:C8"/>
    <mergeCell ref="A7:A8"/>
    <mergeCell ref="D7:D8"/>
    <mergeCell ref="K1:L1"/>
    <mergeCell ref="K4:L4"/>
    <mergeCell ref="K5:L5"/>
    <mergeCell ref="B1:E6"/>
    <mergeCell ref="L7:L8"/>
    <mergeCell ref="A85:A120"/>
    <mergeCell ref="A11:A46"/>
    <mergeCell ref="A48:A83"/>
    <mergeCell ref="B11:B46"/>
    <mergeCell ref="B48:B83"/>
    <mergeCell ref="B85:B120"/>
    <mergeCell ref="F6:J6"/>
    <mergeCell ref="K2:L2"/>
    <mergeCell ref="K3:L3"/>
    <mergeCell ref="K6:L6"/>
    <mergeCell ref="F1:J1"/>
    <mergeCell ref="F2:J2"/>
    <mergeCell ref="F3:J3"/>
    <mergeCell ref="F4:J4"/>
    <mergeCell ref="F5:J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9">
    <tabColor rgb="FF92D050"/>
  </sheetPr>
  <dimension ref="A1:W342"/>
  <sheetViews>
    <sheetView zoomScale="70" zoomScaleNormal="70" workbookViewId="0">
      <pane ySplit="8" topLeftCell="A9" activePane="bottomLeft" state="frozen"/>
      <selection pane="bottomLeft" activeCell="A9" sqref="A9:K9"/>
    </sheetView>
  </sheetViews>
  <sheetFormatPr defaultColWidth="9.109375" defaultRowHeight="18"/>
  <cols>
    <col min="1" max="1" width="52" style="390" customWidth="1"/>
    <col min="2" max="2" width="23.5546875" style="28" customWidth="1"/>
    <col min="3" max="3" width="23.33203125" style="400" bestFit="1" customWidth="1"/>
    <col min="4" max="4" width="15.44140625" style="28" customWidth="1"/>
    <col min="5" max="5" width="16.44140625" style="401" customWidth="1"/>
    <col min="6" max="6" width="19.5546875" style="401" customWidth="1"/>
    <col min="7" max="7" width="14.44140625" style="393" hidden="1" customWidth="1"/>
    <col min="8" max="8" width="6.44140625" style="120" customWidth="1"/>
    <col min="9" max="9" width="7.44140625" style="391" customWidth="1"/>
    <col min="10" max="10" width="14.109375" style="402" customWidth="1"/>
    <col min="11" max="11" width="14.6640625" style="31" customWidth="1"/>
    <col min="12" max="12" width="15.33203125" style="399" customWidth="1"/>
    <col min="13" max="13" width="3.44140625" style="390" customWidth="1"/>
    <col min="14" max="16384" width="9.109375" style="390"/>
  </cols>
  <sheetData>
    <row r="1" spans="1:23" ht="21.9" customHeight="1">
      <c r="A1" s="2144"/>
      <c r="B1" s="2147" t="s">
        <v>2083</v>
      </c>
      <c r="C1" s="2611"/>
      <c r="D1" s="2611"/>
      <c r="E1" s="2611"/>
      <c r="F1" s="2626" t="str">
        <f>'Параметры заказа'!A1</f>
        <v>Скидка, %</v>
      </c>
      <c r="G1" s="2627"/>
      <c r="H1" s="2627"/>
      <c r="I1" s="2627"/>
      <c r="J1" s="2628"/>
      <c r="K1" s="2141">
        <f>'Параметры заказа'!B1</f>
        <v>0</v>
      </c>
      <c r="L1" s="2142"/>
    </row>
    <row r="2" spans="1:23" ht="21.9" customHeight="1">
      <c r="A2" s="2145"/>
      <c r="B2" s="2149"/>
      <c r="C2" s="2613"/>
      <c r="D2" s="2613"/>
      <c r="E2" s="2613"/>
      <c r="F2" s="2629" t="str">
        <f>'Параметры заказа'!A2</f>
        <v>Курс ЦБ РФ</v>
      </c>
      <c r="G2" s="2630"/>
      <c r="H2" s="2630"/>
      <c r="I2" s="2630"/>
      <c r="J2" s="2631"/>
      <c r="K2" s="2173">
        <f>'Параметры заказа'!B2</f>
        <v>78.468500000000006</v>
      </c>
      <c r="L2" s="2174"/>
    </row>
    <row r="3" spans="1:23" ht="21.9" customHeight="1">
      <c r="A3" s="2145"/>
      <c r="B3" s="2149"/>
      <c r="C3" s="2613"/>
      <c r="D3" s="2613"/>
      <c r="E3" s="2613"/>
      <c r="F3" s="2629" t="str">
        <f>'Параметры заказа'!A3</f>
        <v>Внутренний курс MVI (ЦБ+2%)</v>
      </c>
      <c r="G3" s="2630"/>
      <c r="H3" s="2630"/>
      <c r="I3" s="2630"/>
      <c r="J3" s="2631"/>
      <c r="K3" s="2175">
        <f>'Параметры заказа'!B3</f>
        <v>80.037870000000012</v>
      </c>
      <c r="L3" s="2176"/>
    </row>
    <row r="4" spans="1:23" ht="21.9" customHeight="1">
      <c r="A4" s="2145"/>
      <c r="B4" s="2149"/>
      <c r="C4" s="2613"/>
      <c r="D4" s="2613"/>
      <c r="E4" s="2613"/>
      <c r="F4" s="2629" t="str">
        <f>'Параметры заказа'!A4</f>
        <v>Сумма заказа</v>
      </c>
      <c r="G4" s="2630"/>
      <c r="H4" s="2630"/>
      <c r="I4" s="2630"/>
      <c r="J4" s="2631"/>
      <c r="K4" s="2160">
        <f>'Параметры заказа'!B4</f>
        <v>0</v>
      </c>
      <c r="L4" s="2161"/>
    </row>
    <row r="5" spans="1:23" ht="21.9" customHeight="1">
      <c r="A5" s="2145"/>
      <c r="B5" s="2149"/>
      <c r="C5" s="2613"/>
      <c r="D5" s="2613"/>
      <c r="E5" s="2613"/>
      <c r="F5" s="2629" t="str">
        <f>'Параметры заказа'!A5</f>
        <v>Вес заказа, кг</v>
      </c>
      <c r="G5" s="2630"/>
      <c r="H5" s="2630"/>
      <c r="I5" s="2630"/>
      <c r="J5" s="2631"/>
      <c r="K5" s="2162">
        <f>'Параметры заказа'!B5</f>
        <v>0</v>
      </c>
      <c r="L5" s="2163"/>
    </row>
    <row r="6" spans="1:23" ht="21.9" customHeight="1" thickBot="1">
      <c r="A6" s="2146"/>
      <c r="B6" s="2615"/>
      <c r="C6" s="2616"/>
      <c r="D6" s="2616"/>
      <c r="E6" s="2616"/>
      <c r="F6" s="2623" t="str">
        <f>'Параметры заказа'!A6</f>
        <v>Объём заказа, м3</v>
      </c>
      <c r="G6" s="2624"/>
      <c r="H6" s="2624"/>
      <c r="I6" s="2624"/>
      <c r="J6" s="2625"/>
      <c r="K6" s="2167">
        <f>'Параметры заказа'!B6</f>
        <v>0</v>
      </c>
      <c r="L6" s="2168"/>
    </row>
    <row r="7" spans="1:23" ht="23.25" customHeight="1" thickBot="1">
      <c r="A7" s="2241" t="s">
        <v>0</v>
      </c>
      <c r="B7" s="2241" t="s">
        <v>59</v>
      </c>
      <c r="C7" s="2241" t="s">
        <v>60</v>
      </c>
      <c r="D7" s="2241" t="s">
        <v>1514</v>
      </c>
      <c r="E7" s="2241" t="s">
        <v>1513</v>
      </c>
      <c r="F7" s="2245" t="s">
        <v>5839</v>
      </c>
      <c r="G7" s="391"/>
      <c r="H7" s="2247" t="s">
        <v>625</v>
      </c>
      <c r="I7" s="2248"/>
      <c r="J7" s="2411" t="str">
        <f>"Базовая цена 
("&amp;Рубрикатор!$F$11&amp;")"</f>
        <v>Базовая цена 
(с НДС)</v>
      </c>
      <c r="K7" s="2236" t="s">
        <v>170</v>
      </c>
      <c r="L7" s="2238" t="s">
        <v>50</v>
      </c>
    </row>
    <row r="8" spans="1:23" ht="23.25" customHeight="1" thickBot="1">
      <c r="A8" s="2242"/>
      <c r="B8" s="2242"/>
      <c r="C8" s="2242"/>
      <c r="D8" s="2242"/>
      <c r="E8" s="2242"/>
      <c r="F8" s="2246"/>
      <c r="G8" s="96"/>
      <c r="H8" s="375" t="s">
        <v>626</v>
      </c>
      <c r="I8" s="132" t="s">
        <v>627</v>
      </c>
      <c r="J8" s="2412"/>
      <c r="K8" s="2237"/>
      <c r="L8" s="2239"/>
    </row>
    <row r="9" spans="1:23" ht="27.9" customHeight="1" thickBot="1">
      <c r="A9" s="2543" t="s">
        <v>1525</v>
      </c>
      <c r="B9" s="2544"/>
      <c r="C9" s="2544"/>
      <c r="D9" s="2544"/>
      <c r="E9" s="2544"/>
      <c r="F9" s="2544"/>
      <c r="G9" s="2544"/>
      <c r="H9" s="2544"/>
      <c r="I9" s="2544"/>
      <c r="J9" s="2544"/>
      <c r="K9" s="2544"/>
      <c r="L9" s="147"/>
    </row>
    <row r="10" spans="1:23" ht="29.1" customHeight="1" thickBot="1">
      <c r="A10" s="725" t="s">
        <v>1524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1811"/>
      <c r="N10" s="305" t="s">
        <v>1505</v>
      </c>
      <c r="O10" s="392"/>
      <c r="P10" s="392"/>
      <c r="Q10" s="392"/>
      <c r="R10" s="392"/>
      <c r="S10" s="392"/>
      <c r="T10" s="392"/>
      <c r="U10" s="392"/>
      <c r="V10" s="392"/>
      <c r="W10" s="392"/>
    </row>
    <row r="11" spans="1:23" ht="24.15" customHeight="1">
      <c r="A11" s="2618"/>
      <c r="B11" s="2608" t="s">
        <v>1516</v>
      </c>
      <c r="C11" s="1945" t="s">
        <v>5863</v>
      </c>
      <c r="D11" s="1821" t="s">
        <v>1518</v>
      </c>
      <c r="E11" s="1822">
        <v>40</v>
      </c>
      <c r="F11" s="1821">
        <v>2</v>
      </c>
      <c r="G11" s="1823"/>
      <c r="H11" s="1223"/>
      <c r="I11" s="1824"/>
      <c r="J11" s="1205">
        <f>IFERROR(VLOOKUP(C11,TDSheet!$G$1:$AK$2998,30,FALSE)/'Параметры заказа'!$B$10,"")</f>
        <v>189.81</v>
      </c>
      <c r="K11" s="1206">
        <f>IFERROR(J11*$K$3*((100-$K$1)/100),"")</f>
        <v>15191.988104700002</v>
      </c>
      <c r="L11" s="1812"/>
      <c r="N11" s="290" t="s">
        <v>5837</v>
      </c>
    </row>
    <row r="12" spans="1:23" ht="24.15" customHeight="1">
      <c r="A12" s="2618"/>
      <c r="B12" s="2608"/>
      <c r="C12" s="1825" t="s">
        <v>5866</v>
      </c>
      <c r="D12" s="1826" t="s">
        <v>1518</v>
      </c>
      <c r="E12" s="1827">
        <v>40</v>
      </c>
      <c r="F12" s="1826">
        <v>3</v>
      </c>
      <c r="G12" s="1828"/>
      <c r="H12" s="1829"/>
      <c r="I12" s="1830"/>
      <c r="J12" s="1813">
        <f>IFERROR(VLOOKUP(C12,TDSheet!$G$1:$AK$2998,30,FALSE)/'Параметры заказа'!$B$10,"")</f>
        <v>221.09</v>
      </c>
      <c r="K12" s="1799">
        <f t="shared" ref="K12:K67" si="0">IFERROR(J12*$K$3*((100-$K$1)/100),"")</f>
        <v>17695.572678300003</v>
      </c>
      <c r="L12" s="1814"/>
      <c r="N12" s="290" t="s">
        <v>1521</v>
      </c>
    </row>
    <row r="13" spans="1:23" ht="24.15" customHeight="1">
      <c r="A13" s="2618"/>
      <c r="B13" s="2608"/>
      <c r="C13" s="1825" t="s">
        <v>5869</v>
      </c>
      <c r="D13" s="1826" t="s">
        <v>1518</v>
      </c>
      <c r="E13" s="1827">
        <v>40</v>
      </c>
      <c r="F13" s="1826">
        <v>4</v>
      </c>
      <c r="G13" s="1828"/>
      <c r="H13" s="1829"/>
      <c r="I13" s="1830"/>
      <c r="J13" s="1813">
        <f>IFERROR(VLOOKUP(C13,TDSheet!$G$1:$AK$2998,30,FALSE)/'Параметры заказа'!$B$10,"")</f>
        <v>253.64</v>
      </c>
      <c r="K13" s="1799">
        <f t="shared" si="0"/>
        <v>20300.805346800003</v>
      </c>
      <c r="L13" s="1814"/>
      <c r="N13" s="290" t="s">
        <v>5826</v>
      </c>
    </row>
    <row r="14" spans="1:23" ht="24.15" customHeight="1">
      <c r="A14" s="2618"/>
      <c r="B14" s="2608"/>
      <c r="C14" s="1825" t="s">
        <v>5872</v>
      </c>
      <c r="D14" s="1826" t="s">
        <v>1518</v>
      </c>
      <c r="E14" s="1827">
        <v>40</v>
      </c>
      <c r="F14" s="1826">
        <v>5</v>
      </c>
      <c r="G14" s="1828"/>
      <c r="H14" s="1829"/>
      <c r="I14" s="1830"/>
      <c r="J14" s="1813">
        <f>IFERROR(VLOOKUP(C14,TDSheet!$G$1:$AK$2998,30,FALSE)/'Параметры заказа'!$B$10,"")</f>
        <v>285.87</v>
      </c>
      <c r="K14" s="1799">
        <f t="shared" si="0"/>
        <v>22880.425896900004</v>
      </c>
      <c r="L14" s="1814"/>
      <c r="N14" s="290" t="s">
        <v>1523</v>
      </c>
    </row>
    <row r="15" spans="1:23" ht="24.15" customHeight="1">
      <c r="A15" s="2618"/>
      <c r="B15" s="2608"/>
      <c r="C15" s="1825" t="s">
        <v>5875</v>
      </c>
      <c r="D15" s="1826" t="s">
        <v>1518</v>
      </c>
      <c r="E15" s="1827">
        <v>40</v>
      </c>
      <c r="F15" s="1826">
        <v>6</v>
      </c>
      <c r="G15" s="1828"/>
      <c r="H15" s="1829"/>
      <c r="I15" s="1830"/>
      <c r="J15" s="1813">
        <f>IFERROR(VLOOKUP(C15,TDSheet!$G$1:$AK$2998,30,FALSE)/'Параметры заказа'!$B$10,"")</f>
        <v>318.45999999999998</v>
      </c>
      <c r="K15" s="1799">
        <f t="shared" si="0"/>
        <v>25488.860080200004</v>
      </c>
      <c r="L15" s="1814"/>
      <c r="N15" s="290" t="s">
        <v>1520</v>
      </c>
    </row>
    <row r="16" spans="1:23" ht="24.15" customHeight="1">
      <c r="A16" s="2618"/>
      <c r="B16" s="2608"/>
      <c r="C16" s="1825" t="s">
        <v>5878</v>
      </c>
      <c r="D16" s="1826" t="s">
        <v>1518</v>
      </c>
      <c r="E16" s="1827">
        <v>40</v>
      </c>
      <c r="F16" s="1826">
        <v>7</v>
      </c>
      <c r="G16" s="1828"/>
      <c r="H16" s="1829"/>
      <c r="I16" s="1830"/>
      <c r="J16" s="1813">
        <f>IFERROR(VLOOKUP(C16,TDSheet!$G$1:$AK$2998,30,FALSE)/'Параметры заказа'!$B$10,"")</f>
        <v>350.44</v>
      </c>
      <c r="K16" s="1799">
        <f t="shared" si="0"/>
        <v>28048.471162800004</v>
      </c>
      <c r="L16" s="1814"/>
      <c r="N16" s="290" t="s">
        <v>1519</v>
      </c>
    </row>
    <row r="17" spans="1:14" ht="24.15" customHeight="1" thickBot="1">
      <c r="A17" s="2618"/>
      <c r="B17" s="2608"/>
      <c r="C17" s="1831" t="s">
        <v>5881</v>
      </c>
      <c r="D17" s="1832" t="s">
        <v>1518</v>
      </c>
      <c r="E17" s="1833">
        <v>40</v>
      </c>
      <c r="F17" s="1832">
        <v>8</v>
      </c>
      <c r="G17" s="1834"/>
      <c r="H17" s="1835"/>
      <c r="I17" s="1836"/>
      <c r="J17" s="1815">
        <f>IFERROR(VLOOKUP(C17,TDSheet!$G$1:$AK$2998,30,FALSE)/'Параметры заказа'!$B$10,"")</f>
        <v>382.72</v>
      </c>
      <c r="K17" s="1803">
        <f t="shared" si="0"/>
        <v>30632.093606400005</v>
      </c>
      <c r="L17" s="1816"/>
      <c r="N17" s="290" t="s">
        <v>1517</v>
      </c>
    </row>
    <row r="18" spans="1:14" ht="24.15" customHeight="1">
      <c r="A18" s="2618"/>
      <c r="B18" s="2608"/>
      <c r="C18" s="1820" t="s">
        <v>5842</v>
      </c>
      <c r="D18" s="1821" t="s">
        <v>1515</v>
      </c>
      <c r="E18" s="1822">
        <v>40</v>
      </c>
      <c r="F18" s="1821">
        <v>2</v>
      </c>
      <c r="G18" s="1823"/>
      <c r="H18" s="1223"/>
      <c r="I18" s="1824"/>
      <c r="J18" s="1207">
        <f>IFERROR(VLOOKUP(C18,TDSheet!$G$1:$AK$2998,30,FALSE)/'Параметры заказа'!$B$10,"")</f>
        <v>189.81</v>
      </c>
      <c r="K18" s="1206">
        <f t="shared" si="0"/>
        <v>15191.988104700002</v>
      </c>
      <c r="L18" s="1812"/>
    </row>
    <row r="19" spans="1:14" ht="24.15" customHeight="1">
      <c r="A19" s="2618"/>
      <c r="B19" s="2608"/>
      <c r="C19" s="1825" t="s">
        <v>5845</v>
      </c>
      <c r="D19" s="1826" t="s">
        <v>1515</v>
      </c>
      <c r="E19" s="1827">
        <v>40</v>
      </c>
      <c r="F19" s="1826">
        <v>3</v>
      </c>
      <c r="G19" s="1828"/>
      <c r="H19" s="1829"/>
      <c r="I19" s="1830"/>
      <c r="J19" s="1813">
        <f>IFERROR(VLOOKUP(C19,TDSheet!$G$1:$AK$2998,30,FALSE)/'Параметры заказа'!$B$10,"")</f>
        <v>221.09</v>
      </c>
      <c r="K19" s="1799">
        <f t="shared" si="0"/>
        <v>17695.572678300003</v>
      </c>
      <c r="L19" s="1814"/>
    </row>
    <row r="20" spans="1:14" ht="24.15" customHeight="1">
      <c r="A20" s="2618"/>
      <c r="B20" s="2608"/>
      <c r="C20" s="1825" t="s">
        <v>5848</v>
      </c>
      <c r="D20" s="1826" t="s">
        <v>1515</v>
      </c>
      <c r="E20" s="1827">
        <v>40</v>
      </c>
      <c r="F20" s="1826">
        <v>4</v>
      </c>
      <c r="G20" s="1828"/>
      <c r="H20" s="1829"/>
      <c r="I20" s="1830"/>
      <c r="J20" s="1813">
        <f>IFERROR(VLOOKUP(C20,TDSheet!$G$1:$AK$2998,30,FALSE)/'Параметры заказа'!$B$10,"")</f>
        <v>253.64</v>
      </c>
      <c r="K20" s="1799">
        <f t="shared" si="0"/>
        <v>20300.805346800003</v>
      </c>
      <c r="L20" s="1814"/>
    </row>
    <row r="21" spans="1:14" ht="24.15" customHeight="1">
      <c r="A21" s="2618"/>
      <c r="B21" s="2608"/>
      <c r="C21" s="1825" t="s">
        <v>5851</v>
      </c>
      <c r="D21" s="1826" t="s">
        <v>1515</v>
      </c>
      <c r="E21" s="1827">
        <v>40</v>
      </c>
      <c r="F21" s="1826">
        <v>5</v>
      </c>
      <c r="G21" s="1828"/>
      <c r="H21" s="1829"/>
      <c r="I21" s="1830"/>
      <c r="J21" s="1813">
        <f>IFERROR(VLOOKUP(C21,TDSheet!$G$1:$AK$2998,30,FALSE)/'Параметры заказа'!$B$10,"")</f>
        <v>285.87</v>
      </c>
      <c r="K21" s="1799">
        <f t="shared" si="0"/>
        <v>22880.425896900004</v>
      </c>
      <c r="L21" s="1814"/>
    </row>
    <row r="22" spans="1:14" ht="24.15" customHeight="1">
      <c r="A22" s="2618"/>
      <c r="B22" s="2608"/>
      <c r="C22" s="1825" t="s">
        <v>5854</v>
      </c>
      <c r="D22" s="1826" t="s">
        <v>1515</v>
      </c>
      <c r="E22" s="1827">
        <v>40</v>
      </c>
      <c r="F22" s="1826">
        <v>6</v>
      </c>
      <c r="G22" s="1828"/>
      <c r="H22" s="1829"/>
      <c r="I22" s="1830"/>
      <c r="J22" s="1813">
        <f>IFERROR(VLOOKUP(C22,TDSheet!$G$1:$AK$2998,30,FALSE)/'Параметры заказа'!$B$10,"")</f>
        <v>318.45999999999998</v>
      </c>
      <c r="K22" s="1799">
        <f t="shared" si="0"/>
        <v>25488.860080200004</v>
      </c>
      <c r="L22" s="1814"/>
    </row>
    <row r="23" spans="1:14" ht="24.15" customHeight="1">
      <c r="A23" s="2618"/>
      <c r="B23" s="2608"/>
      <c r="C23" s="1825" t="s">
        <v>5857</v>
      </c>
      <c r="D23" s="1826" t="s">
        <v>1515</v>
      </c>
      <c r="E23" s="1827">
        <v>40</v>
      </c>
      <c r="F23" s="1826">
        <v>7</v>
      </c>
      <c r="G23" s="1828"/>
      <c r="H23" s="1829"/>
      <c r="I23" s="1830"/>
      <c r="J23" s="1813">
        <f>IFERROR(VLOOKUP(C23,TDSheet!$G$1:$AK$2998,30,FALSE)/'Параметры заказа'!$B$10,"")</f>
        <v>350.44</v>
      </c>
      <c r="K23" s="1799">
        <f t="shared" si="0"/>
        <v>28048.471162800004</v>
      </c>
      <c r="L23" s="1814"/>
    </row>
    <row r="24" spans="1:14" ht="24.15" customHeight="1" thickBot="1">
      <c r="A24" s="2618"/>
      <c r="B24" s="2608"/>
      <c r="C24" s="1831" t="s">
        <v>5860</v>
      </c>
      <c r="D24" s="1832" t="s">
        <v>1515</v>
      </c>
      <c r="E24" s="1833">
        <v>40</v>
      </c>
      <c r="F24" s="1832">
        <v>8</v>
      </c>
      <c r="G24" s="1834"/>
      <c r="H24" s="1835"/>
      <c r="I24" s="1836"/>
      <c r="J24" s="1815">
        <f>IFERROR(VLOOKUP(C24,TDSheet!$G$1:$AK$2998,30,FALSE)/'Параметры заказа'!$B$10,"")</f>
        <v>382.72</v>
      </c>
      <c r="K24" s="1803">
        <f t="shared" si="0"/>
        <v>30632.093606400005</v>
      </c>
      <c r="L24" s="1816"/>
    </row>
    <row r="25" spans="1:14" ht="24.15" customHeight="1">
      <c r="A25" s="2618"/>
      <c r="B25" s="2608"/>
      <c r="C25" s="1820" t="s">
        <v>5905</v>
      </c>
      <c r="D25" s="1821" t="s">
        <v>1503</v>
      </c>
      <c r="E25" s="1822">
        <v>40</v>
      </c>
      <c r="F25" s="1821">
        <v>2</v>
      </c>
      <c r="G25" s="1823"/>
      <c r="H25" s="1223"/>
      <c r="I25" s="1824"/>
      <c r="J25" s="1207">
        <f>IFERROR(VLOOKUP(C25,TDSheet!$G$1:$AK$2998,30,FALSE)/'Параметры заказа'!$B$10,"")</f>
        <v>210.64</v>
      </c>
      <c r="K25" s="1206">
        <f t="shared" si="0"/>
        <v>16859.176936800002</v>
      </c>
      <c r="L25" s="1812"/>
    </row>
    <row r="26" spans="1:14" ht="24.15" customHeight="1">
      <c r="A26" s="2618"/>
      <c r="B26" s="2608"/>
      <c r="C26" s="1825" t="s">
        <v>5908</v>
      </c>
      <c r="D26" s="1826" t="s">
        <v>1503</v>
      </c>
      <c r="E26" s="1827">
        <v>40</v>
      </c>
      <c r="F26" s="1826">
        <v>3</v>
      </c>
      <c r="G26" s="1828"/>
      <c r="H26" s="1829"/>
      <c r="I26" s="1830"/>
      <c r="J26" s="1813">
        <f>IFERROR(VLOOKUP(C26,TDSheet!$G$1:$AK$2998,30,FALSE)/'Параметры заказа'!$B$10,"")</f>
        <v>241.92</v>
      </c>
      <c r="K26" s="1799">
        <f t="shared" si="0"/>
        <v>19362.761510400003</v>
      </c>
      <c r="L26" s="1814"/>
    </row>
    <row r="27" spans="1:14" ht="24.15" customHeight="1">
      <c r="A27" s="2618"/>
      <c r="B27" s="2608"/>
      <c r="C27" s="1825" t="s">
        <v>5911</v>
      </c>
      <c r="D27" s="1826" t="s">
        <v>1503</v>
      </c>
      <c r="E27" s="1827">
        <v>40</v>
      </c>
      <c r="F27" s="1826">
        <v>4</v>
      </c>
      <c r="G27" s="1828"/>
      <c r="H27" s="1829"/>
      <c r="I27" s="1830"/>
      <c r="J27" s="1813">
        <f>IFERROR(VLOOKUP(C27,TDSheet!$G$1:$AK$2998,30,FALSE)/'Параметры заказа'!$B$10,"")</f>
        <v>274.47000000000003</v>
      </c>
      <c r="K27" s="1799">
        <f t="shared" si="0"/>
        <v>21967.994178900004</v>
      </c>
      <c r="L27" s="1814"/>
    </row>
    <row r="28" spans="1:14" ht="24.15" customHeight="1">
      <c r="A28" s="2618"/>
      <c r="B28" s="2608"/>
      <c r="C28" s="1825" t="s">
        <v>5914</v>
      </c>
      <c r="D28" s="1826" t="s">
        <v>1503</v>
      </c>
      <c r="E28" s="1827">
        <v>40</v>
      </c>
      <c r="F28" s="1826">
        <v>5</v>
      </c>
      <c r="G28" s="1828"/>
      <c r="H28" s="1829"/>
      <c r="I28" s="1830"/>
      <c r="J28" s="1813">
        <f>IFERROR(VLOOKUP(C28,TDSheet!$G$1:$AK$2998,30,FALSE)/'Параметры заказа'!$B$10,"")</f>
        <v>306.7</v>
      </c>
      <c r="K28" s="1799">
        <f t="shared" si="0"/>
        <v>24547.614729000004</v>
      </c>
      <c r="L28" s="1814"/>
    </row>
    <row r="29" spans="1:14" ht="24.15" customHeight="1">
      <c r="A29" s="2618"/>
      <c r="B29" s="2608"/>
      <c r="C29" s="1825" t="s">
        <v>5917</v>
      </c>
      <c r="D29" s="1826" t="s">
        <v>1503</v>
      </c>
      <c r="E29" s="1827">
        <v>40</v>
      </c>
      <c r="F29" s="1826">
        <v>6</v>
      </c>
      <c r="G29" s="1828"/>
      <c r="H29" s="1829"/>
      <c r="I29" s="1830"/>
      <c r="J29" s="1813">
        <f>IFERROR(VLOOKUP(C29,TDSheet!$G$1:$AK$2998,30,FALSE)/'Параметры заказа'!$B$10,"")</f>
        <v>339.29</v>
      </c>
      <c r="K29" s="1799">
        <f t="shared" si="0"/>
        <v>27156.048912300004</v>
      </c>
      <c r="L29" s="1814"/>
    </row>
    <row r="30" spans="1:14" ht="24.15" customHeight="1">
      <c r="A30" s="2618"/>
      <c r="B30" s="2608"/>
      <c r="C30" s="1825" t="s">
        <v>5920</v>
      </c>
      <c r="D30" s="1826" t="s">
        <v>1503</v>
      </c>
      <c r="E30" s="1827">
        <v>40</v>
      </c>
      <c r="F30" s="1826">
        <v>7</v>
      </c>
      <c r="G30" s="1828"/>
      <c r="H30" s="1829"/>
      <c r="I30" s="1830"/>
      <c r="J30" s="1813">
        <f>IFERROR(VLOOKUP(C30,TDSheet!$G$1:$AK$2998,30,FALSE)/'Параметры заказа'!$B$10,"")</f>
        <v>371.28</v>
      </c>
      <c r="K30" s="1799">
        <f t="shared" si="0"/>
        <v>29716.460373600003</v>
      </c>
      <c r="L30" s="1814"/>
    </row>
    <row r="31" spans="1:14" ht="24.15" customHeight="1" thickBot="1">
      <c r="A31" s="2618"/>
      <c r="B31" s="2608"/>
      <c r="C31" s="1831" t="s">
        <v>5923</v>
      </c>
      <c r="D31" s="1832" t="s">
        <v>1503</v>
      </c>
      <c r="E31" s="1833">
        <v>40</v>
      </c>
      <c r="F31" s="1832">
        <v>8</v>
      </c>
      <c r="G31" s="1834"/>
      <c r="H31" s="1835"/>
      <c r="I31" s="1836"/>
      <c r="J31" s="1815">
        <f>IFERROR(VLOOKUP(C31,TDSheet!$G$1:$AK$2998,30,FALSE)/'Параметры заказа'!$B$10,"")</f>
        <v>403.55</v>
      </c>
      <c r="K31" s="1803">
        <f t="shared" si="0"/>
        <v>32299.282438500006</v>
      </c>
      <c r="L31" s="1816"/>
    </row>
    <row r="32" spans="1:14" ht="24.15" customHeight="1">
      <c r="A32" s="2618"/>
      <c r="B32" s="2608"/>
      <c r="C32" s="1820" t="s">
        <v>5884</v>
      </c>
      <c r="D32" s="1821" t="s">
        <v>1492</v>
      </c>
      <c r="E32" s="1822">
        <v>40</v>
      </c>
      <c r="F32" s="1821">
        <v>2</v>
      </c>
      <c r="G32" s="1823"/>
      <c r="H32" s="1223"/>
      <c r="I32" s="1824"/>
      <c r="J32" s="1207">
        <f>IFERROR(VLOOKUP(C32,TDSheet!$G$1:$AK$2998,30,FALSE)/'Параметры заказа'!$B$10,"")</f>
        <v>210.64</v>
      </c>
      <c r="K32" s="1206">
        <f t="shared" si="0"/>
        <v>16859.176936800002</v>
      </c>
      <c r="L32" s="1812"/>
    </row>
    <row r="33" spans="1:23" ht="24.15" customHeight="1">
      <c r="A33" s="2618"/>
      <c r="B33" s="2608"/>
      <c r="C33" s="1825" t="s">
        <v>5887</v>
      </c>
      <c r="D33" s="1826" t="s">
        <v>1492</v>
      </c>
      <c r="E33" s="1827">
        <v>40</v>
      </c>
      <c r="F33" s="1826">
        <v>3</v>
      </c>
      <c r="G33" s="1828"/>
      <c r="H33" s="1829"/>
      <c r="I33" s="1830"/>
      <c r="J33" s="1813">
        <f>IFERROR(VLOOKUP(C33,TDSheet!$G$1:$AK$2998,30,FALSE)/'Параметры заказа'!$B$10,"")</f>
        <v>241.92</v>
      </c>
      <c r="K33" s="1799">
        <f t="shared" si="0"/>
        <v>19362.761510400003</v>
      </c>
      <c r="L33" s="1814"/>
    </row>
    <row r="34" spans="1:23" ht="24.15" customHeight="1">
      <c r="A34" s="2618"/>
      <c r="B34" s="2608"/>
      <c r="C34" s="1825" t="s">
        <v>5890</v>
      </c>
      <c r="D34" s="1826" t="s">
        <v>1492</v>
      </c>
      <c r="E34" s="1827">
        <v>40</v>
      </c>
      <c r="F34" s="1826">
        <v>4</v>
      </c>
      <c r="G34" s="1828"/>
      <c r="H34" s="1829"/>
      <c r="I34" s="1830"/>
      <c r="J34" s="1813">
        <f>IFERROR(VLOOKUP(C34,TDSheet!$G$1:$AK$2998,30,FALSE)/'Параметры заказа'!$B$10,"")</f>
        <v>274.47000000000003</v>
      </c>
      <c r="K34" s="1799">
        <f t="shared" si="0"/>
        <v>21967.994178900004</v>
      </c>
      <c r="L34" s="1814"/>
    </row>
    <row r="35" spans="1:23" ht="24.15" customHeight="1">
      <c r="A35" s="2618"/>
      <c r="B35" s="2608"/>
      <c r="C35" s="1825" t="s">
        <v>5893</v>
      </c>
      <c r="D35" s="1826" t="s">
        <v>1492</v>
      </c>
      <c r="E35" s="1827">
        <v>40</v>
      </c>
      <c r="F35" s="1826">
        <v>5</v>
      </c>
      <c r="G35" s="1828"/>
      <c r="H35" s="1829"/>
      <c r="I35" s="1830"/>
      <c r="J35" s="1813">
        <f>IFERROR(VLOOKUP(C35,TDSheet!$G$1:$AK$2998,30,FALSE)/'Параметры заказа'!$B$10,"")</f>
        <v>306.7</v>
      </c>
      <c r="K35" s="1799">
        <f t="shared" si="0"/>
        <v>24547.614729000004</v>
      </c>
      <c r="L35" s="1814"/>
    </row>
    <row r="36" spans="1:23" ht="24.15" customHeight="1">
      <c r="A36" s="2618"/>
      <c r="B36" s="2608"/>
      <c r="C36" s="1825" t="s">
        <v>5896</v>
      </c>
      <c r="D36" s="1826" t="s">
        <v>1492</v>
      </c>
      <c r="E36" s="1827">
        <v>40</v>
      </c>
      <c r="F36" s="1826">
        <v>6</v>
      </c>
      <c r="G36" s="1828"/>
      <c r="H36" s="1829"/>
      <c r="I36" s="1830"/>
      <c r="J36" s="1813">
        <f>IFERROR(VLOOKUP(C36,TDSheet!$G$1:$AK$2998,30,FALSE)/'Параметры заказа'!$B$10,"")</f>
        <v>339.29</v>
      </c>
      <c r="K36" s="1799">
        <f t="shared" si="0"/>
        <v>27156.048912300004</v>
      </c>
      <c r="L36" s="1814"/>
    </row>
    <row r="37" spans="1:23" ht="24.15" customHeight="1">
      <c r="A37" s="2618"/>
      <c r="B37" s="2608"/>
      <c r="C37" s="1825" t="s">
        <v>5899</v>
      </c>
      <c r="D37" s="1826" t="s">
        <v>1492</v>
      </c>
      <c r="E37" s="1827">
        <v>40</v>
      </c>
      <c r="F37" s="1826">
        <v>7</v>
      </c>
      <c r="G37" s="1828"/>
      <c r="H37" s="1829"/>
      <c r="I37" s="1830"/>
      <c r="J37" s="1813">
        <f>IFERROR(VLOOKUP(C37,TDSheet!$G$1:$AK$2998,30,FALSE)/'Параметры заказа'!$B$10,"")</f>
        <v>371.28</v>
      </c>
      <c r="K37" s="1799">
        <f t="shared" si="0"/>
        <v>29716.460373600003</v>
      </c>
      <c r="L37" s="1814"/>
    </row>
    <row r="38" spans="1:23" ht="24.15" customHeight="1" thickBot="1">
      <c r="A38" s="2619"/>
      <c r="B38" s="2609"/>
      <c r="C38" s="1831" t="s">
        <v>5902</v>
      </c>
      <c r="D38" s="1832" t="s">
        <v>1492</v>
      </c>
      <c r="E38" s="1833">
        <v>40</v>
      </c>
      <c r="F38" s="1832">
        <v>8</v>
      </c>
      <c r="G38" s="1834"/>
      <c r="H38" s="1835"/>
      <c r="I38" s="1836"/>
      <c r="J38" s="1815">
        <f>IFERROR(VLOOKUP(C38,TDSheet!$G$1:$AK$2998,30,FALSE)/'Параметры заказа'!$B$10,"")</f>
        <v>403.55</v>
      </c>
      <c r="K38" s="1803">
        <f t="shared" si="0"/>
        <v>32299.282438500006</v>
      </c>
      <c r="L38" s="1816"/>
    </row>
    <row r="39" spans="1:23" ht="24.15" customHeight="1" thickBot="1">
      <c r="A39" s="725" t="s">
        <v>1522</v>
      </c>
      <c r="B39" s="767"/>
      <c r="C39" s="771"/>
      <c r="D39" s="771"/>
      <c r="E39" s="771"/>
      <c r="F39" s="771"/>
      <c r="G39" s="771"/>
      <c r="H39" s="771"/>
      <c r="I39" s="771"/>
      <c r="J39" s="771" t="str">
        <f>IFERROR(VLOOKUP(C39,TDSheet!$G$1:$AK$2998,30,FALSE)/'Параметры заказа'!$B$10,"")</f>
        <v/>
      </c>
      <c r="K39" s="1174" t="str">
        <f t="shared" si="0"/>
        <v/>
      </c>
      <c r="L39" s="1817"/>
      <c r="N39" s="305" t="s">
        <v>1505</v>
      </c>
      <c r="O39" s="392"/>
      <c r="P39" s="392"/>
      <c r="Q39" s="392"/>
      <c r="R39" s="392"/>
      <c r="S39" s="392"/>
      <c r="T39" s="392"/>
      <c r="U39" s="392"/>
      <c r="V39" s="392"/>
      <c r="W39" s="392"/>
    </row>
    <row r="40" spans="1:23" ht="24.15" customHeight="1">
      <c r="A40" s="2620"/>
      <c r="B40" s="2564" t="s">
        <v>1516</v>
      </c>
      <c r="C40" s="1837" t="s">
        <v>5932</v>
      </c>
      <c r="D40" s="1838" t="s">
        <v>1518</v>
      </c>
      <c r="E40" s="1839">
        <v>40</v>
      </c>
      <c r="F40" s="1838">
        <v>2</v>
      </c>
      <c r="G40" s="1823"/>
      <c r="H40" s="1223"/>
      <c r="I40" s="1824"/>
      <c r="J40" s="1205">
        <f>IFERROR(VLOOKUP(C40,TDSheet!$G$1:$AK$2998,30,FALSE)/'Параметры заказа'!$B$10,"")</f>
        <v>194.56</v>
      </c>
      <c r="K40" s="1206">
        <f t="shared" si="0"/>
        <v>15572.167987200002</v>
      </c>
      <c r="L40" s="1812"/>
      <c r="N40" s="290" t="s">
        <v>5837</v>
      </c>
    </row>
    <row r="41" spans="1:23" ht="24.15" customHeight="1">
      <c r="A41" s="2621"/>
      <c r="B41" s="2565"/>
      <c r="C41" s="1946" t="s">
        <v>5933</v>
      </c>
      <c r="D41" s="1947" t="s">
        <v>1518</v>
      </c>
      <c r="E41" s="1948">
        <v>40</v>
      </c>
      <c r="F41" s="1947">
        <v>3</v>
      </c>
      <c r="G41" s="1828"/>
      <c r="H41" s="1949"/>
      <c r="I41" s="1950"/>
      <c r="J41" s="1951">
        <f>IFERROR(VLOOKUP(C41,TDSheet!$G$1:$AK$2998,30,FALSE)/'Параметры заказа'!$B$10,"")</f>
        <v>240.19</v>
      </c>
      <c r="K41" s="1952">
        <f t="shared" si="0"/>
        <v>19224.295995300003</v>
      </c>
      <c r="L41" s="1953"/>
      <c r="N41" s="290" t="s">
        <v>1521</v>
      </c>
    </row>
    <row r="42" spans="1:23" ht="24.15" customHeight="1">
      <c r="A42" s="2621"/>
      <c r="B42" s="2565"/>
      <c r="C42" s="1946" t="s">
        <v>5934</v>
      </c>
      <c r="D42" s="1947" t="s">
        <v>1518</v>
      </c>
      <c r="E42" s="1948">
        <v>40</v>
      </c>
      <c r="F42" s="1947">
        <v>4</v>
      </c>
      <c r="G42" s="1828"/>
      <c r="H42" s="1949"/>
      <c r="I42" s="1950"/>
      <c r="J42" s="1951">
        <f>IFERROR(VLOOKUP(C42,TDSheet!$G$1:$AK$2998,30,FALSE)/'Параметры заказа'!$B$10,"")</f>
        <v>287.10000000000002</v>
      </c>
      <c r="K42" s="1952">
        <f t="shared" si="0"/>
        <v>22978.872477000004</v>
      </c>
      <c r="L42" s="1953"/>
      <c r="N42" s="290" t="s">
        <v>5826</v>
      </c>
    </row>
    <row r="43" spans="1:23" ht="24.15" customHeight="1">
      <c r="A43" s="2621"/>
      <c r="B43" s="2565"/>
      <c r="C43" s="1946" t="s">
        <v>5935</v>
      </c>
      <c r="D43" s="1947" t="s">
        <v>1518</v>
      </c>
      <c r="E43" s="1948">
        <v>40</v>
      </c>
      <c r="F43" s="1947">
        <v>5</v>
      </c>
      <c r="G43" s="1828"/>
      <c r="H43" s="1949"/>
      <c r="I43" s="1950"/>
      <c r="J43" s="1951">
        <f>IFERROR(VLOOKUP(C43,TDSheet!$G$1:$AK$2998,30,FALSE)/'Параметры заказа'!$B$10,"")</f>
        <v>333.68</v>
      </c>
      <c r="K43" s="1952">
        <f t="shared" si="0"/>
        <v>26707.036461600004</v>
      </c>
      <c r="L43" s="1953"/>
      <c r="N43" s="290" t="s">
        <v>5838</v>
      </c>
    </row>
    <row r="44" spans="1:23" ht="24.15" customHeight="1">
      <c r="A44" s="2621"/>
      <c r="B44" s="2565"/>
      <c r="C44" s="1946" t="s">
        <v>5936</v>
      </c>
      <c r="D44" s="1947" t="s">
        <v>1518</v>
      </c>
      <c r="E44" s="1948">
        <v>40</v>
      </c>
      <c r="F44" s="1947">
        <v>6</v>
      </c>
      <c r="G44" s="1828"/>
      <c r="H44" s="1949"/>
      <c r="I44" s="1950"/>
      <c r="J44" s="1951">
        <f>IFERROR(VLOOKUP(C44,TDSheet!$G$1:$AK$2998,30,FALSE)/'Параметры заказа'!$B$10,"")</f>
        <v>380.62</v>
      </c>
      <c r="K44" s="1952">
        <f t="shared" si="0"/>
        <v>30464.014079400004</v>
      </c>
      <c r="L44" s="1953"/>
      <c r="N44" s="290" t="s">
        <v>1520</v>
      </c>
    </row>
    <row r="45" spans="1:23" ht="24.15" customHeight="1">
      <c r="A45" s="2621"/>
      <c r="B45" s="2565"/>
      <c r="C45" s="1946" t="s">
        <v>5937</v>
      </c>
      <c r="D45" s="1947" t="s">
        <v>1518</v>
      </c>
      <c r="E45" s="1948">
        <v>40</v>
      </c>
      <c r="F45" s="1947">
        <v>7</v>
      </c>
      <c r="G45" s="1828"/>
      <c r="H45" s="1949"/>
      <c r="I45" s="1950"/>
      <c r="J45" s="1951">
        <f>IFERROR(VLOOKUP(C45,TDSheet!$G$1:$AK$2998,30,FALSE)/'Параметры заказа'!$B$10,"")</f>
        <v>426.95</v>
      </c>
      <c r="K45" s="1952">
        <f t="shared" si="0"/>
        <v>34172.168596500007</v>
      </c>
      <c r="L45" s="1953"/>
      <c r="N45" s="290" t="s">
        <v>1519</v>
      </c>
    </row>
    <row r="46" spans="1:23" ht="24.15" customHeight="1" thickBot="1">
      <c r="A46" s="2621"/>
      <c r="B46" s="2565"/>
      <c r="C46" s="1946" t="s">
        <v>5938</v>
      </c>
      <c r="D46" s="1947" t="s">
        <v>1518</v>
      </c>
      <c r="E46" s="1948">
        <v>40</v>
      </c>
      <c r="F46" s="1947">
        <v>8</v>
      </c>
      <c r="G46" s="1828"/>
      <c r="H46" s="1949"/>
      <c r="I46" s="1950"/>
      <c r="J46" s="1951">
        <f>IFERROR(VLOOKUP(C46,TDSheet!$G$1:$AK$2998,30,FALSE)/'Параметры заказа'!$B$10,"")</f>
        <v>473.57</v>
      </c>
      <c r="K46" s="1952">
        <f t="shared" si="0"/>
        <v>37903.534095900002</v>
      </c>
      <c r="L46" s="1953"/>
      <c r="N46" s="290" t="s">
        <v>1517</v>
      </c>
    </row>
    <row r="47" spans="1:23" ht="24.15" customHeight="1">
      <c r="A47" s="2621"/>
      <c r="B47" s="2565"/>
      <c r="C47" s="1837" t="s">
        <v>5939</v>
      </c>
      <c r="D47" s="1838" t="s">
        <v>1515</v>
      </c>
      <c r="E47" s="1839">
        <v>40</v>
      </c>
      <c r="F47" s="1838">
        <v>2</v>
      </c>
      <c r="G47" s="1828"/>
      <c r="H47" s="1223"/>
      <c r="I47" s="1824"/>
      <c r="J47" s="1207">
        <f>IFERROR(VLOOKUP(C47,TDSheet!$G$1:$AK$2998,30,FALSE)/'Параметры заказа'!$B$10,"")</f>
        <v>194.56</v>
      </c>
      <c r="K47" s="1206">
        <f t="shared" si="0"/>
        <v>15572.167987200002</v>
      </c>
      <c r="L47" s="1812"/>
      <c r="N47"/>
    </row>
    <row r="48" spans="1:23" ht="24.15" customHeight="1">
      <c r="A48" s="2621"/>
      <c r="B48" s="2565"/>
      <c r="C48" s="1946" t="s">
        <v>5940</v>
      </c>
      <c r="D48" s="1947" t="s">
        <v>1515</v>
      </c>
      <c r="E48" s="1948">
        <v>40</v>
      </c>
      <c r="F48" s="1947">
        <v>3</v>
      </c>
      <c r="G48" s="1828"/>
      <c r="H48" s="1949"/>
      <c r="I48" s="1950"/>
      <c r="J48" s="1951">
        <f>IFERROR(VLOOKUP(C48,TDSheet!$G$1:$AK$2998,30,FALSE)/'Параметры заказа'!$B$10,"")</f>
        <v>240.19</v>
      </c>
      <c r="K48" s="1952">
        <f t="shared" si="0"/>
        <v>19224.295995300003</v>
      </c>
      <c r="L48" s="1953"/>
      <c r="N48"/>
    </row>
    <row r="49" spans="1:12" ht="24.15" customHeight="1">
      <c r="A49" s="2621"/>
      <c r="B49" s="2565"/>
      <c r="C49" s="1946" t="s">
        <v>5941</v>
      </c>
      <c r="D49" s="1947" t="s">
        <v>1515</v>
      </c>
      <c r="E49" s="1948">
        <v>40</v>
      </c>
      <c r="F49" s="1947">
        <v>4</v>
      </c>
      <c r="G49" s="1828"/>
      <c r="H49" s="1949"/>
      <c r="I49" s="1950"/>
      <c r="J49" s="1951">
        <f>IFERROR(VLOOKUP(C49,TDSheet!$G$1:$AK$2998,30,FALSE)/'Параметры заказа'!$B$10,"")</f>
        <v>287.10000000000002</v>
      </c>
      <c r="K49" s="1952">
        <f t="shared" si="0"/>
        <v>22978.872477000004</v>
      </c>
      <c r="L49" s="1953"/>
    </row>
    <row r="50" spans="1:12" ht="24.15" customHeight="1">
      <c r="A50" s="2621"/>
      <c r="B50" s="2565"/>
      <c r="C50" s="1946" t="s">
        <v>5942</v>
      </c>
      <c r="D50" s="1947" t="s">
        <v>1515</v>
      </c>
      <c r="E50" s="1948">
        <v>40</v>
      </c>
      <c r="F50" s="1947">
        <v>5</v>
      </c>
      <c r="G50" s="1828"/>
      <c r="H50" s="1949"/>
      <c r="I50" s="1950"/>
      <c r="J50" s="1951">
        <f>IFERROR(VLOOKUP(C50,TDSheet!$G$1:$AK$2998,30,FALSE)/'Параметры заказа'!$B$10,"")</f>
        <v>333.68</v>
      </c>
      <c r="K50" s="1952">
        <f t="shared" si="0"/>
        <v>26707.036461600004</v>
      </c>
      <c r="L50" s="1953"/>
    </row>
    <row r="51" spans="1:12" ht="24.15" customHeight="1">
      <c r="A51" s="2621"/>
      <c r="B51" s="2565"/>
      <c r="C51" s="1946" t="s">
        <v>5943</v>
      </c>
      <c r="D51" s="1947" t="s">
        <v>1515</v>
      </c>
      <c r="E51" s="1948">
        <v>40</v>
      </c>
      <c r="F51" s="1947">
        <v>6</v>
      </c>
      <c r="G51" s="1828"/>
      <c r="H51" s="1949"/>
      <c r="I51" s="1950"/>
      <c r="J51" s="1951">
        <f>IFERROR(VLOOKUP(C51,TDSheet!$G$1:$AK$2998,30,FALSE)/'Параметры заказа'!$B$10,"")</f>
        <v>380.62</v>
      </c>
      <c r="K51" s="1952">
        <f t="shared" si="0"/>
        <v>30464.014079400004</v>
      </c>
      <c r="L51" s="1953"/>
    </row>
    <row r="52" spans="1:12" ht="24.15" customHeight="1">
      <c r="A52" s="2621"/>
      <c r="B52" s="2565"/>
      <c r="C52" s="1946" t="s">
        <v>5944</v>
      </c>
      <c r="D52" s="1947" t="s">
        <v>1515</v>
      </c>
      <c r="E52" s="1948">
        <v>40</v>
      </c>
      <c r="F52" s="1947">
        <v>7</v>
      </c>
      <c r="G52" s="1828"/>
      <c r="H52" s="1949"/>
      <c r="I52" s="1950"/>
      <c r="J52" s="1951">
        <f>IFERROR(VLOOKUP(C52,TDSheet!$G$1:$AK$2998,30,FALSE)/'Параметры заказа'!$B$10,"")</f>
        <v>426.95</v>
      </c>
      <c r="K52" s="1952">
        <f t="shared" si="0"/>
        <v>34172.168596500007</v>
      </c>
      <c r="L52" s="1953"/>
    </row>
    <row r="53" spans="1:12" ht="24.15" customHeight="1" thickBot="1">
      <c r="A53" s="2621"/>
      <c r="B53" s="2565"/>
      <c r="C53" s="1954" t="s">
        <v>5945</v>
      </c>
      <c r="D53" s="1955" t="s">
        <v>1515</v>
      </c>
      <c r="E53" s="1956">
        <v>40</v>
      </c>
      <c r="F53" s="1955">
        <v>8</v>
      </c>
      <c r="G53" s="1834"/>
      <c r="H53" s="1894"/>
      <c r="I53" s="1957"/>
      <c r="J53" s="1958">
        <f>IFERROR(VLOOKUP(C53,TDSheet!$G$1:$AK$2998,30,FALSE)/'Параметры заказа'!$B$10,"")</f>
        <v>473.57</v>
      </c>
      <c r="K53" s="1959">
        <f t="shared" si="0"/>
        <v>37903.534095900002</v>
      </c>
      <c r="L53" s="1960"/>
    </row>
    <row r="54" spans="1:12" ht="24.15" customHeight="1">
      <c r="A54" s="2621"/>
      <c r="B54" s="2565"/>
      <c r="C54" s="1837" t="s">
        <v>5946</v>
      </c>
      <c r="D54" s="1838" t="s">
        <v>1503</v>
      </c>
      <c r="E54" s="1839">
        <v>40</v>
      </c>
      <c r="F54" s="1838">
        <v>2</v>
      </c>
      <c r="G54" s="1828"/>
      <c r="H54" s="1223"/>
      <c r="I54" s="1824"/>
      <c r="J54" s="1207">
        <f>IFERROR(VLOOKUP(C54,TDSheet!$G$1:$AK$2998,30,FALSE)/'Параметры заказа'!$B$10,"")</f>
        <v>209.44</v>
      </c>
      <c r="K54" s="1206">
        <f t="shared" si="0"/>
        <v>16763.131492800003</v>
      </c>
      <c r="L54" s="1812"/>
    </row>
    <row r="55" spans="1:12" ht="24.15" customHeight="1">
      <c r="A55" s="2621"/>
      <c r="B55" s="2565"/>
      <c r="C55" s="1946" t="s">
        <v>5947</v>
      </c>
      <c r="D55" s="1947" t="s">
        <v>1503</v>
      </c>
      <c r="E55" s="1948">
        <v>40</v>
      </c>
      <c r="F55" s="1947">
        <v>3</v>
      </c>
      <c r="G55" s="1828"/>
      <c r="H55" s="1949"/>
      <c r="I55" s="1950"/>
      <c r="J55" s="1951">
        <f>IFERROR(VLOOKUP(C55,TDSheet!$G$1:$AK$2998,30,FALSE)/'Параметры заказа'!$B$10,"")</f>
        <v>255.07</v>
      </c>
      <c r="K55" s="1952">
        <f t="shared" si="0"/>
        <v>20415.259500900003</v>
      </c>
      <c r="L55" s="1953"/>
    </row>
    <row r="56" spans="1:12" ht="24.15" customHeight="1">
      <c r="A56" s="2621"/>
      <c r="B56" s="2565"/>
      <c r="C56" s="1946" t="s">
        <v>5948</v>
      </c>
      <c r="D56" s="1947" t="s">
        <v>1503</v>
      </c>
      <c r="E56" s="1948">
        <v>40</v>
      </c>
      <c r="F56" s="1947">
        <v>4</v>
      </c>
      <c r="G56" s="1828"/>
      <c r="H56" s="1949"/>
      <c r="I56" s="1950"/>
      <c r="J56" s="1951">
        <f>IFERROR(VLOOKUP(C56,TDSheet!$G$1:$AK$2998,30,FALSE)/'Параметры заказа'!$B$10,"")</f>
        <v>301.97000000000003</v>
      </c>
      <c r="K56" s="1952">
        <f t="shared" si="0"/>
        <v>24169.035603900007</v>
      </c>
      <c r="L56" s="1953"/>
    </row>
    <row r="57" spans="1:12" ht="24.15" customHeight="1">
      <c r="A57" s="2621"/>
      <c r="B57" s="2565"/>
      <c r="C57" s="1946" t="s">
        <v>5949</v>
      </c>
      <c r="D57" s="1947" t="s">
        <v>1503</v>
      </c>
      <c r="E57" s="1948">
        <v>40</v>
      </c>
      <c r="F57" s="1947">
        <v>5</v>
      </c>
      <c r="G57" s="1828"/>
      <c r="H57" s="1949"/>
      <c r="I57" s="1950"/>
      <c r="J57" s="1951">
        <f>IFERROR(VLOOKUP(C57,TDSheet!$G$1:$AK$2998,30,FALSE)/'Параметры заказа'!$B$10,"")</f>
        <v>348.56</v>
      </c>
      <c r="K57" s="1952">
        <f t="shared" si="0"/>
        <v>27897.999967200005</v>
      </c>
      <c r="L57" s="1953"/>
    </row>
    <row r="58" spans="1:12" ht="24.15" customHeight="1">
      <c r="A58" s="2621"/>
      <c r="B58" s="2565"/>
      <c r="C58" s="1946" t="s">
        <v>5950</v>
      </c>
      <c r="D58" s="1947" t="s">
        <v>1503</v>
      </c>
      <c r="E58" s="1948">
        <v>40</v>
      </c>
      <c r="F58" s="1947">
        <v>6</v>
      </c>
      <c r="G58" s="1828"/>
      <c r="H58" s="1949"/>
      <c r="I58" s="1950"/>
      <c r="J58" s="1951">
        <f>IFERROR(VLOOKUP(C58,TDSheet!$G$1:$AK$2998,30,FALSE)/'Параметры заказа'!$B$10,"")</f>
        <v>395.5</v>
      </c>
      <c r="K58" s="1952">
        <f t="shared" si="0"/>
        <v>31654.977585000004</v>
      </c>
      <c r="L58" s="1953"/>
    </row>
    <row r="59" spans="1:12" ht="24.15" customHeight="1">
      <c r="A59" s="2621"/>
      <c r="B59" s="2565"/>
      <c r="C59" s="1946" t="s">
        <v>5951</v>
      </c>
      <c r="D59" s="1947" t="s">
        <v>1503</v>
      </c>
      <c r="E59" s="1948">
        <v>40</v>
      </c>
      <c r="F59" s="1947">
        <v>7</v>
      </c>
      <c r="G59" s="1828"/>
      <c r="H59" s="1949"/>
      <c r="I59" s="1950"/>
      <c r="J59" s="1951">
        <f>IFERROR(VLOOKUP(C59,TDSheet!$G$1:$AK$2998,30,FALSE)/'Параметры заказа'!$B$10,"")</f>
        <v>441.83</v>
      </c>
      <c r="K59" s="1952">
        <f t="shared" si="0"/>
        <v>35363.132102100004</v>
      </c>
      <c r="L59" s="1953"/>
    </row>
    <row r="60" spans="1:12" ht="24.15" customHeight="1" thickBot="1">
      <c r="A60" s="2621"/>
      <c r="B60" s="2565"/>
      <c r="C60" s="1946" t="s">
        <v>5952</v>
      </c>
      <c r="D60" s="1947" t="s">
        <v>1503</v>
      </c>
      <c r="E60" s="1948">
        <v>40</v>
      </c>
      <c r="F60" s="1947">
        <v>8</v>
      </c>
      <c r="G60" s="1828"/>
      <c r="H60" s="1949"/>
      <c r="I60" s="1950"/>
      <c r="J60" s="1951">
        <f>IFERROR(VLOOKUP(C60,TDSheet!$G$1:$AK$2998,30,FALSE)/'Параметры заказа'!$B$10,"")</f>
        <v>488.45</v>
      </c>
      <c r="K60" s="1952">
        <f t="shared" si="0"/>
        <v>39094.497601500007</v>
      </c>
      <c r="L60" s="1960"/>
    </row>
    <row r="61" spans="1:12" ht="24.15" customHeight="1">
      <c r="A61" s="2621"/>
      <c r="B61" s="2565"/>
      <c r="C61" s="1837" t="s">
        <v>5953</v>
      </c>
      <c r="D61" s="1838" t="s">
        <v>1492</v>
      </c>
      <c r="E61" s="1839">
        <v>40</v>
      </c>
      <c r="F61" s="1838">
        <v>2</v>
      </c>
      <c r="G61" s="1828"/>
      <c r="H61" s="1223"/>
      <c r="I61" s="1824"/>
      <c r="J61" s="1207">
        <f>IFERROR(VLOOKUP(C61,TDSheet!$G$1:$AK$2998,30,FALSE)/'Параметры заказа'!$B$10,"")</f>
        <v>209.44</v>
      </c>
      <c r="K61" s="1206">
        <f t="shared" si="0"/>
        <v>16763.131492800003</v>
      </c>
      <c r="L61" s="1812"/>
    </row>
    <row r="62" spans="1:12" ht="24.15" customHeight="1">
      <c r="A62" s="2621"/>
      <c r="B62" s="2565"/>
      <c r="C62" s="1946" t="s">
        <v>5954</v>
      </c>
      <c r="D62" s="1947" t="s">
        <v>1492</v>
      </c>
      <c r="E62" s="1948">
        <v>40</v>
      </c>
      <c r="F62" s="1947">
        <v>3</v>
      </c>
      <c r="G62" s="1828"/>
      <c r="H62" s="1949"/>
      <c r="I62" s="1950"/>
      <c r="J62" s="1951">
        <f>IFERROR(VLOOKUP(C62,TDSheet!$G$1:$AK$2998,30,FALSE)/'Параметры заказа'!$B$10,"")</f>
        <v>255.07</v>
      </c>
      <c r="K62" s="1952">
        <f t="shared" si="0"/>
        <v>20415.259500900003</v>
      </c>
      <c r="L62" s="1953"/>
    </row>
    <row r="63" spans="1:12" ht="24.15" customHeight="1">
      <c r="A63" s="2621"/>
      <c r="B63" s="2565"/>
      <c r="C63" s="1946" t="s">
        <v>5955</v>
      </c>
      <c r="D63" s="1947" t="s">
        <v>1492</v>
      </c>
      <c r="E63" s="1948">
        <v>40</v>
      </c>
      <c r="F63" s="1947">
        <v>4</v>
      </c>
      <c r="G63" s="1828"/>
      <c r="H63" s="1949"/>
      <c r="I63" s="1950"/>
      <c r="J63" s="1951">
        <f>IFERROR(VLOOKUP(C63,TDSheet!$G$1:$AK$2998,30,FALSE)/'Параметры заказа'!$B$10,"")</f>
        <v>301.97000000000003</v>
      </c>
      <c r="K63" s="1952">
        <f t="shared" si="0"/>
        <v>24169.035603900007</v>
      </c>
      <c r="L63" s="1953"/>
    </row>
    <row r="64" spans="1:12" ht="24.15" customHeight="1">
      <c r="A64" s="2621"/>
      <c r="B64" s="2565"/>
      <c r="C64" s="1946" t="s">
        <v>5956</v>
      </c>
      <c r="D64" s="1947" t="s">
        <v>1492</v>
      </c>
      <c r="E64" s="1948">
        <v>40</v>
      </c>
      <c r="F64" s="1947">
        <v>5</v>
      </c>
      <c r="G64" s="1828"/>
      <c r="H64" s="1949"/>
      <c r="I64" s="1950"/>
      <c r="J64" s="1951">
        <f>IFERROR(VLOOKUP(C64,TDSheet!$G$1:$AK$2998,30,FALSE)/'Параметры заказа'!$B$10,"")</f>
        <v>348.56</v>
      </c>
      <c r="K64" s="1952">
        <f t="shared" si="0"/>
        <v>27897.999967200005</v>
      </c>
      <c r="L64" s="1953"/>
    </row>
    <row r="65" spans="1:14" ht="24.15" customHeight="1">
      <c r="A65" s="2621"/>
      <c r="B65" s="2565"/>
      <c r="C65" s="1946" t="s">
        <v>5957</v>
      </c>
      <c r="D65" s="1947" t="s">
        <v>1492</v>
      </c>
      <c r="E65" s="1948">
        <v>40</v>
      </c>
      <c r="F65" s="1947">
        <v>6</v>
      </c>
      <c r="G65" s="1828"/>
      <c r="H65" s="1949"/>
      <c r="I65" s="1950"/>
      <c r="J65" s="1951">
        <f>IFERROR(VLOOKUP(C65,TDSheet!$G$1:$AK$2998,30,FALSE)/'Параметры заказа'!$B$10,"")</f>
        <v>395.5</v>
      </c>
      <c r="K65" s="1952">
        <f t="shared" si="0"/>
        <v>31654.977585000004</v>
      </c>
      <c r="L65" s="1953"/>
    </row>
    <row r="66" spans="1:14" ht="24.15" customHeight="1">
      <c r="A66" s="2621"/>
      <c r="B66" s="2565"/>
      <c r="C66" s="1946" t="s">
        <v>5958</v>
      </c>
      <c r="D66" s="1947" t="s">
        <v>1492</v>
      </c>
      <c r="E66" s="1948">
        <v>40</v>
      </c>
      <c r="F66" s="1947">
        <v>7</v>
      </c>
      <c r="G66" s="1828"/>
      <c r="H66" s="1949"/>
      <c r="I66" s="1950"/>
      <c r="J66" s="1951">
        <f>IFERROR(VLOOKUP(C66,TDSheet!$G$1:$AK$2998,30,FALSE)/'Параметры заказа'!$B$10,"")</f>
        <v>441.83</v>
      </c>
      <c r="K66" s="1952">
        <f t="shared" si="0"/>
        <v>35363.132102100004</v>
      </c>
      <c r="L66" s="1953"/>
    </row>
    <row r="67" spans="1:14" ht="24.15" customHeight="1" thickBot="1">
      <c r="A67" s="2622"/>
      <c r="B67" s="2575"/>
      <c r="C67" s="1954" t="s">
        <v>5959</v>
      </c>
      <c r="D67" s="1955" t="s">
        <v>1492</v>
      </c>
      <c r="E67" s="1956">
        <v>40</v>
      </c>
      <c r="F67" s="1955">
        <v>8</v>
      </c>
      <c r="G67" s="1834"/>
      <c r="H67" s="1894"/>
      <c r="I67" s="1957"/>
      <c r="J67" s="1958">
        <f>IFERROR(VLOOKUP(C67,TDSheet!$G$1:$AK$2998,30,FALSE)/'Параметры заказа'!$B$10,"")</f>
        <v>488.45</v>
      </c>
      <c r="K67" s="1959">
        <f t="shared" si="0"/>
        <v>39094.497601500007</v>
      </c>
      <c r="L67" s="1960"/>
    </row>
    <row r="68" spans="1:14" ht="15.75" customHeight="1">
      <c r="A68" s="391"/>
      <c r="B68" s="389"/>
      <c r="C68" s="394"/>
      <c r="D68" s="395"/>
      <c r="E68" s="396"/>
      <c r="F68" s="395"/>
      <c r="I68" s="396"/>
      <c r="J68" s="397"/>
      <c r="K68" s="398"/>
    </row>
    <row r="69" spans="1:14" s="229" customFormat="1" ht="35.4" customHeight="1">
      <c r="A69" s="31" t="s">
        <v>1490</v>
      </c>
      <c r="B69" s="302"/>
      <c r="C69" s="303"/>
      <c r="D69" s="302"/>
      <c r="E69" s="301"/>
      <c r="F69" s="301"/>
      <c r="G69" s="300"/>
      <c r="H69" s="299"/>
      <c r="I69" s="298"/>
      <c r="J69" s="297"/>
      <c r="K69" s="296"/>
      <c r="L69" s="295"/>
      <c r="N69"/>
    </row>
    <row r="70" spans="1:14" s="400" customFormat="1" ht="13.65" customHeight="1">
      <c r="A70" s="306"/>
      <c r="B70"/>
      <c r="D70" s="28"/>
      <c r="E70" s="401"/>
      <c r="F70" s="401"/>
      <c r="G70" s="393"/>
      <c r="H70" s="120"/>
      <c r="I70" s="391"/>
      <c r="J70" s="402"/>
      <c r="K70" s="31"/>
      <c r="L70" s="399"/>
    </row>
    <row r="71" spans="1:14" s="400" customFormat="1" ht="13.65" customHeight="1">
      <c r="A71" s="306"/>
      <c r="B71" s="403"/>
      <c r="D71" s="28"/>
      <c r="E71" s="401"/>
      <c r="F71" s="401"/>
      <c r="G71" s="393"/>
      <c r="H71" s="120"/>
      <c r="I71" s="391"/>
      <c r="J71" s="402"/>
      <c r="K71" s="31"/>
      <c r="L71" s="399"/>
    </row>
    <row r="72" spans="1:14" s="400" customFormat="1" ht="13.65" customHeight="1">
      <c r="A72" s="306"/>
      <c r="B72" s="403"/>
      <c r="D72" s="28"/>
      <c r="E72" s="401"/>
      <c r="F72" s="401"/>
      <c r="G72" s="393"/>
      <c r="H72" s="120"/>
      <c r="I72" s="391"/>
      <c r="J72" s="402"/>
      <c r="K72" s="31"/>
      <c r="L72" s="399"/>
    </row>
    <row r="73" spans="1:14" s="400" customFormat="1" ht="13.65" customHeight="1">
      <c r="A73" s="292"/>
      <c r="B73" s="403"/>
      <c r="D73" s="28"/>
      <c r="E73" s="401"/>
      <c r="F73" s="401"/>
      <c r="G73" s="393"/>
      <c r="H73" s="120"/>
      <c r="I73" s="391"/>
      <c r="J73" s="402"/>
      <c r="K73" s="31"/>
      <c r="L73" s="399"/>
    </row>
    <row r="74" spans="1:14" s="400" customFormat="1" ht="13.65" customHeight="1">
      <c r="A74" s="292"/>
      <c r="B74" s="403"/>
      <c r="D74" s="28"/>
      <c r="E74" s="401"/>
      <c r="F74" s="401"/>
      <c r="G74" s="393"/>
      <c r="H74" s="120"/>
      <c r="I74" s="391"/>
      <c r="J74" s="402"/>
      <c r="K74" s="31"/>
      <c r="L74" s="399"/>
    </row>
    <row r="75" spans="1:14" s="400" customFormat="1" ht="13.65" customHeight="1">
      <c r="B75" s="291"/>
      <c r="D75" s="28"/>
      <c r="E75" s="401"/>
      <c r="F75" s="401"/>
      <c r="G75" s="393"/>
      <c r="H75" s="120"/>
      <c r="I75" s="391"/>
      <c r="J75" s="402"/>
      <c r="K75" s="31"/>
      <c r="L75" s="399"/>
    </row>
    <row r="76" spans="1:14" s="400" customFormat="1" ht="13.65" customHeight="1">
      <c r="B76" s="290"/>
      <c r="D76" s="28"/>
      <c r="E76" s="401"/>
      <c r="F76" s="401"/>
      <c r="G76" s="393"/>
      <c r="H76" s="120"/>
      <c r="I76" s="391"/>
      <c r="J76" s="402"/>
      <c r="K76" s="31"/>
      <c r="L76" s="399"/>
    </row>
    <row r="77" spans="1:14" s="400" customFormat="1" ht="13.65" customHeight="1">
      <c r="B77" s="292"/>
      <c r="D77" s="28"/>
      <c r="E77" s="401"/>
      <c r="F77" s="401"/>
      <c r="G77" s="393"/>
      <c r="H77" s="120"/>
      <c r="I77" s="391"/>
      <c r="J77" s="402"/>
      <c r="K77" s="31"/>
      <c r="L77" s="399"/>
    </row>
    <row r="78" spans="1:14" s="400" customFormat="1" ht="13.65" customHeight="1">
      <c r="B78" s="291"/>
      <c r="D78" s="28"/>
      <c r="E78" s="401"/>
      <c r="F78" s="401"/>
      <c r="G78" s="393"/>
      <c r="H78" s="120"/>
      <c r="I78" s="391"/>
      <c r="J78" s="402"/>
      <c r="K78" s="31"/>
      <c r="L78" s="399"/>
    </row>
    <row r="79" spans="1:14" s="400" customFormat="1" ht="13.65" customHeight="1">
      <c r="B79" s="290"/>
      <c r="D79" s="28"/>
      <c r="E79" s="401"/>
      <c r="F79" s="401"/>
      <c r="G79" s="393"/>
      <c r="H79" s="120"/>
      <c r="I79" s="391"/>
      <c r="J79" s="402"/>
      <c r="K79" s="31"/>
      <c r="L79" s="399"/>
    </row>
    <row r="80" spans="1:14" s="400" customFormat="1" ht="17.399999999999999" customHeight="1">
      <c r="B80" s="403"/>
      <c r="D80" s="28"/>
      <c r="E80" s="401"/>
      <c r="F80" s="401"/>
      <c r="G80" s="393"/>
      <c r="H80" s="120"/>
      <c r="I80" s="391"/>
      <c r="J80" s="402"/>
      <c r="K80" s="31"/>
      <c r="L80" s="399"/>
    </row>
    <row r="81" spans="1:23" ht="24.15" customHeight="1">
      <c r="B81" s="390"/>
    </row>
    <row r="82" spans="1:23" ht="24.15" customHeight="1">
      <c r="B82" s="390"/>
    </row>
    <row r="83" spans="1:23" ht="24.15" customHeight="1">
      <c r="B83" s="390"/>
    </row>
    <row r="84" spans="1:23" ht="24.15" customHeight="1">
      <c r="B84" s="390"/>
    </row>
    <row r="85" spans="1:23" ht="24.15" customHeight="1">
      <c r="B85" s="390"/>
    </row>
    <row r="86" spans="1:23" ht="24.15" customHeight="1">
      <c r="B86" s="390"/>
    </row>
    <row r="87" spans="1:23" s="400" customFormat="1" ht="24.15" customHeight="1">
      <c r="A87" s="390"/>
      <c r="B87" s="390"/>
      <c r="D87" s="28"/>
      <c r="E87" s="401"/>
      <c r="F87" s="401"/>
      <c r="G87" s="393"/>
      <c r="H87" s="120"/>
      <c r="I87" s="391"/>
      <c r="J87" s="402"/>
      <c r="K87" s="31"/>
      <c r="L87" s="399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</row>
    <row r="88" spans="1:23" s="400" customFormat="1" ht="24.15" customHeight="1">
      <c r="A88" s="390"/>
      <c r="B88" s="390"/>
      <c r="D88" s="28"/>
      <c r="E88" s="401"/>
      <c r="F88" s="401"/>
      <c r="G88" s="393"/>
      <c r="H88" s="120"/>
      <c r="I88" s="391"/>
      <c r="J88" s="402"/>
      <c r="K88" s="31"/>
      <c r="L88" s="399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</row>
    <row r="89" spans="1:23" s="400" customFormat="1" ht="24.15" customHeight="1">
      <c r="A89" s="390"/>
      <c r="B89" s="28"/>
      <c r="D89" s="28"/>
      <c r="E89" s="401"/>
      <c r="F89" s="401"/>
      <c r="G89" s="393"/>
      <c r="H89" s="120"/>
      <c r="I89" s="391"/>
      <c r="J89" s="402"/>
      <c r="K89" s="31"/>
      <c r="L89" s="399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</row>
    <row r="90" spans="1:23" s="400" customFormat="1" ht="24.15" customHeight="1">
      <c r="A90" s="390"/>
      <c r="B90" s="28"/>
      <c r="D90" s="28"/>
      <c r="E90" s="401"/>
      <c r="F90" s="401"/>
      <c r="G90" s="393"/>
      <c r="H90" s="120"/>
      <c r="I90" s="391"/>
      <c r="J90" s="402"/>
      <c r="K90" s="31"/>
      <c r="L90" s="399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</row>
    <row r="91" spans="1:23" s="400" customFormat="1" ht="24.15" customHeight="1">
      <c r="A91" s="390"/>
      <c r="B91" s="28"/>
      <c r="D91" s="28"/>
      <c r="E91" s="401"/>
      <c r="F91" s="401"/>
      <c r="G91" s="393"/>
      <c r="H91" s="120"/>
      <c r="I91" s="391"/>
      <c r="J91" s="402"/>
      <c r="K91" s="31"/>
      <c r="L91" s="399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</row>
    <row r="92" spans="1:23" s="400" customFormat="1" ht="24.15" customHeight="1">
      <c r="A92" s="390"/>
      <c r="B92" s="28"/>
      <c r="D92" s="28"/>
      <c r="E92" s="401"/>
      <c r="F92" s="401"/>
      <c r="G92" s="393"/>
      <c r="H92" s="120"/>
      <c r="I92" s="391"/>
      <c r="J92" s="402"/>
      <c r="K92" s="31"/>
      <c r="L92" s="399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</row>
    <row r="93" spans="1:23" s="400" customFormat="1" ht="24.15" customHeight="1">
      <c r="A93" s="390"/>
      <c r="B93" s="28"/>
      <c r="D93" s="28"/>
      <c r="E93" s="401"/>
      <c r="F93" s="401"/>
      <c r="G93" s="393"/>
      <c r="H93" s="120"/>
      <c r="I93" s="391"/>
      <c r="J93" s="402"/>
      <c r="K93" s="31"/>
      <c r="L93" s="399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</row>
    <row r="94" spans="1:23" s="400" customFormat="1" ht="24.15" customHeight="1">
      <c r="A94" s="390"/>
      <c r="B94" s="28"/>
      <c r="D94" s="28"/>
      <c r="E94" s="401"/>
      <c r="F94" s="401"/>
      <c r="G94" s="393"/>
      <c r="H94" s="120"/>
      <c r="I94" s="391"/>
      <c r="J94" s="402"/>
      <c r="K94" s="31"/>
      <c r="L94" s="399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</row>
    <row r="95" spans="1:23" s="400" customFormat="1" ht="24.15" customHeight="1">
      <c r="A95" s="390"/>
      <c r="B95" s="28"/>
      <c r="D95" s="28"/>
      <c r="E95" s="401"/>
      <c r="F95" s="401"/>
      <c r="G95" s="393"/>
      <c r="H95" s="120"/>
      <c r="I95" s="391"/>
      <c r="J95" s="402"/>
      <c r="K95" s="31"/>
      <c r="L95" s="399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</row>
    <row r="96" spans="1:23" s="400" customFormat="1" ht="24.15" customHeight="1">
      <c r="A96" s="390"/>
      <c r="B96" s="28"/>
      <c r="D96" s="28"/>
      <c r="E96" s="401"/>
      <c r="F96" s="401"/>
      <c r="G96" s="393"/>
      <c r="H96" s="120"/>
      <c r="I96" s="391"/>
      <c r="J96" s="402"/>
      <c r="K96" s="31"/>
      <c r="L96" s="399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</row>
    <row r="97" spans="1:23" s="400" customFormat="1" ht="24.15" customHeight="1">
      <c r="A97" s="390"/>
      <c r="B97" s="28"/>
      <c r="D97" s="28"/>
      <c r="E97" s="401"/>
      <c r="F97" s="401"/>
      <c r="G97" s="393"/>
      <c r="H97" s="120"/>
      <c r="I97" s="391"/>
      <c r="J97" s="402"/>
      <c r="K97" s="31"/>
      <c r="L97" s="399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</row>
    <row r="98" spans="1:23" s="400" customFormat="1" ht="24.15" customHeight="1">
      <c r="A98" s="390"/>
      <c r="B98" s="28"/>
      <c r="D98" s="28"/>
      <c r="E98" s="401"/>
      <c r="F98" s="401"/>
      <c r="G98" s="393"/>
      <c r="H98" s="120"/>
      <c r="I98" s="391"/>
      <c r="J98" s="402"/>
      <c r="K98" s="31"/>
      <c r="L98" s="399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</row>
    <row r="99" spans="1:23" s="400" customFormat="1" ht="24.15" customHeight="1">
      <c r="A99" s="390"/>
      <c r="B99" s="28"/>
      <c r="D99" s="28"/>
      <c r="E99" s="401"/>
      <c r="F99" s="401"/>
      <c r="G99" s="393"/>
      <c r="H99" s="120"/>
      <c r="I99" s="391"/>
      <c r="J99" s="402"/>
      <c r="K99" s="31"/>
      <c r="L99" s="399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</row>
    <row r="100" spans="1:23" s="400" customFormat="1" ht="24.15" customHeight="1">
      <c r="A100" s="390"/>
      <c r="B100" s="28"/>
      <c r="D100" s="28"/>
      <c r="E100" s="401"/>
      <c r="F100" s="401"/>
      <c r="G100" s="393"/>
      <c r="H100" s="120"/>
      <c r="I100" s="391"/>
      <c r="J100" s="402"/>
      <c r="K100" s="31"/>
      <c r="L100" s="399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</row>
    <row r="101" spans="1:23" s="400" customFormat="1" ht="24.15" customHeight="1">
      <c r="A101" s="390"/>
      <c r="B101" s="28"/>
      <c r="D101" s="28"/>
      <c r="E101" s="401"/>
      <c r="F101" s="401"/>
      <c r="G101" s="393"/>
      <c r="H101" s="120"/>
      <c r="I101" s="391"/>
      <c r="J101" s="402"/>
      <c r="K101" s="31"/>
      <c r="L101" s="399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</row>
    <row r="102" spans="1:23" s="400" customFormat="1" ht="24.15" customHeight="1">
      <c r="A102" s="390"/>
      <c r="B102" s="28"/>
      <c r="D102" s="28"/>
      <c r="E102" s="401"/>
      <c r="F102" s="401"/>
      <c r="G102" s="393"/>
      <c r="H102" s="120"/>
      <c r="I102" s="391"/>
      <c r="J102" s="402"/>
      <c r="K102" s="31"/>
      <c r="L102" s="399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</row>
    <row r="103" spans="1:23" ht="24.15" customHeight="1"/>
    <row r="104" spans="1:23" ht="24.15" customHeight="1"/>
    <row r="105" spans="1:23" ht="24.15" customHeight="1"/>
    <row r="106" spans="1:23" ht="24.15" customHeight="1"/>
    <row r="107" spans="1:23" ht="24.15" customHeight="1"/>
    <row r="108" spans="1:23" ht="24.15" customHeight="1"/>
    <row r="109" spans="1:23" ht="24.15" customHeight="1"/>
    <row r="110" spans="1:23" ht="24.15" customHeight="1"/>
    <row r="111" spans="1:23" ht="24.15" customHeight="1"/>
    <row r="112" spans="1:23" ht="24.15" customHeight="1"/>
    <row r="113" ht="24.15" customHeight="1"/>
    <row r="114" ht="24.15" customHeight="1"/>
    <row r="115" ht="24.15" customHeight="1"/>
    <row r="116" ht="24.15" customHeight="1"/>
    <row r="117" ht="24.15" customHeight="1"/>
    <row r="118" ht="24.15" customHeight="1"/>
    <row r="119" ht="24.15" customHeight="1"/>
    <row r="120" ht="24.15" customHeight="1"/>
    <row r="121" ht="24.15" customHeight="1"/>
    <row r="122" ht="24.15" customHeight="1"/>
    <row r="123" ht="24.15" customHeight="1"/>
    <row r="124" ht="24.15" customHeight="1"/>
    <row r="125" ht="24.15" customHeight="1"/>
    <row r="126" ht="24.15" customHeight="1"/>
    <row r="127" ht="24.15" customHeight="1"/>
    <row r="128" ht="24.15" customHeight="1"/>
    <row r="129" ht="24.15" customHeight="1"/>
    <row r="130" ht="24.15" customHeight="1"/>
    <row r="131" ht="24.15" customHeight="1"/>
    <row r="132" ht="24.15" customHeight="1"/>
    <row r="133" ht="24.15" customHeight="1"/>
    <row r="134" ht="24.15" customHeight="1"/>
    <row r="135" ht="24.15" customHeight="1"/>
    <row r="136" ht="24.15" customHeight="1"/>
    <row r="137" ht="24.15" customHeight="1"/>
    <row r="138" ht="24.15" customHeight="1"/>
    <row r="139" ht="24.15" customHeight="1"/>
    <row r="140" ht="24.15" customHeight="1"/>
    <row r="141" ht="24.15" customHeight="1"/>
    <row r="142" ht="24.15" customHeight="1"/>
    <row r="143" ht="24.15" customHeight="1"/>
    <row r="144" ht="24.15" customHeight="1"/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</sheetData>
  <sheetProtection sheet="1" objects="1" scenarios="1"/>
  <mergeCells count="29">
    <mergeCell ref="B11:B38"/>
    <mergeCell ref="A11:A38"/>
    <mergeCell ref="A40:A67"/>
    <mergeCell ref="B40:B67"/>
    <mergeCell ref="K6:L6"/>
    <mergeCell ref="F7:F8"/>
    <mergeCell ref="H7:I7"/>
    <mergeCell ref="J7:J8"/>
    <mergeCell ref="K7:K8"/>
    <mergeCell ref="B1:E6"/>
    <mergeCell ref="F6:J6"/>
    <mergeCell ref="F1:J1"/>
    <mergeCell ref="F2:J2"/>
    <mergeCell ref="F3:J3"/>
    <mergeCell ref="F4:J4"/>
    <mergeCell ref="F5:J5"/>
    <mergeCell ref="K2:L2"/>
    <mergeCell ref="K3:L3"/>
    <mergeCell ref="A9:K9"/>
    <mergeCell ref="A1:A6"/>
    <mergeCell ref="K1:L1"/>
    <mergeCell ref="L7:L8"/>
    <mergeCell ref="A7:A8"/>
    <mergeCell ref="B7:B8"/>
    <mergeCell ref="C7:C8"/>
    <mergeCell ref="D7:D8"/>
    <mergeCell ref="E7:E8"/>
    <mergeCell ref="K4:L4"/>
    <mergeCell ref="K5:L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/>
  <dimension ref="A1:C3"/>
  <sheetViews>
    <sheetView workbookViewId="0">
      <selection activeCell="B3" sqref="B3"/>
    </sheetView>
  </sheetViews>
  <sheetFormatPr defaultRowHeight="14.4"/>
  <cols>
    <col min="1" max="1" width="11.5546875" bestFit="1" customWidth="1"/>
    <col min="2" max="2" width="11.88671875" bestFit="1" customWidth="1"/>
    <col min="3" max="3" width="7.33203125" bestFit="1" customWidth="1"/>
  </cols>
  <sheetData>
    <row r="1" spans="1:3">
      <c r="A1" t="s">
        <v>2151</v>
      </c>
      <c r="B1" t="s">
        <v>2152</v>
      </c>
      <c r="C1" t="s">
        <v>2153</v>
      </c>
    </row>
    <row r="2" spans="1:3">
      <c r="A2" s="468" t="s">
        <v>2154</v>
      </c>
      <c r="B2" s="468" t="s">
        <v>2155</v>
      </c>
      <c r="C2">
        <v>78.468500000000006</v>
      </c>
    </row>
    <row r="3" spans="1:3">
      <c r="A3" s="468" t="s">
        <v>2156</v>
      </c>
      <c r="B3" s="468" t="s">
        <v>2157</v>
      </c>
      <c r="C3">
        <v>92.278499999999994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2"/>
  <dimension ref="A1:G10"/>
  <sheetViews>
    <sheetView workbookViewId="0">
      <selection activeCell="C18" sqref="C18"/>
    </sheetView>
  </sheetViews>
  <sheetFormatPr defaultRowHeight="14.4"/>
  <cols>
    <col min="1" max="1" width="46.33203125" bestFit="1" customWidth="1"/>
    <col min="2" max="2" width="29.33203125" customWidth="1"/>
    <col min="3" max="3" width="33.33203125" customWidth="1"/>
    <col min="4" max="4" width="9.88671875" customWidth="1"/>
    <col min="6" max="6" width="10" customWidth="1"/>
  </cols>
  <sheetData>
    <row r="1" spans="1:7" ht="23.4">
      <c r="A1" s="573" t="s">
        <v>177</v>
      </c>
      <c r="B1" s="574">
        <f>Рубрикатор!C10*100</f>
        <v>0</v>
      </c>
      <c r="C1" s="573"/>
      <c r="D1" s="573"/>
      <c r="E1" s="573"/>
      <c r="F1" s="573"/>
      <c r="G1" s="573"/>
    </row>
    <row r="2" spans="1:7" ht="23.4">
      <c r="A2" s="573" t="s">
        <v>280</v>
      </c>
      <c r="B2" s="573">
        <f>Рубрикатор!F12</f>
        <v>78.468500000000006</v>
      </c>
      <c r="C2" s="573">
        <f>КурсыВалют!C3</f>
        <v>92.278499999999994</v>
      </c>
      <c r="D2" s="573"/>
      <c r="E2" s="573"/>
      <c r="F2" s="573"/>
      <c r="G2" s="573"/>
    </row>
    <row r="3" spans="1:7" ht="23.4">
      <c r="A3" s="573" t="s">
        <v>2202</v>
      </c>
      <c r="B3" s="573">
        <f>B2*1.02</f>
        <v>80.037870000000012</v>
      </c>
      <c r="C3" s="573">
        <f>C2*1.02</f>
        <v>94.124069999999989</v>
      </c>
      <c r="D3" s="573"/>
      <c r="E3" s="573"/>
      <c r="F3" s="573"/>
    </row>
    <row r="4" spans="1:7" ht="23.4">
      <c r="A4" s="573" t="s">
        <v>51</v>
      </c>
      <c r="B4" s="573">
        <f>SUMPRODUCT('NEW Нержавеющие трубы и фитинги'!$K$10:$K$500,'NEW Нержавеющие трубы и фитинги'!$L$10:$L$500)
+SUMPRODUCT('NEW Шаровые краны ГОСТ'!$K$10:$K$500,'NEW Шаровые краны ГОСТ'!$L$10:$L$500)
+SUMPRODUCT('Запорная и радиаторная арматура'!$K$10:$K$500,'Запорная и радиаторная арматура'!$L$10:$L$500)
+SUMPRODUCT('Арматура безопасности'!$K$10:$K$500,'Арматура безопасности'!$L$10:$L$500)
+SUMPRODUCT('Балансировочная арматура'!$K$10:$K$510,'Балансировочная арматура'!$L$10:$L$510)
+SUMPRODUCT('Коллекторы и комплектующие'!$K$10:$K$500,'Коллекторы и комплектующие'!$L$10:$L$500)
+SUMPRODUCT('Трубы и теплоизоляция'!$K$10:$K$502,'Трубы и теплоизоляция'!$L$10:$L$502)
+SUMPRODUCT('Фитинг аксиальный'!$K$10:$K$500,'Фитинг аксиальный'!$L$10:$L$500)
+SUMPRODUCT('Пресс-фитинги'!$K$10:$K$500,'Пресс-фитинги'!$L$10:$L$500)
+SUMPRODUCT(КИП!$K$10:$K$500,КИП!$L$10:$L$500)
+SUMPRODUCT(Насосы!$K$10:$K$501,Насосы!$L$10:$L$501)
+SUMPRODUCT('Резьбовые латунные фитинги'!$K$10:$K$500,'Резьбовые латунные фитинги'!$L$10:$L$500)
+SUMPRODUCT('Оцинкованные трубы и фитинги'!$K$10:$K$491,'Оцинкованные трубы и фитинги'!$L$10:$L$491)
+SUMPRODUCT(AquaHit!$K$10:$K$500,AquaHit!$L$10:$L$500)
+SUMPRODUCT('Коллекторные узлы Отопление'!$K$10:$K$554,'Коллекторные узлы Отопление'!$L$10:$L$554)
+SUMPRODUCT('Коллекторные узлы ХВС, ГВС'!$K$10:$K$489,'Коллекторные узлы ХВС, ГВС'!$L$10:$L$489)</f>
        <v>0</v>
      </c>
    </row>
    <row r="5" spans="1:7" ht="23.4">
      <c r="A5" s="573" t="s">
        <v>173</v>
      </c>
      <c r="B5" s="574">
        <f>SUMPRODUCT('NEW Нержавеющие трубы и фитинги'!$F$10:$F$500,'NEW Нержавеющие трубы и фитинги'!$L$10:$L$500)/1000
+SUMPRODUCT('NEW Шаровые краны ГОСТ'!$F$10:$F$500,'NEW Шаровые краны ГОСТ'!$L$10:$L$500)/1000
+SUMPRODUCT('Запорная и радиаторная арматура'!$F$10:$F$500,'Запорная и радиаторная арматура'!$L$10:$L$500)/1000
+SUMPRODUCT('Арматура безопасности'!$F$10:$F$500,'Арматура безопасности'!$L$10:$L$500)/1000
+SUMPRODUCT('Балансировочная арматура'!$F$10:$F$510,'Балансировочная арматура'!$L$10:$L$510)/1000
+SUMPRODUCT('Коллекторы и комплектующие'!$F$10:$F$500,'Коллекторы и комплектующие'!$L$10:$L$500)/1000
+SUMPRODUCT('Трубы и теплоизоляция'!$F$10:$F$502,'Трубы и теплоизоляция'!$L$10:$L$502)/1000
+SUMPRODUCT('Фитинг аксиальный'!$F$10:$F$500,'Фитинг аксиальный'!$L$10:$L$500)/1000
+SUMPRODUCT('Пресс-фитинги'!$F$10:$F$500,'Пресс-фитинги'!$L$10:$L$500)/1000
+SUMPRODUCT(КИП!$F$10:$F$500,КИП!$L$10:$L$500)/1000
+SUMPRODUCT(Насосы!$F$10:$F$501,Насосы!$L$10:$L$501)/1000
+SUMPRODUCT('Резьбовые латунные фитинги'!$F$10:$F$500,'Резьбовые латунные фитинги'!$L$10:$L$500)/1000
+SUMPRODUCT('Оцинкованные трубы и фитинги'!$F$10:$F$491,'Оцинкованные трубы и фитинги'!$L$10:$L$491)/1000
+SUMPRODUCT(AquaHit!$F$10:$F$500,AquaHit!$L$10:$L$500)/1000
+SUMPRODUCT('Коллекторные узлы Отопление'!$F$10:$F$554,'Коллекторные узлы Отопление'!$L$10:$L$554)/1000
+SUMPRODUCT('Коллекторные узлы ХВС, ГВС'!$F$10:$F$489,'Коллекторные узлы ХВС, ГВС'!$L$10:$L$489)/1000</f>
        <v>0</v>
      </c>
    </row>
    <row r="6" spans="1:7" ht="23.4">
      <c r="A6" s="573" t="s">
        <v>174</v>
      </c>
      <c r="B6" s="575">
        <f>SUMPRODUCT('NEW Нержавеющие трубы и фитинги'!$G$10:$G$500,'NEW Нержавеющие трубы и фитинги'!$L$10:$L$500)
+SUMPRODUCT('NEW Шаровые краны ГОСТ'!$G$10:$G$500,'NEW Шаровые краны ГОСТ'!$L$10:$L$500)
+SUMPRODUCT('Запорная и радиаторная арматура'!$G$10:$G$500,'Запорная и радиаторная арматура'!$L$10:$L$500)
+SUMPRODUCT('Арматура безопасности'!$G$10:$G$500,'Арматура безопасности'!$L$10:$L$500)
+SUMPRODUCT('Балансировочная арматура'!$G$10:$G$510,'Балансировочная арматура'!$L$10:$L$510)
+SUMPRODUCT('Коллекторы и комплектующие'!$G$10:$G$500,'Коллекторы и комплектующие'!$L$10:$L$500)
+SUMPRODUCT('Трубы и теплоизоляция'!$G$10:$G$502,'Трубы и теплоизоляция'!$L$10:$L$502)
+SUMPRODUCT('Фитинг аксиальный'!$G$10:$G$500,'Фитинг аксиальный'!$L$10:$L$500)
+SUMPRODUCT('Пресс-фитинги'!$G$10:$G$500,'Пресс-фитинги'!$L$10:$L$500)
+SUMPRODUCT(КИП!$G$10:$G$500,КИП!$L$10:$L$500)
+SUMPRODUCT(Насосы!$G$10:$G$501,Насосы!$L$10:$L$501)
+SUMPRODUCT('Резьбовые латунные фитинги'!$G$10:$G$500,'Резьбовые латунные фитинги'!$L$10:$L$500)
+SUMPRODUCT('Оцинкованные трубы и фитинги'!$G$10:$G$491,'Оцинкованные трубы и фитинги'!$L$10:$L$491)
+SUMPRODUCT(AquaHit!$G$10:$G$500,AquaHit!$L$10:$L$500)
+SUMPRODUCT('Коллекторные узлы Отопление'!$F$10:$F$554,'Коллекторные узлы Отопление'!$L$10:$L$554)
+SUMPRODUCT('Коллекторные узлы ХВС, ГВС'!$F$10:$F$489,'Коллекторные узлы ХВС, ГВС'!$L$10:$L$489)</f>
        <v>0</v>
      </c>
    </row>
    <row r="8" spans="1:7" ht="23.4">
      <c r="A8" s="573" t="s">
        <v>5816</v>
      </c>
    </row>
    <row r="9" spans="1:7" ht="23.4">
      <c r="A9" s="573" t="s">
        <v>5817</v>
      </c>
    </row>
    <row r="10" spans="1:7" ht="18">
      <c r="A10" s="1210" t="s">
        <v>5819</v>
      </c>
      <c r="B10" s="1209">
        <f>IF(Рубрикатор!F11='Параметры заказа'!A9,1.2,1)</f>
        <v>1</v>
      </c>
    </row>
  </sheetData>
  <sheetProtection sheet="1" objects="1" scenarios="1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>
    <tabColor rgb="FF00B050"/>
  </sheetPr>
  <dimension ref="A1:T18"/>
  <sheetViews>
    <sheetView tabSelected="1" zoomScaleNormal="100" workbookViewId="0"/>
  </sheetViews>
  <sheetFormatPr defaultColWidth="9.109375" defaultRowHeight="14.4"/>
  <cols>
    <col min="1" max="1" width="4.5546875" style="469" customWidth="1"/>
    <col min="2" max="2" width="8.6640625" style="469" customWidth="1"/>
    <col min="3" max="7" width="9.109375" style="469"/>
    <col min="8" max="8" width="8.6640625" style="469" customWidth="1"/>
    <col min="9" max="9" width="5.5546875" style="469" customWidth="1"/>
    <col min="10" max="10" width="5.6640625" style="469" customWidth="1"/>
    <col min="11" max="11" width="9.109375" style="469"/>
    <col min="12" max="12" width="47.6640625" style="469" customWidth="1"/>
    <col min="13" max="13" width="10" style="469" customWidth="1"/>
    <col min="14" max="14" width="15.6640625" style="469" customWidth="1"/>
    <col min="15" max="15" width="5.33203125" style="469" customWidth="1"/>
    <col min="16" max="16" width="5.6640625" style="469" customWidth="1"/>
    <col min="17" max="17" width="10.6640625" style="469" customWidth="1"/>
    <col min="18" max="18" width="47.6640625" style="469" customWidth="1"/>
    <col min="19" max="19" width="5.6640625" style="469" customWidth="1"/>
    <col min="20" max="20" width="15.6640625" style="469" customWidth="1"/>
    <col min="21" max="16384" width="9.109375" style="469"/>
  </cols>
  <sheetData>
    <row r="1" spans="1:20" ht="6" customHeight="1" thickBot="1"/>
    <row r="2" spans="1:20" ht="18.75" customHeight="1">
      <c r="B2" s="2068" t="s">
        <v>2159</v>
      </c>
      <c r="C2" s="2070" t="s">
        <v>2158</v>
      </c>
      <c r="D2" s="2070"/>
      <c r="E2" s="2070"/>
      <c r="F2" s="2070"/>
      <c r="G2" s="2070"/>
      <c r="H2" s="2070"/>
      <c r="I2" s="2070"/>
      <c r="J2" s="2070"/>
      <c r="K2" s="2070"/>
      <c r="L2" s="2070"/>
      <c r="M2" s="2063" t="s">
        <v>2159</v>
      </c>
      <c r="N2" s="579"/>
      <c r="P2" s="482"/>
    </row>
    <row r="3" spans="1:20" ht="25.5" customHeight="1" thickBot="1">
      <c r="A3" s="483"/>
      <c r="B3" s="2069"/>
      <c r="C3" s="2071"/>
      <c r="D3" s="2071"/>
      <c r="E3" s="2071"/>
      <c r="F3" s="2071"/>
      <c r="G3" s="2071"/>
      <c r="H3" s="2071"/>
      <c r="I3" s="2071"/>
      <c r="J3" s="2071"/>
      <c r="K3" s="2071"/>
      <c r="L3" s="2071"/>
      <c r="M3" s="2064"/>
      <c r="N3" s="579"/>
      <c r="O3" s="482"/>
      <c r="P3" s="482"/>
    </row>
    <row r="4" spans="1:20" ht="15" thickBot="1"/>
    <row r="5" spans="1:20">
      <c r="B5" s="473"/>
      <c r="C5" s="479"/>
      <c r="D5" s="479"/>
      <c r="E5" s="479"/>
      <c r="F5" s="479"/>
      <c r="G5" s="479"/>
      <c r="H5" s="474"/>
      <c r="J5" s="473"/>
      <c r="K5" s="479"/>
      <c r="L5" s="479"/>
      <c r="M5" s="474"/>
      <c r="P5" s="473"/>
      <c r="Q5" s="479"/>
      <c r="R5" s="479"/>
      <c r="S5" s="474"/>
    </row>
    <row r="6" spans="1:20" ht="34.5" customHeight="1">
      <c r="A6" s="472"/>
      <c r="B6" s="475"/>
      <c r="H6" s="476"/>
      <c r="J6" s="475"/>
      <c r="K6" s="571"/>
      <c r="L6" s="581" t="s">
        <v>2225</v>
      </c>
      <c r="M6" s="480"/>
      <c r="N6" s="683" t="str">
        <f>"Позиций: "&amp;COUNT('NEW Нержавеющие трубы и фитинги'!$L$10:$L$479)&amp;CHAR(10)&amp;SUMPRODUCT('NEW Нержавеющие трубы и фитинги'!$K$10:$K$479,'NEW Нержавеющие трубы и фитинги'!$L$10:$L$479)&amp;" руб."</f>
        <v>Позиций: 0
0 руб.</v>
      </c>
      <c r="P6" s="475"/>
      <c r="Q6" s="470"/>
      <c r="R6" s="582" t="s">
        <v>1764</v>
      </c>
      <c r="S6" s="476"/>
      <c r="T6" s="683" t="str">
        <f>"Позиций: "&amp;COUNT('Пресс-фитинги'!$L$10:$L$500)&amp;CHAR(10)&amp;SUMPRODUCT('Пресс-фитинги'!$K$10:$K$500,'Пресс-фитинги'!$L$10:$L$500)&amp;" руб."</f>
        <v>Позиций: 0
0 руб.</v>
      </c>
    </row>
    <row r="7" spans="1:20" ht="35.1" customHeight="1">
      <c r="A7" s="472"/>
      <c r="B7" s="475"/>
      <c r="H7" s="476"/>
      <c r="J7" s="475"/>
      <c r="L7" s="581" t="s">
        <v>5807</v>
      </c>
      <c r="M7" s="480"/>
      <c r="N7" s="683" t="str">
        <f>"Позиций: "&amp;COUNT('NEW Шаровые краны ГОСТ'!$L$10:$L$305)&amp;CHAR(10)&amp;SUMPRODUCT('NEW Шаровые краны ГОСТ'!$K$10:$K$305,'NEW Шаровые краны ГОСТ'!$L$10:$L$305)&amp;" руб."</f>
        <v>Позиций: 0
0 руб.</v>
      </c>
      <c r="P7" s="475"/>
      <c r="Q7" s="470"/>
      <c r="R7" s="582" t="s">
        <v>2163</v>
      </c>
      <c r="S7" s="476"/>
      <c r="T7" s="683" t="str">
        <f>"Позиций: "&amp;COUNT('Фитинг аксиальный'!$L$10:$L$498)&amp;CHAR(10)&amp;SUMPRODUCT('Фитинг аксиальный'!$K$10:$K$498,'Фитинг аксиальный'!$L$10:$L$498)&amp;" руб."</f>
        <v>Позиций: 0
0 руб.</v>
      </c>
    </row>
    <row r="8" spans="1:20" ht="35.1" customHeight="1">
      <c r="A8" s="472"/>
      <c r="B8" s="475"/>
      <c r="H8" s="476"/>
      <c r="J8" s="475"/>
      <c r="K8" s="470"/>
      <c r="L8" s="582" t="s">
        <v>2227</v>
      </c>
      <c r="M8" s="480"/>
      <c r="N8" s="683" t="str">
        <f>"Позиций: "&amp;COUNT('Запорная и радиаторная арматура'!$L$10:$L$500)&amp;CHAR(10)&amp;SUMPRODUCT('Запорная и радиаторная арматура'!$K$10:$K$500,'Запорная и радиаторная арматура'!$L$10:$L$500)&amp;" руб."</f>
        <v>Позиций: 0
0 руб.</v>
      </c>
      <c r="P8" s="475"/>
      <c r="Q8" s="470"/>
      <c r="R8" s="577" t="s">
        <v>2161</v>
      </c>
      <c r="S8" s="476"/>
      <c r="T8" s="683" t="str">
        <f>"Позиций: "&amp;COUNT(КИП!$L$10:$L$500)&amp;CHAR(10)&amp;SUMPRODUCT(КИП!$G$10:$G$500,КИП!$L$10:$L$500)&amp;" руб."</f>
        <v>Позиций: 0
0 руб.</v>
      </c>
    </row>
    <row r="9" spans="1:20" ht="35.1" customHeight="1">
      <c r="A9" s="472"/>
      <c r="B9" s="475"/>
      <c r="C9" s="2072" t="s">
        <v>2197</v>
      </c>
      <c r="D9" s="2072"/>
      <c r="E9" s="2072"/>
      <c r="F9" s="2072"/>
      <c r="G9" s="2072"/>
      <c r="H9" s="476"/>
      <c r="J9" s="475"/>
      <c r="K9" s="470"/>
      <c r="L9" s="582" t="s">
        <v>590</v>
      </c>
      <c r="M9" s="480"/>
      <c r="N9" s="683" t="str">
        <f>"Позиций: "&amp;COUNT('Арматура безопасности'!$L$10:$L$503)&amp;CHAR(10)&amp;SUMPRODUCT('Арматура безопасности'!$K$10:$K$503,'Арматура безопасности'!$L$10:$L$503)&amp;" руб."</f>
        <v>Позиций: 0
0 руб.</v>
      </c>
      <c r="P9" s="475"/>
      <c r="Q9" s="470"/>
      <c r="R9" s="582" t="s">
        <v>2226</v>
      </c>
      <c r="S9" s="476"/>
      <c r="T9" s="683" t="str">
        <f>"Позиций: "&amp;COUNT('Трубы и теплоизоляция'!$L$10:$L$502)&amp;CHAR(10)&amp;SUMPRODUCT('Трубы и теплоизоляция'!$K$10:$K$502,'Трубы и теплоизоляция'!$L$10:$L$502)&amp;" руб."</f>
        <v>Позиций: 0
0 руб.</v>
      </c>
    </row>
    <row r="10" spans="1:20" ht="35.1" customHeight="1">
      <c r="A10" s="472"/>
      <c r="B10" s="475"/>
      <c r="C10" s="2073">
        <v>0</v>
      </c>
      <c r="D10" s="2073"/>
      <c r="E10" s="2073"/>
      <c r="F10" s="2073"/>
      <c r="G10" s="2073"/>
      <c r="H10" s="476"/>
      <c r="J10" s="475"/>
      <c r="K10" s="470"/>
      <c r="L10" s="582" t="s">
        <v>2160</v>
      </c>
      <c r="M10" s="480"/>
      <c r="N10" s="683" t="str">
        <f>"Позиций: "&amp;COUNT('Балансировочная арматура'!$L$10:$L$513)&amp;CHAR(10)&amp;SUMPRODUCT('Балансировочная арматура'!$K$10:$K$513,'Балансировочная арматура'!$L$10:$L$513)&amp;" руб."</f>
        <v>Позиций: 0
0 руб.</v>
      </c>
      <c r="P10" s="475"/>
      <c r="Q10" s="470"/>
      <c r="R10" s="582" t="s">
        <v>2164</v>
      </c>
      <c r="S10" s="480"/>
      <c r="T10" s="683" t="str">
        <f>"Позиций: "&amp;COUNT('Оцинкованные трубы и фитинги'!$L$10:$L$491)&amp;CHAR(10)&amp;SUMPRODUCT('Оцинкованные трубы и фитинги'!$K$10:$K$491,'Оцинкованные трубы и фитинги'!$L$10:$L$491)&amp;" руб."</f>
        <v>Позиций: 0
0 руб.</v>
      </c>
    </row>
    <row r="11" spans="1:20" ht="35.1" customHeight="1">
      <c r="A11" s="472"/>
      <c r="B11" s="475"/>
      <c r="C11" s="2061" t="s">
        <v>5818</v>
      </c>
      <c r="D11" s="2061"/>
      <c r="E11" s="2061"/>
      <c r="F11" s="2074" t="s">
        <v>5816</v>
      </c>
      <c r="G11" s="2074"/>
      <c r="H11" s="476"/>
      <c r="J11" s="475"/>
      <c r="K11" s="470"/>
      <c r="L11" s="582" t="s">
        <v>2201</v>
      </c>
      <c r="M11" s="480"/>
      <c r="N11" s="683" t="str">
        <f>"Позиций: "&amp;COUNT('Коллекторы и комплектующие'!$L$10:$L$498)&amp;CHAR(10)&amp;SUMPRODUCT('Коллекторы и комплектующие'!$K$10:$K$498,'Коллекторы и комплектующие'!$L$10:$L$498)&amp;" руб."</f>
        <v>Позиций: 0
0 руб.</v>
      </c>
      <c r="P11" s="475"/>
      <c r="Q11" s="470"/>
      <c r="R11" s="581" t="s">
        <v>6360</v>
      </c>
      <c r="S11" s="480"/>
      <c r="T11" s="683" t="str">
        <f>"Позиций: "&amp;COUNT('Коллекторные узлы Отопление'!$L$10:$L$554)&amp;CHAR(10)&amp;SUMPRODUCT('Коллекторные узлы Отопление'!$K$10:$K$554,'Коллекторные узлы Отопление'!$L$10:$L$554)&amp;" руб."</f>
        <v>Позиций: 0
0 руб.</v>
      </c>
    </row>
    <row r="12" spans="1:20" ht="35.1" customHeight="1">
      <c r="A12" s="472"/>
      <c r="B12" s="475"/>
      <c r="C12" s="2061" t="s">
        <v>5810</v>
      </c>
      <c r="D12" s="2061"/>
      <c r="E12" s="2061"/>
      <c r="F12" s="2060">
        <f>КурсыВалют!C2</f>
        <v>78.468500000000006</v>
      </c>
      <c r="G12" s="2060"/>
      <c r="H12" s="476"/>
      <c r="J12" s="475"/>
      <c r="K12" s="470"/>
      <c r="L12" s="582" t="s">
        <v>2162</v>
      </c>
      <c r="M12" s="480"/>
      <c r="N12" s="683" t="str">
        <f>"Позиций: "&amp;COUNT(Насосы!$L$10:$L$501)&amp;CHAR(10)&amp;SUMPRODUCT(Насосы!$K$10:$K$501,Насосы!$L$10:$L$501)&amp;" руб."</f>
        <v>Позиций: 0
0 руб.</v>
      </c>
      <c r="P12" s="475"/>
      <c r="Q12" s="494"/>
      <c r="R12" s="578" t="s">
        <v>2165</v>
      </c>
      <c r="S12" s="480"/>
      <c r="T12" s="683" t="str">
        <f>"Позиций: "&amp;COUNT('Коллекторные узлы ХВС, ГВС'!$L$10:$L$489)&amp;CHAR(10)&amp;SUMPRODUCT('Коллекторные узлы ХВС, ГВС'!$K$10:$K$489,'Коллекторные узлы ХВС, ГВС'!$L$10:$L$489)&amp;" руб."</f>
        <v>Позиций: 0
0 руб.</v>
      </c>
    </row>
    <row r="13" spans="1:20" ht="35.1" customHeight="1">
      <c r="A13" s="472"/>
      <c r="B13" s="475"/>
      <c r="C13" s="2062" t="s">
        <v>5813</v>
      </c>
      <c r="D13" s="2062"/>
      <c r="E13" s="2062"/>
      <c r="F13" s="2062"/>
      <c r="G13" s="2062"/>
      <c r="H13" s="476"/>
      <c r="J13" s="475"/>
      <c r="K13" s="470"/>
      <c r="L13" s="582" t="s">
        <v>623</v>
      </c>
      <c r="M13" s="480"/>
      <c r="N13" s="683" t="str">
        <f>"Позиций: "&amp;COUNT('Резьбовые латунные фитинги'!$L$10:$L$500)&amp;CHAR(10)&amp;SUMPRODUCT('Резьбовые латунные фитинги'!$K$10:$K$500,'Резьбовые латунные фитинги'!$L$10:$L$500)&amp;" руб."</f>
        <v>Позиций: 0
0 руб.</v>
      </c>
      <c r="P13" s="475"/>
      <c r="Q13" s="470"/>
      <c r="R13" s="577" t="s">
        <v>2228</v>
      </c>
      <c r="S13" s="480"/>
      <c r="T13" s="683" t="str">
        <f>"Позиций: "&amp;COUNT(AquaHit!$L$10:$L$500)&amp;CHAR(10)&amp;SUMPRODUCT(AquaHit!$K$10:$K$500,AquaHit!$L$10:$L$500)&amp;" руб."</f>
        <v>Позиций: 0
0 руб.</v>
      </c>
    </row>
    <row r="14" spans="1:20" ht="18" customHeight="1" thickBot="1">
      <c r="A14" s="472"/>
      <c r="B14" s="475"/>
      <c r="H14" s="476"/>
      <c r="J14" s="477"/>
      <c r="K14" s="481"/>
      <c r="L14" s="481"/>
      <c r="M14" s="478"/>
      <c r="P14" s="477"/>
      <c r="Q14" s="481"/>
      <c r="R14" s="481"/>
      <c r="S14" s="478"/>
      <c r="T14" s="580"/>
    </row>
    <row r="15" spans="1:20" ht="39.75" customHeight="1">
      <c r="A15" s="472"/>
      <c r="B15" s="2065" t="s">
        <v>2166</v>
      </c>
      <c r="C15" s="2066"/>
      <c r="D15" s="2066"/>
      <c r="E15" s="2066"/>
      <c r="F15" s="2066"/>
      <c r="G15" s="2066"/>
      <c r="H15" s="2067"/>
      <c r="N15" s="580"/>
    </row>
    <row r="16" spans="1:20" ht="18.75" customHeight="1">
      <c r="A16" s="472"/>
      <c r="B16" s="680"/>
      <c r="C16" s="681"/>
      <c r="D16" s="681"/>
      <c r="E16" s="681"/>
      <c r="F16" s="681"/>
      <c r="G16" s="681"/>
      <c r="H16" s="682"/>
    </row>
    <row r="17" spans="2:8" ht="43.5" customHeight="1">
      <c r="B17" s="2057" t="s">
        <v>2818</v>
      </c>
      <c r="C17" s="2058"/>
      <c r="D17" s="2058"/>
      <c r="E17" s="2058"/>
      <c r="F17" s="2058"/>
      <c r="G17" s="2058"/>
      <c r="H17" s="2059"/>
    </row>
    <row r="18" spans="2:8" ht="15" thickBot="1">
      <c r="B18" s="477"/>
      <c r="C18" s="481"/>
      <c r="D18" s="481"/>
      <c r="E18" s="481"/>
      <c r="F18" s="481"/>
      <c r="G18" s="481"/>
      <c r="H18" s="478"/>
    </row>
  </sheetData>
  <sheetProtection sheet="1" objects="1" scenarios="1"/>
  <mergeCells count="13">
    <mergeCell ref="B17:H17"/>
    <mergeCell ref="F12:G12"/>
    <mergeCell ref="C12:E12"/>
    <mergeCell ref="C13:G13"/>
    <mergeCell ref="M2:M3"/>
    <mergeCell ref="B15:H15"/>
    <mergeCell ref="B2:B3"/>
    <mergeCell ref="C2:L2"/>
    <mergeCell ref="C3:L3"/>
    <mergeCell ref="C9:G9"/>
    <mergeCell ref="C10:G10"/>
    <mergeCell ref="F11:G11"/>
    <mergeCell ref="C11:E11"/>
  </mergeCells>
  <dataValidations count="1">
    <dataValidation type="decimal" allowBlank="1" showInputMessage="1" showErrorMessage="1" sqref="C10:G10" xr:uid="{00000000-0002-0000-0400-000000000000}">
      <formula1>-1</formula1>
      <formula2>1</formula2>
    </dataValidation>
  </dataValidations>
  <hyperlinks>
    <hyperlink ref="K10:L10" location="'Балансировочная арматура'!A1" display="'Балансировочная арматура'!A1" xr:uid="{00000000-0004-0000-0400-000000000000}"/>
    <hyperlink ref="Q8:R8" location="КИП!A1" display="КИП!A1" xr:uid="{00000000-0004-0000-0400-000001000000}"/>
    <hyperlink ref="K12:L12" location="Насосы!A1" display="Насосы!A1" xr:uid="{00000000-0004-0000-0400-000002000000}"/>
    <hyperlink ref="K13:L13" location="'Резьбовые латунные фитинги'!A1" display="'Резьбовые латунные фитинги'!A1" xr:uid="{00000000-0004-0000-0400-000003000000}"/>
    <hyperlink ref="Q6:R6" location="'Пресс-фитинги'!A1" display="'Пресс-фитинги'!A1" xr:uid="{00000000-0004-0000-0400-000004000000}"/>
    <hyperlink ref="Q7:R7" location="'Фитинг аксиальный'!A1" display="'Фитинг аксиальный'!A1" xr:uid="{00000000-0004-0000-0400-000005000000}"/>
    <hyperlink ref="Q10:R10" location="'Оцинкованные трубы и фитинги'!A1" display="'Оцинкованные трубы и фитинги'!A1" xr:uid="{00000000-0004-0000-0400-000006000000}"/>
    <hyperlink ref="Q13:R13" location="AquaHit!A1" display="AquaHit!A1" xr:uid="{00000000-0004-0000-0400-000007000000}"/>
    <hyperlink ref="Q11:R11" location="'Коллекторные узлы Отопление'!A1" display="'Коллекторные узлы Отопление'!A1" xr:uid="{00000000-0004-0000-0400-000008000000}"/>
    <hyperlink ref="Q12:R12" location="'Коллекторные узлы ХВС, ГВС'!A1" display="'Коллекторные узлы ХВС, ГВС'!A1" xr:uid="{00000000-0004-0000-0400-000009000000}"/>
    <hyperlink ref="B15:G15" location="'Доп скидки от 50 000 р.'!A1" display="Доп. скидки за заказ от 50 000 руб." xr:uid="{00000000-0004-0000-0400-00000A000000}"/>
    <hyperlink ref="B15:H15" location="'Доп. скидки от 50 000 р.'!A1" display="Доп. скидки за заказ от 50 000 руб." xr:uid="{00000000-0004-0000-0400-00000B000000}"/>
    <hyperlink ref="R9" location="'Трубы и теплоизоляция'!A1" display="Трубы PEX и металлопластик" xr:uid="{00000000-0004-0000-0400-00000C000000}"/>
    <hyperlink ref="L8" location="'Запорная и радиаторная арматура'!A1" display="Запорная и радиаторная арматура" xr:uid="{00000000-0004-0000-0400-00000D000000}"/>
    <hyperlink ref="L11" location="'Коллекторы и комплектующие'!A1" display="Коллекторы и комплектующие" xr:uid="{00000000-0004-0000-0400-00000E000000}"/>
    <hyperlink ref="L6" location="'NEW Нержавеющие трубы и фитинги'!A1" display="НОВИНКА! Нержавеющие трубы и арматура" xr:uid="{00000000-0004-0000-0400-00000F000000}"/>
    <hyperlink ref="L9" location="'Арматура безопасности'!A1" display="Арматура безопасности" xr:uid="{00000000-0004-0000-0400-000010000000}"/>
    <hyperlink ref="L7" location="'NEW Шаровые краны ГОСТ'!A1" display="НОВИНКА! Шаровые краны ГОСТ" xr:uid="{00000000-0004-0000-0400-000011000000}"/>
    <hyperlink ref="B17:H17" location="'NEW Нержавеющие трубы и фитинги'!B431" display="Инструмент за &quot;нержавеющие баллы&quot;" xr:uid="{00000000-0004-0000-0400-000012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31DAD3-FFDF-4419-B88B-D9B724297573}">
          <x14:formula1>
            <xm:f>'Параметры заказа'!$A$8:$A$9</xm:f>
          </x14:formula1>
          <xm:sqref>F11:G11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rgb="FFFF0000"/>
  </sheetPr>
  <dimension ref="A1:E37"/>
  <sheetViews>
    <sheetView zoomScaleNormal="100" workbookViewId="0">
      <selection activeCell="B1" sqref="B1:C6"/>
    </sheetView>
  </sheetViews>
  <sheetFormatPr defaultColWidth="9.109375" defaultRowHeight="35.1" customHeight="1"/>
  <cols>
    <col min="1" max="1" width="23.33203125" style="484" bestFit="1" customWidth="1"/>
    <col min="2" max="2" width="53.109375" style="484" customWidth="1"/>
    <col min="3" max="3" width="18.88671875" style="484" customWidth="1"/>
    <col min="4" max="4" width="21.33203125" style="484" customWidth="1"/>
    <col min="5" max="5" width="20.5546875" style="484" bestFit="1" customWidth="1"/>
    <col min="6" max="16384" width="9.109375" style="484"/>
  </cols>
  <sheetData>
    <row r="1" spans="1:5" ht="15" customHeight="1">
      <c r="A1" s="2076"/>
      <c r="B1" s="2081" t="s">
        <v>2198</v>
      </c>
      <c r="C1" s="2082"/>
      <c r="D1" s="2087" t="s">
        <v>2199</v>
      </c>
      <c r="E1" s="2088"/>
    </row>
    <row r="2" spans="1:5" ht="15" customHeight="1">
      <c r="A2" s="2077"/>
      <c r="B2" s="2083"/>
      <c r="C2" s="2084"/>
      <c r="D2" s="2089"/>
      <c r="E2" s="2090"/>
    </row>
    <row r="3" spans="1:5" ht="15" customHeight="1">
      <c r="A3" s="2077"/>
      <c r="B3" s="2083"/>
      <c r="C3" s="2084"/>
      <c r="D3" s="2089"/>
      <c r="E3" s="2090"/>
    </row>
    <row r="4" spans="1:5" ht="15" customHeight="1">
      <c r="A4" s="2077"/>
      <c r="B4" s="2083"/>
      <c r="C4" s="2084"/>
      <c r="D4" s="2089"/>
      <c r="E4" s="2090"/>
    </row>
    <row r="5" spans="1:5" ht="15" customHeight="1">
      <c r="A5" s="2077"/>
      <c r="B5" s="2083"/>
      <c r="C5" s="2084"/>
      <c r="D5" s="2089"/>
      <c r="E5" s="2090"/>
    </row>
    <row r="6" spans="1:5" ht="15.75" customHeight="1" thickBot="1">
      <c r="A6" s="2078"/>
      <c r="B6" s="2085"/>
      <c r="C6" s="2086"/>
      <c r="D6" s="2091"/>
      <c r="E6" s="2092"/>
    </row>
    <row r="7" spans="1:5" ht="14.4">
      <c r="A7" s="2079" t="s">
        <v>0</v>
      </c>
      <c r="B7" s="2079" t="s">
        <v>59</v>
      </c>
      <c r="C7" s="2079" t="s">
        <v>60</v>
      </c>
      <c r="D7" s="2079" t="s">
        <v>2193</v>
      </c>
      <c r="E7" s="2079" t="s">
        <v>2758</v>
      </c>
    </row>
    <row r="8" spans="1:5" ht="15" thickBot="1">
      <c r="A8" s="2080"/>
      <c r="B8" s="2080"/>
      <c r="C8" s="2080"/>
      <c r="D8" s="2080"/>
      <c r="E8" s="2080"/>
    </row>
    <row r="9" spans="1:5" ht="45" customHeight="1">
      <c r="A9" s="490"/>
      <c r="B9" s="491" t="s">
        <v>2167</v>
      </c>
      <c r="C9" s="492" t="s">
        <v>1281</v>
      </c>
      <c r="D9" s="493">
        <v>0.05</v>
      </c>
      <c r="E9" s="493">
        <v>0.12</v>
      </c>
    </row>
    <row r="10" spans="1:5" ht="45" customHeight="1">
      <c r="A10" s="485"/>
      <c r="B10" s="486" t="s">
        <v>2168</v>
      </c>
      <c r="C10" s="487" t="s">
        <v>1283</v>
      </c>
      <c r="D10" s="488">
        <v>0.05</v>
      </c>
      <c r="E10" s="488">
        <v>0.12</v>
      </c>
    </row>
    <row r="11" spans="1:5" ht="45" customHeight="1">
      <c r="A11" s="489"/>
      <c r="B11" s="486" t="s">
        <v>2169</v>
      </c>
      <c r="C11" s="487" t="s">
        <v>698</v>
      </c>
      <c r="D11" s="488">
        <v>0.1</v>
      </c>
      <c r="E11" s="488">
        <v>0.12</v>
      </c>
    </row>
    <row r="12" spans="1:5" ht="45" customHeight="1">
      <c r="A12" s="489"/>
      <c r="B12" s="486" t="s">
        <v>2170</v>
      </c>
      <c r="C12" s="487" t="s">
        <v>1857</v>
      </c>
      <c r="D12" s="488">
        <v>0.1</v>
      </c>
      <c r="E12" s="488">
        <v>0.12</v>
      </c>
    </row>
    <row r="13" spans="1:5" ht="45" customHeight="1">
      <c r="A13" s="489"/>
      <c r="B13" s="486" t="s">
        <v>2171</v>
      </c>
      <c r="C13" s="487" t="s">
        <v>156</v>
      </c>
      <c r="D13" s="488">
        <v>0.05</v>
      </c>
      <c r="E13" s="488">
        <v>7.0000000000000007E-2</v>
      </c>
    </row>
    <row r="14" spans="1:5" ht="45" customHeight="1">
      <c r="A14" s="489"/>
      <c r="B14" s="486" t="s">
        <v>2172</v>
      </c>
      <c r="C14" s="487" t="s">
        <v>782</v>
      </c>
      <c r="D14" s="488">
        <v>0.05</v>
      </c>
      <c r="E14" s="488">
        <v>7.0000000000000007E-2</v>
      </c>
    </row>
    <row r="15" spans="1:5" ht="45" customHeight="1">
      <c r="A15" s="489"/>
      <c r="B15" s="486" t="s">
        <v>2173</v>
      </c>
      <c r="C15" s="487" t="s">
        <v>1467</v>
      </c>
      <c r="D15" s="488">
        <v>0.1</v>
      </c>
      <c r="E15" s="488">
        <v>0.12</v>
      </c>
    </row>
    <row r="16" spans="1:5" ht="45" customHeight="1">
      <c r="A16" s="489"/>
      <c r="B16" s="486" t="s">
        <v>2174</v>
      </c>
      <c r="C16" s="487" t="s">
        <v>783</v>
      </c>
      <c r="D16" s="488">
        <v>0.05</v>
      </c>
      <c r="E16" s="488">
        <v>7.0000000000000007E-2</v>
      </c>
    </row>
    <row r="17" spans="1:5" ht="45" customHeight="1">
      <c r="A17" s="489"/>
      <c r="B17" s="486" t="s">
        <v>2175</v>
      </c>
      <c r="C17" s="487" t="s">
        <v>826</v>
      </c>
      <c r="D17" s="488">
        <v>0.05</v>
      </c>
      <c r="E17" s="488">
        <v>7.0000000000000007E-2</v>
      </c>
    </row>
    <row r="18" spans="1:5" ht="45" customHeight="1">
      <c r="A18" s="489"/>
      <c r="B18" s="486" t="s">
        <v>2176</v>
      </c>
      <c r="C18" s="487" t="s">
        <v>1418</v>
      </c>
      <c r="D18" s="488">
        <v>0.05</v>
      </c>
      <c r="E18" s="488">
        <v>7.0000000000000007E-2</v>
      </c>
    </row>
    <row r="19" spans="1:5" ht="45" customHeight="1">
      <c r="A19" s="489"/>
      <c r="B19" s="486" t="s">
        <v>2177</v>
      </c>
      <c r="C19" s="487" t="s">
        <v>147</v>
      </c>
      <c r="D19" s="488">
        <v>0.05</v>
      </c>
      <c r="E19" s="488">
        <v>7.0000000000000007E-2</v>
      </c>
    </row>
    <row r="20" spans="1:5" ht="45" customHeight="1">
      <c r="A20" s="485"/>
      <c r="B20" s="486" t="s">
        <v>2178</v>
      </c>
      <c r="C20" s="487" t="s">
        <v>1360</v>
      </c>
      <c r="D20" s="488">
        <v>0.1</v>
      </c>
      <c r="E20" s="488">
        <v>0.12</v>
      </c>
    </row>
    <row r="21" spans="1:5" ht="45" customHeight="1">
      <c r="A21" s="489"/>
      <c r="B21" s="486" t="s">
        <v>2179</v>
      </c>
      <c r="C21" s="487" t="s">
        <v>1624</v>
      </c>
      <c r="D21" s="488">
        <v>0.05</v>
      </c>
      <c r="E21" s="488">
        <v>7.0000000000000007E-2</v>
      </c>
    </row>
    <row r="22" spans="1:5" ht="45" customHeight="1">
      <c r="A22" s="489"/>
      <c r="B22" s="486" t="s">
        <v>2180</v>
      </c>
      <c r="C22" s="487" t="s">
        <v>151</v>
      </c>
      <c r="D22" s="488">
        <v>0.05</v>
      </c>
      <c r="E22" s="488">
        <v>7.0000000000000007E-2</v>
      </c>
    </row>
    <row r="23" spans="1:5" ht="45" customHeight="1">
      <c r="A23" s="489"/>
      <c r="B23" s="486" t="s">
        <v>2181</v>
      </c>
      <c r="C23" s="487" t="s">
        <v>2061</v>
      </c>
      <c r="D23" s="488">
        <v>0.1</v>
      </c>
      <c r="E23" s="488">
        <v>0.12</v>
      </c>
    </row>
    <row r="24" spans="1:5" ht="45" customHeight="1">
      <c r="A24" s="489"/>
      <c r="B24" s="486" t="s">
        <v>2182</v>
      </c>
      <c r="C24" s="487" t="s">
        <v>119</v>
      </c>
      <c r="D24" s="488">
        <v>0.05</v>
      </c>
      <c r="E24" s="488">
        <v>7.0000000000000007E-2</v>
      </c>
    </row>
    <row r="25" spans="1:5" ht="45" customHeight="1">
      <c r="A25" s="489"/>
      <c r="B25" s="486" t="s">
        <v>2183</v>
      </c>
      <c r="C25" s="487" t="s">
        <v>747</v>
      </c>
      <c r="D25" s="488">
        <v>0.1</v>
      </c>
      <c r="E25" s="488">
        <v>0.12</v>
      </c>
    </row>
    <row r="26" spans="1:5" ht="45" customHeight="1">
      <c r="A26" s="489"/>
      <c r="B26" s="486" t="s">
        <v>2184</v>
      </c>
      <c r="C26" s="487" t="s">
        <v>775</v>
      </c>
      <c r="D26" s="488">
        <v>0.05</v>
      </c>
      <c r="E26" s="488">
        <v>7.0000000000000007E-2</v>
      </c>
    </row>
    <row r="27" spans="1:5" ht="45" customHeight="1">
      <c r="A27" s="489"/>
      <c r="B27" s="486" t="s">
        <v>2185</v>
      </c>
      <c r="C27" s="487" t="s">
        <v>384</v>
      </c>
      <c r="D27" s="488">
        <v>0.05</v>
      </c>
      <c r="E27" s="488">
        <v>7.0000000000000007E-2</v>
      </c>
    </row>
    <row r="28" spans="1:5" ht="45" customHeight="1">
      <c r="A28" s="489"/>
      <c r="B28" s="486" t="s">
        <v>2186</v>
      </c>
      <c r="C28" s="487" t="s">
        <v>1802</v>
      </c>
      <c r="D28" s="488">
        <v>0.05</v>
      </c>
      <c r="E28" s="488">
        <v>7.0000000000000007E-2</v>
      </c>
    </row>
    <row r="29" spans="1:5" ht="45" customHeight="1">
      <c r="A29" s="489"/>
      <c r="B29" s="486" t="s">
        <v>2187</v>
      </c>
      <c r="C29" s="487" t="s">
        <v>1844</v>
      </c>
      <c r="D29" s="488">
        <v>0.05</v>
      </c>
      <c r="E29" s="488">
        <v>7.0000000000000007E-2</v>
      </c>
    </row>
    <row r="30" spans="1:5" ht="45" customHeight="1">
      <c r="A30" s="489"/>
      <c r="B30" s="486" t="s">
        <v>2188</v>
      </c>
      <c r="C30" s="487" t="s">
        <v>1416</v>
      </c>
      <c r="D30" s="488">
        <v>0.05</v>
      </c>
      <c r="E30" s="488">
        <v>7.0000000000000007E-2</v>
      </c>
    </row>
    <row r="31" spans="1:5" ht="45" customHeight="1">
      <c r="A31" s="489"/>
      <c r="B31" s="486" t="s">
        <v>2189</v>
      </c>
      <c r="C31" s="487" t="s">
        <v>1237</v>
      </c>
      <c r="D31" s="488">
        <v>0.05</v>
      </c>
      <c r="E31" s="488">
        <v>7.0000000000000007E-2</v>
      </c>
    </row>
    <row r="32" spans="1:5" ht="45" customHeight="1">
      <c r="A32" s="489"/>
      <c r="B32" s="486" t="s">
        <v>2190</v>
      </c>
      <c r="C32" s="487" t="s">
        <v>2068</v>
      </c>
      <c r="D32" s="488">
        <v>0.05</v>
      </c>
      <c r="E32" s="488">
        <v>7.0000000000000007E-2</v>
      </c>
    </row>
    <row r="33" spans="1:5" ht="45" customHeight="1">
      <c r="A33" s="489"/>
      <c r="B33" s="486" t="s">
        <v>2191</v>
      </c>
      <c r="C33" s="487" t="s">
        <v>83</v>
      </c>
      <c r="D33" s="488">
        <v>0.05</v>
      </c>
      <c r="E33" s="488">
        <v>7.0000000000000007E-2</v>
      </c>
    </row>
    <row r="34" spans="1:5" ht="45" customHeight="1">
      <c r="A34" s="489"/>
      <c r="B34" s="486" t="s">
        <v>2192</v>
      </c>
      <c r="C34" s="487" t="s">
        <v>788</v>
      </c>
      <c r="D34" s="488">
        <v>0.05</v>
      </c>
      <c r="E34" s="488">
        <v>7.0000000000000007E-2</v>
      </c>
    </row>
    <row r="36" spans="1:5" ht="35.1" customHeight="1">
      <c r="A36" s="2075" t="s">
        <v>2200</v>
      </c>
      <c r="B36" s="2075"/>
      <c r="C36" s="2075"/>
      <c r="D36" s="2075"/>
      <c r="E36" s="2075"/>
    </row>
    <row r="37" spans="1:5" ht="35.1" customHeight="1">
      <c r="A37" s="2075"/>
      <c r="B37" s="2075"/>
      <c r="C37" s="2075"/>
      <c r="D37" s="2075"/>
      <c r="E37" s="2075"/>
    </row>
  </sheetData>
  <sheetProtection sheet="1" objects="1" scenarios="1"/>
  <mergeCells count="9">
    <mergeCell ref="A36:E37"/>
    <mergeCell ref="A1:A6"/>
    <mergeCell ref="A7:A8"/>
    <mergeCell ref="B7:B8"/>
    <mergeCell ref="C7:C8"/>
    <mergeCell ref="E7:E8"/>
    <mergeCell ref="D7:D8"/>
    <mergeCell ref="B1:C6"/>
    <mergeCell ref="D1:E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rgb="FF00B0F0"/>
  </sheetPr>
  <dimension ref="A1:N439"/>
  <sheetViews>
    <sheetView zoomScaleNormal="100" workbookViewId="0">
      <pane ySplit="8" topLeftCell="A9" activePane="bottomLeft" state="frozen"/>
      <selection pane="bottomLeft" activeCell="B1" sqref="B1:E6"/>
    </sheetView>
  </sheetViews>
  <sheetFormatPr defaultRowHeight="28.2" customHeight="1"/>
  <cols>
    <col min="1" max="2" width="28.109375" customWidth="1"/>
    <col min="3" max="3" width="15.5546875" customWidth="1"/>
    <col min="4" max="5" width="13.44140625" customWidth="1"/>
    <col min="6" max="6" width="16" customWidth="1"/>
    <col min="7" max="7" width="14.88671875" customWidth="1"/>
    <col min="8" max="8" width="10.6640625" customWidth="1"/>
    <col min="9" max="9" width="9.88671875" customWidth="1"/>
    <col min="10" max="10" width="16.109375" style="572" customWidth="1"/>
    <col min="11" max="11" width="16.44140625" bestFit="1" customWidth="1"/>
    <col min="12" max="12" width="17.33203125" customWidth="1"/>
    <col min="13" max="13" width="5" customWidth="1"/>
    <col min="14" max="14" width="4.6640625" customWidth="1"/>
    <col min="17" max="17" width="35.44140625" customWidth="1"/>
  </cols>
  <sheetData>
    <row r="1" spans="1:14" s="219" customFormat="1" ht="21.9" customHeight="1">
      <c r="A1" s="2144"/>
      <c r="B1" s="2147" t="s">
        <v>2082</v>
      </c>
      <c r="C1" s="2148"/>
      <c r="D1" s="2148"/>
      <c r="E1" s="2148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4" s="219" customFormat="1" ht="21.9" customHeight="1">
      <c r="A2" s="2145"/>
      <c r="B2" s="2149"/>
      <c r="C2" s="2150"/>
      <c r="D2" s="2150"/>
      <c r="E2" s="21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4" s="219" customFormat="1" ht="21.9" customHeight="1">
      <c r="A3" s="2145"/>
      <c r="B3" s="2151"/>
      <c r="C3" s="2150"/>
      <c r="D3" s="2150"/>
      <c r="E3" s="21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4" s="219" customFormat="1" ht="21.9" customHeight="1">
      <c r="A4" s="2145"/>
      <c r="B4" s="2151"/>
      <c r="C4" s="2150"/>
      <c r="D4" s="2150"/>
      <c r="E4" s="21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4" s="219" customFormat="1" ht="21.9" customHeight="1">
      <c r="A5" s="2145"/>
      <c r="B5" s="2151"/>
      <c r="C5" s="2150"/>
      <c r="D5" s="2150"/>
      <c r="E5" s="21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4" s="219" customFormat="1" ht="21.9" customHeight="1" thickBot="1">
      <c r="A6" s="2146"/>
      <c r="B6" s="2152"/>
      <c r="C6" s="2153"/>
      <c r="D6" s="2153"/>
      <c r="E6" s="2153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4" s="219" customFormat="1" ht="15.75" customHeight="1" thickBot="1">
      <c r="A7" s="2169" t="s">
        <v>0</v>
      </c>
      <c r="B7" s="2169" t="s">
        <v>59</v>
      </c>
      <c r="C7" s="2169" t="s">
        <v>60</v>
      </c>
      <c r="D7" s="2169" t="s">
        <v>2230</v>
      </c>
      <c r="E7" s="2199" t="s">
        <v>161</v>
      </c>
      <c r="F7" s="2171" t="s">
        <v>169</v>
      </c>
      <c r="G7" s="2179" t="s">
        <v>2735</v>
      </c>
      <c r="H7" s="2201" t="s">
        <v>625</v>
      </c>
      <c r="I7" s="2202"/>
      <c r="J7" s="2181" t="str">
        <f>"Базовая цена 
("&amp;Рубрикатор!$F$11&amp;")"</f>
        <v>Базовая цена 
(с НДС)</v>
      </c>
      <c r="K7" s="2197" t="s">
        <v>2229</v>
      </c>
      <c r="L7" s="2177" t="s">
        <v>50</v>
      </c>
    </row>
    <row r="8" spans="1:14" s="219" customFormat="1" ht="15.75" customHeight="1" thickBot="1">
      <c r="A8" s="2170"/>
      <c r="B8" s="2170"/>
      <c r="C8" s="2170"/>
      <c r="D8" s="2170"/>
      <c r="E8" s="2200"/>
      <c r="F8" s="2172"/>
      <c r="G8" s="2180"/>
      <c r="H8" s="1213" t="s">
        <v>626</v>
      </c>
      <c r="I8" s="1214" t="s">
        <v>627</v>
      </c>
      <c r="J8" s="2182"/>
      <c r="K8" s="2198"/>
      <c r="L8" s="2178"/>
      <c r="N8" s="229" t="s">
        <v>1322</v>
      </c>
    </row>
    <row r="9" spans="1:14" ht="28.2" customHeight="1" thickBot="1">
      <c r="A9" s="1297" t="s">
        <v>2757</v>
      </c>
      <c r="B9" s="747"/>
      <c r="C9" s="747"/>
      <c r="D9" s="747"/>
      <c r="E9" s="747"/>
      <c r="F9" s="747"/>
      <c r="G9" s="747"/>
      <c r="H9" s="747"/>
      <c r="I9" s="747"/>
      <c r="J9" s="1394" t="s">
        <v>2781</v>
      </c>
      <c r="K9" s="744"/>
      <c r="L9" s="583"/>
    </row>
    <row r="10" spans="1:14" ht="15.6">
      <c r="A10" s="2143"/>
      <c r="B10" s="2112" t="s">
        <v>2203</v>
      </c>
      <c r="C10" s="1395" t="s">
        <v>2231</v>
      </c>
      <c r="D10" s="1254" t="s">
        <v>2241</v>
      </c>
      <c r="E10" s="1396">
        <v>16</v>
      </c>
      <c r="F10" s="1397">
        <v>338</v>
      </c>
      <c r="G10" s="1398">
        <v>1.325E-4</v>
      </c>
      <c r="H10" s="1257">
        <v>30</v>
      </c>
      <c r="I10" s="2037">
        <v>30</v>
      </c>
      <c r="J10" s="1153">
        <f>IFERROR(VLOOKUP(C10,TDSheet!$G$1:$AK$2998,30,FALSE)/'Параметры заказа'!$B$10,"")</f>
        <v>4.67</v>
      </c>
      <c r="K10" s="1795">
        <f>IFERROR(J10*$K$3*((100-$K$1)/100),"")</f>
        <v>373.77685290000005</v>
      </c>
      <c r="L10" s="531"/>
    </row>
    <row r="11" spans="1:14" ht="15.6">
      <c r="A11" s="2143"/>
      <c r="B11" s="2112"/>
      <c r="C11" s="1399" t="s">
        <v>2232</v>
      </c>
      <c r="D11" s="1400" t="s">
        <v>2242</v>
      </c>
      <c r="E11" s="1401">
        <v>16</v>
      </c>
      <c r="F11" s="1402">
        <v>411</v>
      </c>
      <c r="G11" s="1403">
        <v>2.0000000000000001E-4</v>
      </c>
      <c r="H11" s="1404">
        <v>30</v>
      </c>
      <c r="I11" s="2038">
        <v>30</v>
      </c>
      <c r="J11" s="1153">
        <f>IFERROR(VLOOKUP(C11,TDSheet!$G$1:$AK$2998,30,FALSE)/'Параметры заказа'!$B$10,"")</f>
        <v>6.09</v>
      </c>
      <c r="K11" s="1962">
        <f t="shared" ref="K11:K74" si="0">IFERROR(J11*$K$3*((100-$K$1)/100),"")</f>
        <v>487.43062830000008</v>
      </c>
      <c r="L11" s="584"/>
    </row>
    <row r="12" spans="1:14" ht="15.6">
      <c r="A12" s="2143"/>
      <c r="B12" s="2112"/>
      <c r="C12" s="1399" t="s">
        <v>2233</v>
      </c>
      <c r="D12" s="1400" t="s">
        <v>2243</v>
      </c>
      <c r="E12" s="1401">
        <v>16</v>
      </c>
      <c r="F12" s="1402">
        <v>603</v>
      </c>
      <c r="G12" s="1403">
        <v>3.0249999999999998E-4</v>
      </c>
      <c r="H12" s="1404">
        <v>20</v>
      </c>
      <c r="I12" s="2038">
        <v>20</v>
      </c>
      <c r="J12" s="1153">
        <f>IFERROR(VLOOKUP(C12,TDSheet!$G$1:$AK$2998,30,FALSE)/'Параметры заказа'!$B$10,"")</f>
        <v>8.7799999999999994</v>
      </c>
      <c r="K12" s="1962">
        <f t="shared" si="0"/>
        <v>702.7324986000001</v>
      </c>
      <c r="L12" s="584"/>
    </row>
    <row r="13" spans="1:14" ht="15.6">
      <c r="A13" s="2143"/>
      <c r="B13" s="2112"/>
      <c r="C13" s="1399" t="s">
        <v>2234</v>
      </c>
      <c r="D13" s="1400" t="s">
        <v>2244</v>
      </c>
      <c r="E13" s="1401">
        <v>16</v>
      </c>
      <c r="F13" s="1402">
        <v>778</v>
      </c>
      <c r="G13" s="1403">
        <v>5.1500000000000005E-4</v>
      </c>
      <c r="H13" s="1404">
        <v>15</v>
      </c>
      <c r="I13" s="2038">
        <v>15</v>
      </c>
      <c r="J13" s="1153">
        <f>IFERROR(VLOOKUP(C13,TDSheet!$G$1:$AK$2998,30,FALSE)/'Параметры заказа'!$B$10,"")</f>
        <v>11.28</v>
      </c>
      <c r="K13" s="1962">
        <f t="shared" si="0"/>
        <v>902.82717360000004</v>
      </c>
      <c r="L13" s="584"/>
    </row>
    <row r="14" spans="1:14" ht="15.6">
      <c r="A14" s="2143"/>
      <c r="B14" s="2112"/>
      <c r="C14" s="1399" t="s">
        <v>2235</v>
      </c>
      <c r="D14" s="1400" t="s">
        <v>2245</v>
      </c>
      <c r="E14" s="1401">
        <v>16</v>
      </c>
      <c r="F14" s="1402">
        <v>1215</v>
      </c>
      <c r="G14" s="1403">
        <v>8.0500000000000005E-4</v>
      </c>
      <c r="H14" s="1404">
        <v>7</v>
      </c>
      <c r="I14" s="2038">
        <v>7</v>
      </c>
      <c r="J14" s="1153">
        <f>IFERROR(VLOOKUP(C14,TDSheet!$G$1:$AK$2998,30,FALSE)/'Параметры заказа'!$B$10,"")</f>
        <v>15.97</v>
      </c>
      <c r="K14" s="1962">
        <f t="shared" si="0"/>
        <v>1278.2047839000002</v>
      </c>
      <c r="L14" s="584"/>
    </row>
    <row r="15" spans="1:14" ht="15.6">
      <c r="A15" s="2143"/>
      <c r="B15" s="2112"/>
      <c r="C15" s="1399" t="s">
        <v>2236</v>
      </c>
      <c r="D15" s="1405" t="s">
        <v>2246</v>
      </c>
      <c r="E15" s="1406">
        <v>16</v>
      </c>
      <c r="F15" s="1407">
        <v>1470</v>
      </c>
      <c r="G15" s="1403">
        <v>1.1950000000000001E-3</v>
      </c>
      <c r="H15" s="1408">
        <v>5</v>
      </c>
      <c r="I15" s="2039">
        <v>5</v>
      </c>
      <c r="J15" s="1153">
        <f>IFERROR(VLOOKUP(C15,TDSheet!$G$1:$AK$2998,30,FALSE)/'Параметры заказа'!$B$10,"")</f>
        <v>20.54</v>
      </c>
      <c r="K15" s="1962">
        <f t="shared" si="0"/>
        <v>1643.9778498000003</v>
      </c>
      <c r="L15" s="584"/>
    </row>
    <row r="16" spans="1:14" ht="15.6">
      <c r="A16" s="2143"/>
      <c r="B16" s="2112"/>
      <c r="C16" s="1409" t="s">
        <v>2237</v>
      </c>
      <c r="D16" s="1405" t="s">
        <v>2247</v>
      </c>
      <c r="E16" s="1406">
        <v>16</v>
      </c>
      <c r="F16" s="1407">
        <v>1905</v>
      </c>
      <c r="G16" s="1403">
        <v>2.0425E-3</v>
      </c>
      <c r="H16" s="1408">
        <v>4</v>
      </c>
      <c r="I16" s="2039">
        <v>4</v>
      </c>
      <c r="J16" s="1153">
        <f>IFERROR(VLOOKUP(C16,TDSheet!$G$1:$AK$2998,30,FALSE)/'Параметры заказа'!$B$10,"")</f>
        <v>26.47</v>
      </c>
      <c r="K16" s="1962">
        <f t="shared" si="0"/>
        <v>2118.6024189000004</v>
      </c>
      <c r="L16" s="584"/>
    </row>
    <row r="17" spans="1:14" ht="15.6">
      <c r="A17" s="2143"/>
      <c r="B17" s="2112"/>
      <c r="C17" s="1399" t="s">
        <v>2238</v>
      </c>
      <c r="D17" s="1410" t="s">
        <v>2248</v>
      </c>
      <c r="E17" s="1401">
        <v>16</v>
      </c>
      <c r="F17" s="1402">
        <v>358</v>
      </c>
      <c r="G17" s="1403">
        <v>4.0800000000000003E-3</v>
      </c>
      <c r="H17" s="1404"/>
      <c r="I17" s="1411"/>
      <c r="J17" s="1153">
        <f>IFERROR(VLOOKUP(C17,TDSheet!$G$1:$AK$2998,30,FALSE)/'Параметры заказа'!$B$10,"")</f>
        <v>47.66</v>
      </c>
      <c r="K17" s="1962">
        <f t="shared" si="0"/>
        <v>3814.6048842000005</v>
      </c>
      <c r="L17" s="584"/>
      <c r="N17" t="s">
        <v>1323</v>
      </c>
    </row>
    <row r="18" spans="1:14" ht="15.6">
      <c r="A18" s="2143"/>
      <c r="B18" s="2112"/>
      <c r="C18" s="1399" t="s">
        <v>2239</v>
      </c>
      <c r="D18" s="1410" t="s">
        <v>2249</v>
      </c>
      <c r="E18" s="1401">
        <v>16</v>
      </c>
      <c r="F18" s="1402">
        <v>4161</v>
      </c>
      <c r="G18" s="1403">
        <v>5.6575000000000002E-3</v>
      </c>
      <c r="H18" s="1404"/>
      <c r="I18" s="1411"/>
      <c r="J18" s="1153">
        <f>IFERROR(VLOOKUP(C18,TDSheet!$G$1:$AK$2998,30,FALSE)/'Параметры заказа'!$B$10,"")</f>
        <v>56.56</v>
      </c>
      <c r="K18" s="1962">
        <f t="shared" si="0"/>
        <v>4526.9419272000005</v>
      </c>
      <c r="L18" s="584"/>
      <c r="N18" t="s">
        <v>1323</v>
      </c>
    </row>
    <row r="19" spans="1:14" ht="16.2" thickBot="1">
      <c r="A19" s="2143"/>
      <c r="B19" s="2112"/>
      <c r="C19" s="1412" t="s">
        <v>2240</v>
      </c>
      <c r="D19" s="1413" t="s">
        <v>2223</v>
      </c>
      <c r="E19" s="1414">
        <v>16</v>
      </c>
      <c r="F19" s="1415">
        <v>5129</v>
      </c>
      <c r="G19" s="1416">
        <v>8.4899999999999993E-3</v>
      </c>
      <c r="H19" s="1417"/>
      <c r="I19" s="1418"/>
      <c r="J19" s="1153">
        <f>IFERROR(VLOOKUP(C19,TDSheet!$G$1:$AK$2998,30,FALSE)/'Параметры заказа'!$B$10,"")</f>
        <v>69.400000000000006</v>
      </c>
      <c r="K19" s="1963">
        <f t="shared" si="0"/>
        <v>5554.6281780000018</v>
      </c>
      <c r="L19" s="585"/>
      <c r="N19" t="s">
        <v>1323</v>
      </c>
    </row>
    <row r="20" spans="1:14" ht="28.2" customHeight="1" thickBot="1">
      <c r="A20" s="1297" t="s">
        <v>2763</v>
      </c>
      <c r="B20" s="747"/>
      <c r="C20" s="747"/>
      <c r="D20" s="747"/>
      <c r="E20" s="747"/>
      <c r="F20" s="747"/>
      <c r="G20" s="747"/>
      <c r="H20" s="747"/>
      <c r="I20" s="747"/>
      <c r="J20" s="747" t="str">
        <f>IFERROR(VLOOKUP(C20,TDSheet!$G$1:$AK$2998,30,FALSE)/'Параметры заказа'!$B$10,"")</f>
        <v/>
      </c>
      <c r="K20" s="1154" t="str">
        <f t="shared" si="0"/>
        <v/>
      </c>
      <c r="L20" s="583"/>
    </row>
    <row r="21" spans="1:14" ht="28.2" customHeight="1" thickBot="1">
      <c r="A21" s="1419" t="s">
        <v>2762</v>
      </c>
      <c r="B21" s="747"/>
      <c r="C21" s="747"/>
      <c r="D21" s="747"/>
      <c r="E21" s="747"/>
      <c r="F21" s="747"/>
      <c r="G21" s="747"/>
      <c r="H21" s="747"/>
      <c r="I21" s="747"/>
      <c r="J21" s="747" t="str">
        <f>IFERROR(VLOOKUP(C21,TDSheet!$G$1:$AK$2998,30,FALSE)/'Параметры заказа'!$B$10,"")</f>
        <v/>
      </c>
      <c r="K21" s="1155" t="str">
        <f t="shared" si="0"/>
        <v/>
      </c>
      <c r="L21" s="583"/>
    </row>
    <row r="22" spans="1:14" ht="15.6">
      <c r="A22" s="2209"/>
      <c r="B22" s="2102" t="s">
        <v>1068</v>
      </c>
      <c r="C22" s="1420" t="s">
        <v>2250</v>
      </c>
      <c r="D22" s="1421">
        <v>15</v>
      </c>
      <c r="E22" s="1422">
        <v>16</v>
      </c>
      <c r="F22" s="1422">
        <v>24</v>
      </c>
      <c r="G22" s="1423">
        <v>1.7986E-5</v>
      </c>
      <c r="H22" s="1223">
        <v>10</v>
      </c>
      <c r="I22" s="1424">
        <v>400</v>
      </c>
      <c r="J22" s="1153">
        <f>IFERROR(VLOOKUP(C22,TDSheet!$G$1:$AK$2998,30,FALSE)/'Параметры заказа'!$B$10,"")</f>
        <v>1.49</v>
      </c>
      <c r="K22" s="1962">
        <f t="shared" si="0"/>
        <v>119.25642630000002</v>
      </c>
      <c r="L22" s="584"/>
    </row>
    <row r="23" spans="1:14" ht="15.6">
      <c r="A23" s="2210"/>
      <c r="B23" s="2103"/>
      <c r="C23" s="1395" t="s">
        <v>2251</v>
      </c>
      <c r="D23" s="1425">
        <v>18</v>
      </c>
      <c r="E23" s="1426">
        <v>16</v>
      </c>
      <c r="F23" s="1426">
        <v>29</v>
      </c>
      <c r="G23" s="1427">
        <v>2.2983999999999999E-5</v>
      </c>
      <c r="H23" s="1257">
        <v>10</v>
      </c>
      <c r="I23" s="1428">
        <v>300</v>
      </c>
      <c r="J23" s="1153">
        <f>IFERROR(VLOOKUP(C23,TDSheet!$G$1:$AK$2998,30,FALSE)/'Параметры заказа'!$B$10,"")</f>
        <v>1.98</v>
      </c>
      <c r="K23" s="1962">
        <f t="shared" si="0"/>
        <v>158.47498260000003</v>
      </c>
      <c r="L23" s="584"/>
    </row>
    <row r="24" spans="1:14" ht="15.6">
      <c r="A24" s="2210"/>
      <c r="B24" s="2103"/>
      <c r="C24" s="1395" t="s">
        <v>2252</v>
      </c>
      <c r="D24" s="1425">
        <v>22</v>
      </c>
      <c r="E24" s="1426">
        <v>16</v>
      </c>
      <c r="F24" s="1426">
        <v>37</v>
      </c>
      <c r="G24" s="1403">
        <v>3.3634999999999999E-5</v>
      </c>
      <c r="H24" s="1257">
        <v>10</v>
      </c>
      <c r="I24" s="1428">
        <v>200</v>
      </c>
      <c r="J24" s="1153">
        <f>IFERROR(VLOOKUP(C24,TDSheet!$G$1:$AK$2998,30,FALSE)/'Параметры заказа'!$B$10,"")</f>
        <v>2.2799999999999998</v>
      </c>
      <c r="K24" s="1962">
        <f t="shared" si="0"/>
        <v>182.48634360000003</v>
      </c>
      <c r="L24" s="584"/>
    </row>
    <row r="25" spans="1:14" ht="15.6">
      <c r="A25" s="2210"/>
      <c r="B25" s="2103"/>
      <c r="C25" s="1395" t="s">
        <v>2253</v>
      </c>
      <c r="D25" s="1425">
        <v>28</v>
      </c>
      <c r="E25" s="1426">
        <v>16</v>
      </c>
      <c r="F25" s="1426">
        <v>47</v>
      </c>
      <c r="G25" s="1403">
        <v>5.0652999999999998E-5</v>
      </c>
      <c r="H25" s="1257">
        <v>10</v>
      </c>
      <c r="I25" s="1428">
        <v>150</v>
      </c>
      <c r="J25" s="1153">
        <f>IFERROR(VLOOKUP(C25,TDSheet!$G$1:$AK$2998,30,FALSE)/'Параметры заказа'!$B$10,"")</f>
        <v>2.93</v>
      </c>
      <c r="K25" s="1962">
        <f t="shared" si="0"/>
        <v>234.51095910000004</v>
      </c>
      <c r="L25" s="584"/>
    </row>
    <row r="26" spans="1:14" ht="15.6">
      <c r="A26" s="2210"/>
      <c r="B26" s="2103"/>
      <c r="C26" s="1395" t="s">
        <v>2254</v>
      </c>
      <c r="D26" s="1425">
        <v>35</v>
      </c>
      <c r="E26" s="1426">
        <v>16</v>
      </c>
      <c r="F26" s="1426">
        <v>66</v>
      </c>
      <c r="G26" s="1403">
        <v>7.9375999999999994E-5</v>
      </c>
      <c r="H26" s="1257">
        <v>10</v>
      </c>
      <c r="I26" s="1428">
        <v>100</v>
      </c>
      <c r="J26" s="1153">
        <f>IFERROR(VLOOKUP(C26,TDSheet!$G$1:$AK$2998,30,FALSE)/'Параметры заказа'!$B$10,"")</f>
        <v>3.9</v>
      </c>
      <c r="K26" s="1962">
        <f t="shared" si="0"/>
        <v>312.14769300000006</v>
      </c>
      <c r="L26" s="584"/>
    </row>
    <row r="27" spans="1:14" ht="15.6">
      <c r="A27" s="2210"/>
      <c r="B27" s="2103"/>
      <c r="C27" s="1399" t="s">
        <v>2255</v>
      </c>
      <c r="D27" s="1429">
        <v>42</v>
      </c>
      <c r="E27" s="1430">
        <v>16</v>
      </c>
      <c r="F27" s="1430">
        <v>94</v>
      </c>
      <c r="G27" s="1403">
        <v>1.3202299999999999E-4</v>
      </c>
      <c r="H27" s="1404">
        <v>5</v>
      </c>
      <c r="I27" s="1431">
        <v>100</v>
      </c>
      <c r="J27" s="1153">
        <f>IFERROR(VLOOKUP(C27,TDSheet!$G$1:$AK$2998,30,FALSE)/'Параметры заказа'!$B$10,"")</f>
        <v>5.68</v>
      </c>
      <c r="K27" s="1962">
        <f t="shared" si="0"/>
        <v>454.61510160000006</v>
      </c>
      <c r="L27" s="584"/>
    </row>
    <row r="28" spans="1:14" ht="15.6">
      <c r="A28" s="2210"/>
      <c r="B28" s="2103"/>
      <c r="C28" s="1409" t="s">
        <v>2256</v>
      </c>
      <c r="D28" s="1432">
        <v>54</v>
      </c>
      <c r="E28" s="1433">
        <v>16</v>
      </c>
      <c r="F28" s="1433">
        <v>138</v>
      </c>
      <c r="G28" s="1403">
        <v>2.197E-4</v>
      </c>
      <c r="H28" s="1408">
        <v>5</v>
      </c>
      <c r="I28" s="1434">
        <v>80</v>
      </c>
      <c r="J28" s="1153">
        <f>IFERROR(VLOOKUP(C28,TDSheet!$G$1:$AK$2998,30,FALSE)/'Параметры заказа'!$B$10,"")</f>
        <v>7.6</v>
      </c>
      <c r="K28" s="1962">
        <f t="shared" si="0"/>
        <v>608.28781200000003</v>
      </c>
      <c r="L28" s="584"/>
    </row>
    <row r="29" spans="1:14" ht="15.6">
      <c r="A29" s="2210"/>
      <c r="B29" s="2103"/>
      <c r="C29" s="1399" t="s">
        <v>2257</v>
      </c>
      <c r="D29" s="1429">
        <v>76</v>
      </c>
      <c r="E29" s="1430">
        <v>16</v>
      </c>
      <c r="F29" s="1430">
        <v>407</v>
      </c>
      <c r="G29" s="1403">
        <v>7.5106000000000001E-4</v>
      </c>
      <c r="H29" s="1404">
        <v>1</v>
      </c>
      <c r="I29" s="1431">
        <v>25</v>
      </c>
      <c r="J29" s="1153">
        <f>IFERROR(VLOOKUP(C29,TDSheet!$G$1:$AK$2998,30,FALSE)/'Параметры заказа'!$B$10,"")</f>
        <v>26.76</v>
      </c>
      <c r="K29" s="1962">
        <f t="shared" si="0"/>
        <v>2141.8134012000005</v>
      </c>
      <c r="L29" s="584"/>
      <c r="N29" t="s">
        <v>1323</v>
      </c>
    </row>
    <row r="30" spans="1:14" ht="15.6">
      <c r="A30" s="2210"/>
      <c r="B30" s="2103"/>
      <c r="C30" s="1399" t="s">
        <v>2258</v>
      </c>
      <c r="D30" s="1410">
        <v>89</v>
      </c>
      <c r="E30" s="1430">
        <v>16</v>
      </c>
      <c r="F30" s="1430">
        <v>534</v>
      </c>
      <c r="G30" s="1403">
        <v>1.1737E-3</v>
      </c>
      <c r="H30" s="1404">
        <v>1</v>
      </c>
      <c r="I30" s="1431">
        <v>20</v>
      </c>
      <c r="J30" s="1153">
        <f>IFERROR(VLOOKUP(C30,TDSheet!$G$1:$AK$2998,30,FALSE)/'Параметры заказа'!$B$10,"")</f>
        <v>35.979999999999997</v>
      </c>
      <c r="K30" s="1962">
        <f t="shared" si="0"/>
        <v>2879.7625626000004</v>
      </c>
      <c r="L30" s="584"/>
      <c r="N30" t="s">
        <v>1323</v>
      </c>
    </row>
    <row r="31" spans="1:14" ht="16.2" thickBot="1">
      <c r="A31" s="2210"/>
      <c r="B31" s="2103"/>
      <c r="C31" s="1435" t="s">
        <v>2259</v>
      </c>
      <c r="D31" s="1436">
        <v>108</v>
      </c>
      <c r="E31" s="1437">
        <v>16</v>
      </c>
      <c r="F31" s="1437">
        <v>778</v>
      </c>
      <c r="G31" s="1438">
        <v>1.857345E-3</v>
      </c>
      <c r="H31" s="1439">
        <v>1</v>
      </c>
      <c r="I31" s="1440">
        <v>15</v>
      </c>
      <c r="J31" s="1153">
        <f>IFERROR(VLOOKUP(C31,TDSheet!$G$1:$AK$2998,30,FALSE)/'Параметры заказа'!$B$10,"")</f>
        <v>49.08</v>
      </c>
      <c r="K31" s="1963">
        <f t="shared" si="0"/>
        <v>3928.2586596000006</v>
      </c>
      <c r="L31" s="585"/>
      <c r="N31" t="s">
        <v>1323</v>
      </c>
    </row>
    <row r="32" spans="1:14" ht="28.2" customHeight="1" thickBot="1">
      <c r="A32" s="1441" t="s">
        <v>2761</v>
      </c>
      <c r="B32" s="1090"/>
      <c r="C32" s="1090"/>
      <c r="D32" s="1090"/>
      <c r="E32" s="1090"/>
      <c r="F32" s="1090"/>
      <c r="G32" s="1090"/>
      <c r="H32" s="1090"/>
      <c r="I32" s="1090"/>
      <c r="J32" s="1090" t="str">
        <f>IFERROR(VLOOKUP(C32,TDSheet!$G$1:$AK$2998,30,FALSE)/'Параметры заказа'!$B$10,"")</f>
        <v/>
      </c>
      <c r="K32" s="1156" t="str">
        <f t="shared" si="0"/>
        <v/>
      </c>
      <c r="L32" s="587"/>
    </row>
    <row r="33" spans="1:14" ht="16.2" customHeight="1">
      <c r="A33" s="2203"/>
      <c r="B33" s="2206" t="s">
        <v>2280</v>
      </c>
      <c r="C33" s="592" t="s">
        <v>2260</v>
      </c>
      <c r="D33" s="1442">
        <v>15</v>
      </c>
      <c r="E33" s="1443">
        <v>16</v>
      </c>
      <c r="F33" s="593">
        <v>44</v>
      </c>
      <c r="G33" s="1444">
        <v>4.3355000000000001E-5</v>
      </c>
      <c r="H33" s="1445">
        <v>10</v>
      </c>
      <c r="I33" s="594">
        <v>400</v>
      </c>
      <c r="J33" s="1153">
        <f>IFERROR(VLOOKUP(C33,TDSheet!$G$1:$AK$2998,30,FALSE)/'Параметры заказа'!$B$10,"")</f>
        <v>2.06</v>
      </c>
      <c r="K33" s="1964">
        <f t="shared" si="0"/>
        <v>164.87801220000003</v>
      </c>
      <c r="L33" s="589"/>
    </row>
    <row r="34" spans="1:14" ht="16.2" customHeight="1">
      <c r="A34" s="2204"/>
      <c r="B34" s="2207"/>
      <c r="C34" s="595" t="s">
        <v>2261</v>
      </c>
      <c r="D34" s="1446">
        <v>18</v>
      </c>
      <c r="E34" s="1447">
        <v>16</v>
      </c>
      <c r="F34" s="596">
        <v>50</v>
      </c>
      <c r="G34" s="1448">
        <v>5.7408000000000003E-5</v>
      </c>
      <c r="H34" s="1449">
        <v>10</v>
      </c>
      <c r="I34" s="597">
        <v>300</v>
      </c>
      <c r="J34" s="1157">
        <f>IFERROR(VLOOKUP(C34,TDSheet!$G$1:$AK$2998,30,FALSE)/'Параметры заказа'!$B$10,"")</f>
        <v>2.83</v>
      </c>
      <c r="K34" s="1965">
        <f t="shared" si="0"/>
        <v>226.50717210000005</v>
      </c>
      <c r="L34" s="590"/>
    </row>
    <row r="35" spans="1:14" ht="16.2" customHeight="1">
      <c r="A35" s="2204"/>
      <c r="B35" s="2207"/>
      <c r="C35" s="595" t="s">
        <v>2262</v>
      </c>
      <c r="D35" s="1446">
        <v>22</v>
      </c>
      <c r="E35" s="1447">
        <v>16</v>
      </c>
      <c r="F35" s="596">
        <v>70</v>
      </c>
      <c r="G35" s="1448">
        <v>8.8319000000000006E-5</v>
      </c>
      <c r="H35" s="1449">
        <v>10</v>
      </c>
      <c r="I35" s="597">
        <v>200</v>
      </c>
      <c r="J35" s="1157">
        <f>IFERROR(VLOOKUP(C35,TDSheet!$G$1:$AK$2998,30,FALSE)/'Параметры заказа'!$B$10,"")</f>
        <v>3.34</v>
      </c>
      <c r="K35" s="1965">
        <f t="shared" si="0"/>
        <v>267.32648580000006</v>
      </c>
      <c r="L35" s="590"/>
    </row>
    <row r="36" spans="1:14" ht="16.2" customHeight="1">
      <c r="A36" s="2204"/>
      <c r="B36" s="2207"/>
      <c r="C36" s="595" t="s">
        <v>2263</v>
      </c>
      <c r="D36" s="1446">
        <v>28</v>
      </c>
      <c r="E36" s="1447">
        <v>16</v>
      </c>
      <c r="F36" s="596">
        <v>90</v>
      </c>
      <c r="G36" s="1448">
        <v>1.4000800000000001E-4</v>
      </c>
      <c r="H36" s="1449">
        <v>10</v>
      </c>
      <c r="I36" s="597">
        <v>150</v>
      </c>
      <c r="J36" s="1157">
        <f>IFERROR(VLOOKUP(C36,TDSheet!$G$1:$AK$2998,30,FALSE)/'Параметры заказа'!$B$10,"")</f>
        <v>4.6100000000000003</v>
      </c>
      <c r="K36" s="1965">
        <f t="shared" si="0"/>
        <v>368.9745807000001</v>
      </c>
      <c r="L36" s="590"/>
    </row>
    <row r="37" spans="1:14" ht="16.2" customHeight="1">
      <c r="A37" s="2204"/>
      <c r="B37" s="2207"/>
      <c r="C37" s="595" t="s">
        <v>2264</v>
      </c>
      <c r="D37" s="1446">
        <v>35</v>
      </c>
      <c r="E37" s="1447">
        <v>16</v>
      </c>
      <c r="F37" s="596">
        <v>130</v>
      </c>
      <c r="G37" s="1448">
        <v>2.3337600000000001E-4</v>
      </c>
      <c r="H37" s="1449">
        <v>10</v>
      </c>
      <c r="I37" s="597">
        <v>100</v>
      </c>
      <c r="J37" s="1157">
        <f>IFERROR(VLOOKUP(C37,TDSheet!$G$1:$AK$2998,30,FALSE)/'Параметры заказа'!$B$10,"")</f>
        <v>6.2</v>
      </c>
      <c r="K37" s="1965">
        <f t="shared" si="0"/>
        <v>496.23479400000008</v>
      </c>
      <c r="L37" s="590"/>
    </row>
    <row r="38" spans="1:14" ht="16.2" customHeight="1">
      <c r="A38" s="2204"/>
      <c r="B38" s="2207"/>
      <c r="C38" s="595" t="s">
        <v>2265</v>
      </c>
      <c r="D38" s="1446">
        <v>42</v>
      </c>
      <c r="E38" s="1447">
        <v>16</v>
      </c>
      <c r="F38" s="596">
        <v>188</v>
      </c>
      <c r="G38" s="1448">
        <v>3.9765900000000002E-4</v>
      </c>
      <c r="H38" s="1449">
        <v>5</v>
      </c>
      <c r="I38" s="597">
        <v>50</v>
      </c>
      <c r="J38" s="1157">
        <f>IFERROR(VLOOKUP(C38,TDSheet!$G$1:$AK$2998,30,FALSE)/'Параметры заказа'!$B$10,"")</f>
        <v>8.48</v>
      </c>
      <c r="K38" s="1965">
        <f t="shared" si="0"/>
        <v>678.72113760000013</v>
      </c>
      <c r="L38" s="590"/>
    </row>
    <row r="39" spans="1:14" ht="16.2" customHeight="1">
      <c r="A39" s="2204"/>
      <c r="B39" s="2207"/>
      <c r="C39" s="595" t="s">
        <v>2266</v>
      </c>
      <c r="D39" s="1446">
        <v>54</v>
      </c>
      <c r="E39" s="1447">
        <v>16</v>
      </c>
      <c r="F39" s="596">
        <v>288</v>
      </c>
      <c r="G39" s="1448">
        <v>7.5075000000000001E-4</v>
      </c>
      <c r="H39" s="1449">
        <v>5</v>
      </c>
      <c r="I39" s="597">
        <v>30</v>
      </c>
      <c r="J39" s="1157">
        <f>IFERROR(VLOOKUP(C39,TDSheet!$G$1:$AK$2998,30,FALSE)/'Параметры заказа'!$B$10,"")</f>
        <v>12.82</v>
      </c>
      <c r="K39" s="1965">
        <f t="shared" si="0"/>
        <v>1026.0854934000001</v>
      </c>
      <c r="L39" s="590"/>
    </row>
    <row r="40" spans="1:14" ht="16.2" customHeight="1">
      <c r="A40" s="2204"/>
      <c r="B40" s="2207"/>
      <c r="C40" s="595" t="s">
        <v>2267</v>
      </c>
      <c r="D40" s="1446">
        <v>76</v>
      </c>
      <c r="E40" s="1447">
        <v>16</v>
      </c>
      <c r="F40" s="596">
        <v>872</v>
      </c>
      <c r="G40" s="1448">
        <v>2.5067919999999999E-3</v>
      </c>
      <c r="H40" s="1449">
        <v>1</v>
      </c>
      <c r="I40" s="597">
        <v>12</v>
      </c>
      <c r="J40" s="1157">
        <f>IFERROR(VLOOKUP(C40,TDSheet!$G$1:$AK$2998,30,FALSE)/'Параметры заказа'!$B$10,"")</f>
        <v>37.49</v>
      </c>
      <c r="K40" s="1965">
        <f t="shared" si="0"/>
        <v>3000.6197463000008</v>
      </c>
      <c r="L40" s="590"/>
      <c r="N40" t="s">
        <v>1323</v>
      </c>
    </row>
    <row r="41" spans="1:14" ht="16.2" customHeight="1">
      <c r="A41" s="2204"/>
      <c r="B41" s="2207"/>
      <c r="C41" s="595" t="s">
        <v>2268</v>
      </c>
      <c r="D41" s="1446">
        <v>89</v>
      </c>
      <c r="E41" s="1447">
        <v>16</v>
      </c>
      <c r="F41" s="596">
        <v>1166</v>
      </c>
      <c r="G41" s="1448">
        <v>4.0534999999999998E-3</v>
      </c>
      <c r="H41" s="1449">
        <v>1</v>
      </c>
      <c r="I41" s="597">
        <v>8</v>
      </c>
      <c r="J41" s="1157">
        <f>IFERROR(VLOOKUP(C41,TDSheet!$G$1:$AK$2998,30,FALSE)/'Параметры заказа'!$B$10,"")</f>
        <v>49.1</v>
      </c>
      <c r="K41" s="1965">
        <f t="shared" si="0"/>
        <v>3929.8594170000006</v>
      </c>
      <c r="L41" s="590"/>
      <c r="N41" t="s">
        <v>1323</v>
      </c>
    </row>
    <row r="42" spans="1:14" ht="16.2" customHeight="1" thickBot="1">
      <c r="A42" s="2205"/>
      <c r="B42" s="2208"/>
      <c r="C42" s="598" t="s">
        <v>2269</v>
      </c>
      <c r="D42" s="1450">
        <v>108</v>
      </c>
      <c r="E42" s="1451">
        <v>16</v>
      </c>
      <c r="F42" s="599">
        <v>1673</v>
      </c>
      <c r="G42" s="1452">
        <v>7.0223999999999998E-3</v>
      </c>
      <c r="H42" s="1453">
        <v>1</v>
      </c>
      <c r="I42" s="600">
        <v>4</v>
      </c>
      <c r="J42" s="1158">
        <f>IFERROR(VLOOKUP(C42,TDSheet!$G$1:$AK$2998,30,FALSE)/'Параметры заказа'!$B$10,"")</f>
        <v>62.87</v>
      </c>
      <c r="K42" s="1966">
        <f t="shared" si="0"/>
        <v>5031.9808869000008</v>
      </c>
      <c r="L42" s="591"/>
      <c r="N42" t="s">
        <v>1323</v>
      </c>
    </row>
    <row r="43" spans="1:14" ht="16.2" customHeight="1">
      <c r="A43" s="2117"/>
      <c r="B43" s="2102" t="s">
        <v>2281</v>
      </c>
      <c r="C43" s="601" t="s">
        <v>2270</v>
      </c>
      <c r="D43" s="1421">
        <v>15</v>
      </c>
      <c r="E43" s="1454">
        <v>16</v>
      </c>
      <c r="F43" s="602">
        <v>40</v>
      </c>
      <c r="G43" s="1455">
        <v>4.0364999999999997E-5</v>
      </c>
      <c r="H43" s="1456">
        <v>10</v>
      </c>
      <c r="I43" s="602">
        <v>400</v>
      </c>
      <c r="J43" s="1159">
        <f>IFERROR(VLOOKUP(C43,TDSheet!$G$1:$AK$2998,30,FALSE)/'Параметры заказа'!$B$10,"")</f>
        <v>2.1</v>
      </c>
      <c r="K43" s="1206">
        <f t="shared" si="0"/>
        <v>168.07952700000004</v>
      </c>
      <c r="L43" s="531"/>
    </row>
    <row r="44" spans="1:14" ht="16.2" customHeight="1">
      <c r="A44" s="2118"/>
      <c r="B44" s="2103"/>
      <c r="C44" s="603" t="s">
        <v>2271</v>
      </c>
      <c r="D44" s="1457">
        <v>18</v>
      </c>
      <c r="E44" s="1458">
        <v>16</v>
      </c>
      <c r="F44" s="604">
        <v>46</v>
      </c>
      <c r="G44" s="1459">
        <v>5.3820000000000003E-5</v>
      </c>
      <c r="H44" s="1460">
        <v>10</v>
      </c>
      <c r="I44" s="604">
        <v>300</v>
      </c>
      <c r="J44" s="1160">
        <f>IFERROR(VLOOKUP(C44,TDSheet!$G$1:$AK$2998,30,FALSE)/'Параметры заказа'!$B$10,"")</f>
        <v>2.75</v>
      </c>
      <c r="K44" s="1967">
        <f t="shared" si="0"/>
        <v>220.10414250000002</v>
      </c>
      <c r="L44" s="584"/>
    </row>
    <row r="45" spans="1:14" ht="16.2" customHeight="1">
      <c r="A45" s="2118"/>
      <c r="B45" s="2103"/>
      <c r="C45" s="603" t="s">
        <v>2272</v>
      </c>
      <c r="D45" s="1457">
        <v>22</v>
      </c>
      <c r="E45" s="1458">
        <v>16</v>
      </c>
      <c r="F45" s="604">
        <v>60</v>
      </c>
      <c r="G45" s="1459">
        <v>8.4629999999999994E-5</v>
      </c>
      <c r="H45" s="1460">
        <v>10</v>
      </c>
      <c r="I45" s="604">
        <v>200</v>
      </c>
      <c r="J45" s="1160">
        <f>IFERROR(VLOOKUP(C45,TDSheet!$G$1:$AK$2998,30,FALSE)/'Параметры заказа'!$B$10,"")</f>
        <v>3.21</v>
      </c>
      <c r="K45" s="1967">
        <f t="shared" si="0"/>
        <v>256.92156270000004</v>
      </c>
      <c r="L45" s="584"/>
    </row>
    <row r="46" spans="1:14" ht="16.2" customHeight="1">
      <c r="A46" s="2118"/>
      <c r="B46" s="2103"/>
      <c r="C46" s="603" t="s">
        <v>2273</v>
      </c>
      <c r="D46" s="1457">
        <v>28</v>
      </c>
      <c r="E46" s="1458">
        <v>16</v>
      </c>
      <c r="F46" s="604">
        <v>91</v>
      </c>
      <c r="G46" s="1459">
        <v>1.4452200000000001E-4</v>
      </c>
      <c r="H46" s="1460">
        <v>10</v>
      </c>
      <c r="I46" s="604">
        <v>150</v>
      </c>
      <c r="J46" s="1160">
        <f>IFERROR(VLOOKUP(C46,TDSheet!$G$1:$AK$2998,30,FALSE)/'Параметры заказа'!$B$10,"")</f>
        <v>4.26</v>
      </c>
      <c r="K46" s="1967">
        <f t="shared" si="0"/>
        <v>340.96132620000003</v>
      </c>
      <c r="L46" s="584"/>
    </row>
    <row r="47" spans="1:14" ht="16.2" customHeight="1">
      <c r="A47" s="2118"/>
      <c r="B47" s="2103"/>
      <c r="C47" s="605" t="s">
        <v>2274</v>
      </c>
      <c r="D47" s="1457">
        <v>35</v>
      </c>
      <c r="E47" s="1461">
        <v>16</v>
      </c>
      <c r="F47" s="606">
        <v>133</v>
      </c>
      <c r="G47" s="1459">
        <v>2.4252799999999999E-4</v>
      </c>
      <c r="H47" s="1462">
        <v>10</v>
      </c>
      <c r="I47" s="606">
        <v>100</v>
      </c>
      <c r="J47" s="1160">
        <f>IFERROR(VLOOKUP(C47,TDSheet!$G$1:$AK$2998,30,FALSE)/'Параметры заказа'!$B$10,"")</f>
        <v>6.91</v>
      </c>
      <c r="K47" s="1967">
        <f t="shared" si="0"/>
        <v>553.06168170000012</v>
      </c>
      <c r="L47" s="584"/>
    </row>
    <row r="48" spans="1:14" ht="16.2" customHeight="1">
      <c r="A48" s="2118"/>
      <c r="B48" s="2103"/>
      <c r="C48" s="605" t="s">
        <v>2275</v>
      </c>
      <c r="D48" s="1457">
        <v>42</v>
      </c>
      <c r="E48" s="1461">
        <v>16</v>
      </c>
      <c r="F48" s="606">
        <v>195</v>
      </c>
      <c r="G48" s="1459">
        <v>4.2527199999999998E-4</v>
      </c>
      <c r="H48" s="1462">
        <v>5</v>
      </c>
      <c r="I48" s="606">
        <v>50</v>
      </c>
      <c r="J48" s="1160">
        <f>IFERROR(VLOOKUP(C48,TDSheet!$G$1:$AK$2998,30,FALSE)/'Параметры заказа'!$B$10,"")</f>
        <v>8.66</v>
      </c>
      <c r="K48" s="1967">
        <f t="shared" si="0"/>
        <v>693.12795420000009</v>
      </c>
      <c r="L48" s="584"/>
    </row>
    <row r="49" spans="1:14" ht="16.2" customHeight="1">
      <c r="A49" s="2118"/>
      <c r="B49" s="2103"/>
      <c r="C49" s="605" t="s">
        <v>2276</v>
      </c>
      <c r="D49" s="1457">
        <v>54</v>
      </c>
      <c r="E49" s="1461">
        <v>16</v>
      </c>
      <c r="F49" s="606">
        <v>303</v>
      </c>
      <c r="G49" s="1459">
        <v>8.1015999999999998E-4</v>
      </c>
      <c r="H49" s="1462">
        <v>5</v>
      </c>
      <c r="I49" s="606">
        <v>30</v>
      </c>
      <c r="J49" s="1160">
        <f>IFERROR(VLOOKUP(C49,TDSheet!$G$1:$AK$2998,30,FALSE)/'Параметры заказа'!$B$10,"")</f>
        <v>11.2</v>
      </c>
      <c r="K49" s="1967">
        <f t="shared" si="0"/>
        <v>896.42414400000007</v>
      </c>
      <c r="L49" s="584"/>
    </row>
    <row r="50" spans="1:14" ht="16.2" customHeight="1">
      <c r="A50" s="2118"/>
      <c r="B50" s="2103"/>
      <c r="C50" s="605" t="s">
        <v>2277</v>
      </c>
      <c r="D50" s="1457">
        <v>76</v>
      </c>
      <c r="E50" s="1461">
        <v>16</v>
      </c>
      <c r="F50" s="606">
        <v>870</v>
      </c>
      <c r="G50" s="1459">
        <v>2.7184800000000001E-3</v>
      </c>
      <c r="H50" s="1462">
        <v>1</v>
      </c>
      <c r="I50" s="606">
        <v>12</v>
      </c>
      <c r="J50" s="1160">
        <f>IFERROR(VLOOKUP(C50,TDSheet!$G$1:$AK$2998,30,FALSE)/'Параметры заказа'!$B$10,"")</f>
        <v>42.24</v>
      </c>
      <c r="K50" s="1967">
        <f t="shared" si="0"/>
        <v>3380.7996288000008</v>
      </c>
      <c r="L50" s="584"/>
      <c r="N50" t="s">
        <v>1323</v>
      </c>
    </row>
    <row r="51" spans="1:14" ht="16.2" customHeight="1">
      <c r="A51" s="2118"/>
      <c r="B51" s="2103"/>
      <c r="C51" s="605" t="s">
        <v>2278</v>
      </c>
      <c r="D51" s="1457">
        <v>89</v>
      </c>
      <c r="E51" s="1461">
        <v>16</v>
      </c>
      <c r="F51" s="606">
        <v>1170</v>
      </c>
      <c r="G51" s="1459">
        <v>3.9639599999999999E-3</v>
      </c>
      <c r="H51" s="1462">
        <v>1</v>
      </c>
      <c r="I51" s="606">
        <v>8</v>
      </c>
      <c r="J51" s="1160">
        <f>IFERROR(VLOOKUP(C51,TDSheet!$G$1:$AK$2998,30,FALSE)/'Параметры заказа'!$B$10,"")</f>
        <v>54.01</v>
      </c>
      <c r="K51" s="1967">
        <f t="shared" si="0"/>
        <v>4322.8453587000004</v>
      </c>
      <c r="L51" s="584"/>
      <c r="N51" t="s">
        <v>1323</v>
      </c>
    </row>
    <row r="52" spans="1:14" ht="16.2" customHeight="1" thickBot="1">
      <c r="A52" s="2118"/>
      <c r="B52" s="2103"/>
      <c r="C52" s="607" t="s">
        <v>2279</v>
      </c>
      <c r="D52" s="1436">
        <v>108</v>
      </c>
      <c r="E52" s="1463">
        <v>16</v>
      </c>
      <c r="F52" s="608">
        <v>1695</v>
      </c>
      <c r="G52" s="1464">
        <v>7.1688330000000003E-3</v>
      </c>
      <c r="H52" s="1465">
        <v>1</v>
      </c>
      <c r="I52" s="608">
        <v>4</v>
      </c>
      <c r="J52" s="1161">
        <f>IFERROR(VLOOKUP(C52,TDSheet!$G$1:$AK$2998,30,FALSE)/'Параметры заказа'!$B$10,"")</f>
        <v>70.290000000000006</v>
      </c>
      <c r="K52" s="1963">
        <f t="shared" si="0"/>
        <v>5625.8618823000015</v>
      </c>
      <c r="L52" s="585"/>
      <c r="N52" t="s">
        <v>1323</v>
      </c>
    </row>
    <row r="53" spans="1:14" ht="16.2" customHeight="1">
      <c r="A53" s="2093"/>
      <c r="B53" s="2096" t="s">
        <v>2282</v>
      </c>
      <c r="C53" s="609" t="s">
        <v>2283</v>
      </c>
      <c r="D53" s="1421">
        <v>15</v>
      </c>
      <c r="E53" s="1466">
        <v>16</v>
      </c>
      <c r="F53" s="1466">
        <v>51</v>
      </c>
      <c r="G53" s="1455">
        <v>6.7068000000000002E-5</v>
      </c>
      <c r="H53" s="1467">
        <v>10</v>
      </c>
      <c r="I53" s="1468">
        <v>300</v>
      </c>
      <c r="J53" s="1159">
        <f>IFERROR(VLOOKUP(C53,TDSheet!$G$1:$AK$2998,30,FALSE)/'Параметры заказа'!$B$10,"")</f>
        <v>2.09</v>
      </c>
      <c r="K53" s="1206">
        <f t="shared" si="0"/>
        <v>167.2791483</v>
      </c>
      <c r="L53" s="531"/>
    </row>
    <row r="54" spans="1:14" ht="16.2" customHeight="1">
      <c r="A54" s="2094"/>
      <c r="B54" s="2097"/>
      <c r="C54" s="605" t="s">
        <v>2284</v>
      </c>
      <c r="D54" s="1457">
        <v>18</v>
      </c>
      <c r="E54" s="1461">
        <v>16</v>
      </c>
      <c r="F54" s="1461">
        <v>60</v>
      </c>
      <c r="G54" s="1459">
        <v>9.0506000000000004E-5</v>
      </c>
      <c r="H54" s="1462">
        <v>10</v>
      </c>
      <c r="I54" s="1469">
        <v>250</v>
      </c>
      <c r="J54" s="1160">
        <f>IFERROR(VLOOKUP(C54,TDSheet!$G$1:$AK$2998,30,FALSE)/'Параметры заказа'!$B$10,"")</f>
        <v>3.06</v>
      </c>
      <c r="K54" s="1967">
        <f t="shared" si="0"/>
        <v>244.91588220000006</v>
      </c>
      <c r="L54" s="584"/>
    </row>
    <row r="55" spans="1:14" ht="16.2" customHeight="1">
      <c r="A55" s="2094"/>
      <c r="B55" s="2097"/>
      <c r="C55" s="605" t="s">
        <v>2285</v>
      </c>
      <c r="D55" s="1457">
        <v>22</v>
      </c>
      <c r="E55" s="1461">
        <v>16</v>
      </c>
      <c r="F55" s="1461">
        <v>87</v>
      </c>
      <c r="G55" s="1459">
        <v>1.43344E-4</v>
      </c>
      <c r="H55" s="1462">
        <v>10</v>
      </c>
      <c r="I55" s="1469">
        <v>150</v>
      </c>
      <c r="J55" s="1160">
        <f>IFERROR(VLOOKUP(C55,TDSheet!$G$1:$AK$2998,30,FALSE)/'Параметры заказа'!$B$10,"")</f>
        <v>3.34</v>
      </c>
      <c r="K55" s="1967">
        <f t="shared" si="0"/>
        <v>267.32648580000006</v>
      </c>
      <c r="L55" s="584"/>
    </row>
    <row r="56" spans="1:14" ht="16.2" customHeight="1">
      <c r="A56" s="2094"/>
      <c r="B56" s="2097"/>
      <c r="C56" s="605" t="s">
        <v>2286</v>
      </c>
      <c r="D56" s="1457">
        <v>28</v>
      </c>
      <c r="E56" s="1461">
        <v>16</v>
      </c>
      <c r="F56" s="1461">
        <v>119</v>
      </c>
      <c r="G56" s="1459">
        <v>2.4275699999999999E-4</v>
      </c>
      <c r="H56" s="1462">
        <v>10</v>
      </c>
      <c r="I56" s="1469">
        <v>100</v>
      </c>
      <c r="J56" s="1160">
        <f>IFERROR(VLOOKUP(C56,TDSheet!$G$1:$AK$2998,30,FALSE)/'Параметры заказа'!$B$10,"")</f>
        <v>4.8899999999999997</v>
      </c>
      <c r="K56" s="1967">
        <f t="shared" si="0"/>
        <v>391.38518430000005</v>
      </c>
      <c r="L56" s="584"/>
    </row>
    <row r="57" spans="1:14" ht="16.2" customHeight="1">
      <c r="A57" s="2094"/>
      <c r="B57" s="2097"/>
      <c r="C57" s="605" t="s">
        <v>2287</v>
      </c>
      <c r="D57" s="1457">
        <v>35</v>
      </c>
      <c r="E57" s="1461">
        <v>16</v>
      </c>
      <c r="F57" s="1461">
        <v>168</v>
      </c>
      <c r="G57" s="1459">
        <v>3.8878399999999998E-4</v>
      </c>
      <c r="H57" s="1462">
        <v>10</v>
      </c>
      <c r="I57" s="1469">
        <v>100</v>
      </c>
      <c r="J57" s="1160">
        <f>IFERROR(VLOOKUP(C57,TDSheet!$G$1:$AK$2998,30,FALSE)/'Параметры заказа'!$B$10,"")</f>
        <v>6.73</v>
      </c>
      <c r="K57" s="1967">
        <f t="shared" si="0"/>
        <v>538.65486510000017</v>
      </c>
      <c r="L57" s="584"/>
    </row>
    <row r="58" spans="1:14" ht="16.2" customHeight="1">
      <c r="A58" s="2094"/>
      <c r="B58" s="2097"/>
      <c r="C58" s="605" t="s">
        <v>2288</v>
      </c>
      <c r="D58" s="1457">
        <v>42</v>
      </c>
      <c r="E58" s="1461">
        <v>16</v>
      </c>
      <c r="F58" s="1461">
        <v>247</v>
      </c>
      <c r="G58" s="1459">
        <v>7.0092500000000003E-4</v>
      </c>
      <c r="H58" s="1462">
        <v>5</v>
      </c>
      <c r="I58" s="1469">
        <v>50</v>
      </c>
      <c r="J58" s="1160">
        <f>IFERROR(VLOOKUP(C58,TDSheet!$G$1:$AK$2998,30,FALSE)/'Параметры заказа'!$B$10,"")</f>
        <v>9.7799999999999994</v>
      </c>
      <c r="K58" s="1967">
        <f t="shared" si="0"/>
        <v>782.7703686000001</v>
      </c>
      <c r="L58" s="584"/>
    </row>
    <row r="59" spans="1:14" ht="16.2" customHeight="1">
      <c r="A59" s="2094"/>
      <c r="B59" s="2097"/>
      <c r="C59" s="1470" t="s">
        <v>2289</v>
      </c>
      <c r="D59" s="1457">
        <v>54</v>
      </c>
      <c r="E59" s="1461">
        <v>16</v>
      </c>
      <c r="F59" s="1461">
        <v>392</v>
      </c>
      <c r="G59" s="1459">
        <v>1.3478400000000001E-3</v>
      </c>
      <c r="H59" s="1471">
        <v>5</v>
      </c>
      <c r="I59" s="1469">
        <v>30</v>
      </c>
      <c r="J59" s="1160">
        <f>IFERROR(VLOOKUP(C59,TDSheet!$G$1:$AK$2998,30,FALSE)/'Параметры заказа'!$B$10,"")</f>
        <v>14.05</v>
      </c>
      <c r="K59" s="1967">
        <f t="shared" si="0"/>
        <v>1124.5320735000003</v>
      </c>
      <c r="L59" s="584"/>
    </row>
    <row r="60" spans="1:14" ht="16.2" customHeight="1">
      <c r="A60" s="2094"/>
      <c r="B60" s="2097"/>
      <c r="C60" s="1470" t="s">
        <v>2290</v>
      </c>
      <c r="D60" s="1457">
        <v>76</v>
      </c>
      <c r="E60" s="1461">
        <v>16</v>
      </c>
      <c r="F60" s="1461">
        <v>1129</v>
      </c>
      <c r="G60" s="1459">
        <v>4.3451499999999999E-3</v>
      </c>
      <c r="H60" s="1471">
        <v>1</v>
      </c>
      <c r="I60" s="1469">
        <v>9</v>
      </c>
      <c r="J60" s="1160">
        <f>IFERROR(VLOOKUP(C60,TDSheet!$G$1:$AK$2998,30,FALSE)/'Параметры заказа'!$B$10,"")</f>
        <v>41.1</v>
      </c>
      <c r="K60" s="1967">
        <f t="shared" si="0"/>
        <v>3289.5564570000006</v>
      </c>
      <c r="L60" s="584"/>
      <c r="N60" t="s">
        <v>1323</v>
      </c>
    </row>
    <row r="61" spans="1:14" ht="16.2" customHeight="1">
      <c r="A61" s="2094"/>
      <c r="B61" s="2097"/>
      <c r="C61" s="1470" t="s">
        <v>2291</v>
      </c>
      <c r="D61" s="1457">
        <v>89</v>
      </c>
      <c r="E61" s="1461">
        <v>16</v>
      </c>
      <c r="F61" s="1461">
        <v>1546</v>
      </c>
      <c r="G61" s="1459">
        <v>6.9854399999999999E-3</v>
      </c>
      <c r="H61" s="1471">
        <v>1</v>
      </c>
      <c r="I61" s="1469">
        <v>5</v>
      </c>
      <c r="J61" s="1160">
        <f>IFERROR(VLOOKUP(C61,TDSheet!$G$1:$AK$2998,30,FALSE)/'Параметры заказа'!$B$10,"")</f>
        <v>52.94</v>
      </c>
      <c r="K61" s="1967">
        <f t="shared" si="0"/>
        <v>4237.2048378000009</v>
      </c>
      <c r="L61" s="584"/>
      <c r="N61" t="s">
        <v>1323</v>
      </c>
    </row>
    <row r="62" spans="1:14" ht="16.2" customHeight="1" thickBot="1">
      <c r="A62" s="2137"/>
      <c r="B62" s="2139"/>
      <c r="C62" s="1472" t="s">
        <v>2292</v>
      </c>
      <c r="D62" s="1436">
        <v>108</v>
      </c>
      <c r="E62" s="1463">
        <v>16</v>
      </c>
      <c r="F62" s="1463">
        <v>2245</v>
      </c>
      <c r="G62" s="1464">
        <v>1.2698973000000001E-2</v>
      </c>
      <c r="H62" s="1439">
        <v>1</v>
      </c>
      <c r="I62" s="1473">
        <v>4</v>
      </c>
      <c r="J62" s="1161">
        <f>IFERROR(VLOOKUP(C62,TDSheet!$G$1:$AK$2998,30,FALSE)/'Параметры заказа'!$B$10,"")</f>
        <v>69.25</v>
      </c>
      <c r="K62" s="1963">
        <f t="shared" si="0"/>
        <v>5542.6224975000005</v>
      </c>
      <c r="L62" s="585"/>
      <c r="N62" t="s">
        <v>1323</v>
      </c>
    </row>
    <row r="63" spans="1:14" ht="16.2" customHeight="1">
      <c r="A63" s="2108"/>
      <c r="B63" s="2111" t="s">
        <v>2293</v>
      </c>
      <c r="C63" s="609" t="s">
        <v>2294</v>
      </c>
      <c r="D63" s="1421">
        <v>15</v>
      </c>
      <c r="E63" s="1466">
        <v>16</v>
      </c>
      <c r="F63" s="610">
        <v>45</v>
      </c>
      <c r="G63" s="1455">
        <v>6.3250000000000006E-5</v>
      </c>
      <c r="H63" s="1467">
        <v>10</v>
      </c>
      <c r="I63" s="1474">
        <v>300</v>
      </c>
      <c r="J63" s="1159">
        <f>IFERROR(VLOOKUP(C63,TDSheet!$G$1:$AK$2998,30,FALSE)/'Параметры заказа'!$B$10,"")</f>
        <v>2.1800000000000002</v>
      </c>
      <c r="K63" s="1206">
        <f t="shared" si="0"/>
        <v>174.48255660000004</v>
      </c>
      <c r="L63" s="531"/>
    </row>
    <row r="64" spans="1:14" ht="16.2" customHeight="1">
      <c r="A64" s="2109"/>
      <c r="B64" s="2112"/>
      <c r="C64" s="605" t="s">
        <v>2295</v>
      </c>
      <c r="D64" s="1425">
        <v>18</v>
      </c>
      <c r="E64" s="1475">
        <v>16</v>
      </c>
      <c r="F64" s="606">
        <v>60</v>
      </c>
      <c r="G64" s="1459">
        <v>9.2949999999999996E-5</v>
      </c>
      <c r="H64" s="1462">
        <v>10</v>
      </c>
      <c r="I64" s="611">
        <v>250</v>
      </c>
      <c r="J64" s="1160">
        <f>IFERROR(VLOOKUP(C64,TDSheet!$G$1:$AK$2998,30,FALSE)/'Параметры заказа'!$B$10,"")</f>
        <v>2.9</v>
      </c>
      <c r="K64" s="1967">
        <f t="shared" si="0"/>
        <v>232.10982300000003</v>
      </c>
      <c r="L64" s="584"/>
    </row>
    <row r="65" spans="1:14" ht="16.2" customHeight="1">
      <c r="A65" s="2109"/>
      <c r="B65" s="2112"/>
      <c r="C65" s="605" t="s">
        <v>2296</v>
      </c>
      <c r="D65" s="1425">
        <v>22</v>
      </c>
      <c r="E65" s="1475">
        <v>16</v>
      </c>
      <c r="F65" s="606">
        <v>80</v>
      </c>
      <c r="G65" s="1459">
        <v>1.42569E-4</v>
      </c>
      <c r="H65" s="1462">
        <v>10</v>
      </c>
      <c r="I65" s="611">
        <v>150</v>
      </c>
      <c r="J65" s="1160">
        <f>IFERROR(VLOOKUP(C65,TDSheet!$G$1:$AK$2998,30,FALSE)/'Параметры заказа'!$B$10,"")</f>
        <v>3.18</v>
      </c>
      <c r="K65" s="1967">
        <f t="shared" si="0"/>
        <v>254.52042660000006</v>
      </c>
      <c r="L65" s="584"/>
    </row>
    <row r="66" spans="1:14" ht="16.2" customHeight="1">
      <c r="A66" s="2109"/>
      <c r="B66" s="2112"/>
      <c r="C66" s="605" t="s">
        <v>2297</v>
      </c>
      <c r="D66" s="1425">
        <v>28</v>
      </c>
      <c r="E66" s="1475">
        <v>16</v>
      </c>
      <c r="F66" s="606">
        <v>125</v>
      </c>
      <c r="G66" s="1459">
        <v>2.5640999999999999E-4</v>
      </c>
      <c r="H66" s="1462">
        <v>10</v>
      </c>
      <c r="I66" s="611">
        <v>100</v>
      </c>
      <c r="J66" s="1160">
        <f>IFERROR(VLOOKUP(C66,TDSheet!$G$1:$AK$2998,30,FALSE)/'Параметры заказа'!$B$10,"")</f>
        <v>4.8099999999999996</v>
      </c>
      <c r="K66" s="1967">
        <f t="shared" si="0"/>
        <v>384.98215470000002</v>
      </c>
      <c r="L66" s="584"/>
    </row>
    <row r="67" spans="1:14" ht="16.2" customHeight="1">
      <c r="A67" s="2109"/>
      <c r="B67" s="2112"/>
      <c r="C67" s="605" t="s">
        <v>2298</v>
      </c>
      <c r="D67" s="1425">
        <v>35</v>
      </c>
      <c r="E67" s="1475">
        <v>16</v>
      </c>
      <c r="F67" s="606">
        <v>173</v>
      </c>
      <c r="G67" s="1459">
        <v>4.0655999999999998E-4</v>
      </c>
      <c r="H67" s="1462">
        <v>10</v>
      </c>
      <c r="I67" s="611">
        <v>100</v>
      </c>
      <c r="J67" s="1160">
        <f>IFERROR(VLOOKUP(C67,TDSheet!$G$1:$AK$2998,30,FALSE)/'Параметры заказа'!$B$10,"")</f>
        <v>8.0500000000000007</v>
      </c>
      <c r="K67" s="1967">
        <f t="shared" si="0"/>
        <v>644.30485350000015</v>
      </c>
      <c r="L67" s="584"/>
    </row>
    <row r="68" spans="1:14" ht="16.2" customHeight="1">
      <c r="A68" s="2109"/>
      <c r="B68" s="2112"/>
      <c r="C68" s="605" t="s">
        <v>2299</v>
      </c>
      <c r="D68" s="1457">
        <v>42</v>
      </c>
      <c r="E68" s="1461">
        <v>16</v>
      </c>
      <c r="F68" s="606">
        <v>260</v>
      </c>
      <c r="G68" s="1459">
        <v>7.4984400000000005E-4</v>
      </c>
      <c r="H68" s="1462">
        <v>5</v>
      </c>
      <c r="I68" s="611">
        <v>50</v>
      </c>
      <c r="J68" s="1160">
        <f>IFERROR(VLOOKUP(C68,TDSheet!$G$1:$AK$2998,30,FALSE)/'Параметры заказа'!$B$10,"")</f>
        <v>11.13</v>
      </c>
      <c r="K68" s="1967">
        <f t="shared" si="0"/>
        <v>890.82149310000023</v>
      </c>
      <c r="L68" s="584"/>
    </row>
    <row r="69" spans="1:14" ht="16.2" customHeight="1">
      <c r="A69" s="2109"/>
      <c r="B69" s="2112"/>
      <c r="C69" s="605" t="s">
        <v>2300</v>
      </c>
      <c r="D69" s="1436">
        <v>54</v>
      </c>
      <c r="E69" s="1461">
        <v>16</v>
      </c>
      <c r="F69" s="606">
        <v>402</v>
      </c>
      <c r="G69" s="1459">
        <v>1.4055599999999999E-3</v>
      </c>
      <c r="H69" s="1462">
        <v>5</v>
      </c>
      <c r="I69" s="612">
        <v>30</v>
      </c>
      <c r="J69" s="1160">
        <f>IFERROR(VLOOKUP(C69,TDSheet!$G$1:$AK$2998,30,FALSE)/'Параметры заказа'!$B$10,"")</f>
        <v>16.309999999999999</v>
      </c>
      <c r="K69" s="1967">
        <f t="shared" si="0"/>
        <v>1305.4176597000001</v>
      </c>
      <c r="L69" s="584"/>
    </row>
    <row r="70" spans="1:14" ht="16.2" customHeight="1">
      <c r="A70" s="2109"/>
      <c r="B70" s="2112"/>
      <c r="C70" s="605" t="s">
        <v>2301</v>
      </c>
      <c r="D70" s="1457">
        <v>76</v>
      </c>
      <c r="E70" s="1461">
        <v>16</v>
      </c>
      <c r="F70" s="606">
        <v>1155</v>
      </c>
      <c r="G70" s="1459">
        <v>4.4383039999999997E-3</v>
      </c>
      <c r="H70" s="1462">
        <v>1</v>
      </c>
      <c r="I70" s="612">
        <v>9</v>
      </c>
      <c r="J70" s="1160">
        <f>IFERROR(VLOOKUP(C70,TDSheet!$G$1:$AK$2998,30,FALSE)/'Параметры заказа'!$B$10,"")</f>
        <v>46.12</v>
      </c>
      <c r="K70" s="1967">
        <f t="shared" si="0"/>
        <v>3691.3465644000003</v>
      </c>
      <c r="L70" s="584"/>
      <c r="N70" t="s">
        <v>1323</v>
      </c>
    </row>
    <row r="71" spans="1:14" ht="16.2" customHeight="1">
      <c r="A71" s="2109"/>
      <c r="B71" s="2112"/>
      <c r="C71" s="605" t="s">
        <v>2302</v>
      </c>
      <c r="D71" s="1457">
        <v>89</v>
      </c>
      <c r="E71" s="1461">
        <v>16</v>
      </c>
      <c r="F71" s="606">
        <v>1542</v>
      </c>
      <c r="G71" s="1459">
        <v>7.1607800000000003E-3</v>
      </c>
      <c r="H71" s="1462">
        <v>1</v>
      </c>
      <c r="I71" s="612">
        <v>5</v>
      </c>
      <c r="J71" s="1160">
        <f>IFERROR(VLOOKUP(C71,TDSheet!$G$1:$AK$2998,30,FALSE)/'Параметры заказа'!$B$10,"")</f>
        <v>60.41</v>
      </c>
      <c r="K71" s="1967">
        <f t="shared" si="0"/>
        <v>4835.0877267000005</v>
      </c>
      <c r="L71" s="584"/>
      <c r="N71" t="s">
        <v>1323</v>
      </c>
    </row>
    <row r="72" spans="1:14" ht="16.2" customHeight="1" thickBot="1">
      <c r="A72" s="2110"/>
      <c r="B72" s="2113"/>
      <c r="C72" s="613" t="s">
        <v>2303</v>
      </c>
      <c r="D72" s="1476">
        <v>108</v>
      </c>
      <c r="E72" s="1477">
        <v>16</v>
      </c>
      <c r="F72" s="614">
        <v>2240</v>
      </c>
      <c r="G72" s="1478">
        <v>1.2388684000000001E-2</v>
      </c>
      <c r="H72" s="1479">
        <v>1</v>
      </c>
      <c r="I72" s="615">
        <v>4</v>
      </c>
      <c r="J72" s="1162">
        <f>IFERROR(VLOOKUP(C72,TDSheet!$G$1:$AK$2998,30,FALSE)/'Параметры заказа'!$B$10,"")</f>
        <v>79.489999999999995</v>
      </c>
      <c r="K72" s="1968">
        <f t="shared" si="0"/>
        <v>6362.2102863000009</v>
      </c>
      <c r="L72" s="586"/>
      <c r="N72" t="s">
        <v>1323</v>
      </c>
    </row>
    <row r="73" spans="1:14" ht="16.2" customHeight="1">
      <c r="A73" s="2108"/>
      <c r="B73" s="2111" t="s">
        <v>2304</v>
      </c>
      <c r="C73" s="609" t="s">
        <v>2305</v>
      </c>
      <c r="D73" s="616" t="s">
        <v>2315</v>
      </c>
      <c r="E73" s="1480">
        <v>16</v>
      </c>
      <c r="F73" s="610">
        <v>63</v>
      </c>
      <c r="G73" s="1455">
        <v>7.2899999999999997E-5</v>
      </c>
      <c r="H73" s="1467">
        <v>10</v>
      </c>
      <c r="I73" s="617">
        <v>300</v>
      </c>
      <c r="J73" s="1163">
        <f>IFERROR(VLOOKUP(C73,TDSheet!$G$1:$AK$2998,30,FALSE)/'Параметры заказа'!$B$10,"")</f>
        <v>4.91</v>
      </c>
      <c r="K73" s="1795">
        <f t="shared" si="0"/>
        <v>392.98594170000007</v>
      </c>
      <c r="L73" s="532"/>
    </row>
    <row r="74" spans="1:14" ht="16.2" customHeight="1">
      <c r="A74" s="2109"/>
      <c r="B74" s="2112"/>
      <c r="C74" s="605" t="s">
        <v>2306</v>
      </c>
      <c r="D74" s="618" t="s">
        <v>2316</v>
      </c>
      <c r="E74" s="1481">
        <v>16</v>
      </c>
      <c r="F74" s="619">
        <v>71</v>
      </c>
      <c r="G74" s="1459">
        <v>9.0719999999999999E-5</v>
      </c>
      <c r="H74" s="1482">
        <v>10</v>
      </c>
      <c r="I74" s="620">
        <v>250</v>
      </c>
      <c r="J74" s="1164">
        <f>IFERROR(VLOOKUP(C74,TDSheet!$G$1:$AK$2998,30,FALSE)/'Параметры заказа'!$B$10,"")</f>
        <v>5.85</v>
      </c>
      <c r="K74" s="1962">
        <f t="shared" si="0"/>
        <v>468.22153950000006</v>
      </c>
      <c r="L74" s="584"/>
    </row>
    <row r="75" spans="1:14" ht="16.2" customHeight="1">
      <c r="A75" s="2109"/>
      <c r="B75" s="2112"/>
      <c r="C75" s="605" t="s">
        <v>2307</v>
      </c>
      <c r="D75" s="618" t="s">
        <v>2317</v>
      </c>
      <c r="E75" s="1481">
        <v>16</v>
      </c>
      <c r="F75" s="619">
        <v>85</v>
      </c>
      <c r="G75" s="1459">
        <v>1.1781E-4</v>
      </c>
      <c r="H75" s="1482">
        <v>10</v>
      </c>
      <c r="I75" s="620">
        <v>250</v>
      </c>
      <c r="J75" s="1164">
        <f>IFERROR(VLOOKUP(C75,TDSheet!$G$1:$AK$2998,30,FALSE)/'Параметры заказа'!$B$10,"")</f>
        <v>6.81</v>
      </c>
      <c r="K75" s="1962">
        <f t="shared" ref="K75:K138" si="1">IFERROR(J75*$K$3*((100-$K$1)/100),"")</f>
        <v>545.05789470000002</v>
      </c>
      <c r="L75" s="584"/>
    </row>
    <row r="76" spans="1:14" ht="16.2" customHeight="1">
      <c r="A76" s="2109"/>
      <c r="B76" s="2112"/>
      <c r="C76" s="605" t="s">
        <v>2308</v>
      </c>
      <c r="D76" s="618" t="s">
        <v>2318</v>
      </c>
      <c r="E76" s="1481">
        <v>16</v>
      </c>
      <c r="F76" s="619">
        <v>89</v>
      </c>
      <c r="G76" s="1459">
        <v>1.2095999999999999E-4</v>
      </c>
      <c r="H76" s="1482">
        <v>10</v>
      </c>
      <c r="I76" s="620">
        <v>150</v>
      </c>
      <c r="J76" s="1164">
        <f>IFERROR(VLOOKUP(C76,TDSheet!$G$1:$AK$2998,30,FALSE)/'Параметры заказа'!$B$10,"")</f>
        <v>6.72</v>
      </c>
      <c r="K76" s="1962">
        <f t="shared" si="1"/>
        <v>537.85448640000004</v>
      </c>
      <c r="L76" s="584"/>
    </row>
    <row r="77" spans="1:14" ht="16.2" customHeight="1">
      <c r="A77" s="2109"/>
      <c r="B77" s="2112"/>
      <c r="C77" s="605" t="s">
        <v>2309</v>
      </c>
      <c r="D77" s="618" t="s">
        <v>2319</v>
      </c>
      <c r="E77" s="1481">
        <v>16</v>
      </c>
      <c r="F77" s="619">
        <v>110</v>
      </c>
      <c r="G77" s="1459">
        <v>1.45656E-4</v>
      </c>
      <c r="H77" s="1482">
        <v>10</v>
      </c>
      <c r="I77" s="620">
        <v>150</v>
      </c>
      <c r="J77" s="1164">
        <f>IFERROR(VLOOKUP(C77,TDSheet!$G$1:$AK$2998,30,FALSE)/'Параметры заказа'!$B$10,"")</f>
        <v>6.86</v>
      </c>
      <c r="K77" s="1962">
        <f t="shared" si="1"/>
        <v>549.05978820000007</v>
      </c>
      <c r="L77" s="584"/>
    </row>
    <row r="78" spans="1:14" ht="16.2" customHeight="1">
      <c r="A78" s="2109"/>
      <c r="B78" s="2112"/>
      <c r="C78" s="605" t="s">
        <v>2310</v>
      </c>
      <c r="D78" s="618" t="s">
        <v>2320</v>
      </c>
      <c r="E78" s="1481">
        <v>16</v>
      </c>
      <c r="F78" s="619">
        <v>123</v>
      </c>
      <c r="G78" s="1459">
        <v>1.9359600000000001E-4</v>
      </c>
      <c r="H78" s="1482">
        <v>10</v>
      </c>
      <c r="I78" s="620">
        <v>100</v>
      </c>
      <c r="J78" s="1164">
        <f>IFERROR(VLOOKUP(C78,TDSheet!$G$1:$AK$2998,30,FALSE)/'Параметры заказа'!$B$10,"")</f>
        <v>9.73</v>
      </c>
      <c r="K78" s="1962">
        <f t="shared" si="1"/>
        <v>778.76847510000016</v>
      </c>
      <c r="L78" s="584"/>
    </row>
    <row r="79" spans="1:14" ht="16.2" customHeight="1">
      <c r="A79" s="2109"/>
      <c r="B79" s="2112"/>
      <c r="C79" s="605" t="s">
        <v>2311</v>
      </c>
      <c r="D79" s="618" t="s">
        <v>2321</v>
      </c>
      <c r="E79" s="1481">
        <v>16</v>
      </c>
      <c r="F79" s="619">
        <v>160</v>
      </c>
      <c r="G79" s="1459">
        <v>2.62236E-4</v>
      </c>
      <c r="H79" s="1482">
        <v>10</v>
      </c>
      <c r="I79" s="620">
        <v>100</v>
      </c>
      <c r="J79" s="1164">
        <f>IFERROR(VLOOKUP(C79,TDSheet!$G$1:$AK$2998,30,FALSE)/'Параметры заказа'!$B$10,"")</f>
        <v>9.98</v>
      </c>
      <c r="K79" s="1962">
        <f t="shared" si="1"/>
        <v>798.77794260000019</v>
      </c>
      <c r="L79" s="584"/>
    </row>
    <row r="80" spans="1:14" ht="16.2" customHeight="1">
      <c r="A80" s="2109"/>
      <c r="B80" s="2112"/>
      <c r="C80" s="605" t="s">
        <v>2312</v>
      </c>
      <c r="D80" s="621" t="s">
        <v>2322</v>
      </c>
      <c r="E80" s="1483">
        <v>16</v>
      </c>
      <c r="F80" s="622">
        <v>221</v>
      </c>
      <c r="G80" s="1459">
        <v>4.6450799999999998E-4</v>
      </c>
      <c r="H80" s="1484">
        <v>10</v>
      </c>
      <c r="I80" s="623">
        <v>40</v>
      </c>
      <c r="J80" s="1164">
        <f>IFERROR(VLOOKUP(C80,TDSheet!$G$1:$AK$2998,30,FALSE)/'Параметры заказа'!$B$10,"")</f>
        <v>13.22</v>
      </c>
      <c r="K80" s="1962">
        <f t="shared" si="1"/>
        <v>1058.1006414000003</v>
      </c>
      <c r="L80" s="584"/>
    </row>
    <row r="81" spans="1:12" ht="16.2" customHeight="1">
      <c r="A81" s="2109"/>
      <c r="B81" s="2112"/>
      <c r="C81" s="605" t="s">
        <v>2313</v>
      </c>
      <c r="D81" s="621" t="s">
        <v>2323</v>
      </c>
      <c r="E81" s="1483">
        <v>16</v>
      </c>
      <c r="F81" s="622">
        <v>316</v>
      </c>
      <c r="G81" s="1459">
        <v>7.0180000000000004E-4</v>
      </c>
      <c r="H81" s="1484">
        <v>5</v>
      </c>
      <c r="I81" s="623">
        <v>50</v>
      </c>
      <c r="J81" s="1164">
        <f>IFERROR(VLOOKUP(C81,TDSheet!$G$1:$AK$2998,30,FALSE)/'Параметры заказа'!$B$10,"")</f>
        <v>18.47</v>
      </c>
      <c r="K81" s="1962">
        <f t="shared" si="1"/>
        <v>1478.2994589000002</v>
      </c>
      <c r="L81" s="584"/>
    </row>
    <row r="82" spans="1:12" ht="16.2" customHeight="1" thickBot="1">
      <c r="A82" s="2110"/>
      <c r="B82" s="2113"/>
      <c r="C82" s="613" t="s">
        <v>2314</v>
      </c>
      <c r="D82" s="624" t="s">
        <v>2324</v>
      </c>
      <c r="E82" s="1485">
        <v>16</v>
      </c>
      <c r="F82" s="614">
        <v>487</v>
      </c>
      <c r="G82" s="1478">
        <v>1.31274E-3</v>
      </c>
      <c r="H82" s="1479">
        <v>5</v>
      </c>
      <c r="I82" s="615">
        <v>30</v>
      </c>
      <c r="J82" s="1165">
        <f>IFERROR(VLOOKUP(C82,TDSheet!$G$1:$AK$2998,30,FALSE)/'Параметры заказа'!$B$10,"")</f>
        <v>25.96</v>
      </c>
      <c r="K82" s="1968">
        <f t="shared" si="1"/>
        <v>2077.7831052000006</v>
      </c>
      <c r="L82" s="586"/>
    </row>
    <row r="83" spans="1:12" ht="16.2" customHeight="1">
      <c r="A83" s="2109"/>
      <c r="B83" s="2112" t="s">
        <v>2325</v>
      </c>
      <c r="C83" s="625" t="s">
        <v>2326</v>
      </c>
      <c r="D83" s="618" t="s">
        <v>2315</v>
      </c>
      <c r="E83" s="1481">
        <v>16</v>
      </c>
      <c r="F83" s="619">
        <v>67</v>
      </c>
      <c r="G83" s="1455">
        <v>6.9888000000000006E-5</v>
      </c>
      <c r="H83" s="1482">
        <v>10</v>
      </c>
      <c r="I83" s="620">
        <v>300</v>
      </c>
      <c r="J83" s="1163">
        <f>IFERROR(VLOOKUP(C83,TDSheet!$G$1:$AK$2998,30,FALSE)/'Параметры заказа'!$B$10,"")</f>
        <v>5.28</v>
      </c>
      <c r="K83" s="1795">
        <f t="shared" si="1"/>
        <v>422.59995360000011</v>
      </c>
      <c r="L83" s="532"/>
    </row>
    <row r="84" spans="1:12" ht="16.2" customHeight="1">
      <c r="A84" s="2109"/>
      <c r="B84" s="2112"/>
      <c r="C84" s="626" t="s">
        <v>2327</v>
      </c>
      <c r="D84" s="621" t="s">
        <v>2316</v>
      </c>
      <c r="E84" s="1483">
        <v>16</v>
      </c>
      <c r="F84" s="622">
        <v>72</v>
      </c>
      <c r="G84" s="1459">
        <v>8.8350000000000006E-5</v>
      </c>
      <c r="H84" s="1484">
        <v>10</v>
      </c>
      <c r="I84" s="623">
        <v>250</v>
      </c>
      <c r="J84" s="1164">
        <f>IFERROR(VLOOKUP(C84,TDSheet!$G$1:$AK$2998,30,FALSE)/'Параметры заказа'!$B$10,"")</f>
        <v>5.85</v>
      </c>
      <c r="K84" s="1962">
        <f t="shared" si="1"/>
        <v>468.22153950000006</v>
      </c>
      <c r="L84" s="584"/>
    </row>
    <row r="85" spans="1:12" ht="16.2" customHeight="1">
      <c r="A85" s="2109"/>
      <c r="B85" s="2112"/>
      <c r="C85" s="626" t="s">
        <v>2328</v>
      </c>
      <c r="D85" s="621" t="s">
        <v>2318</v>
      </c>
      <c r="E85" s="1483">
        <v>16</v>
      </c>
      <c r="F85" s="622">
        <v>92</v>
      </c>
      <c r="G85" s="1459">
        <v>1.3708200000000001E-4</v>
      </c>
      <c r="H85" s="1484">
        <v>10</v>
      </c>
      <c r="I85" s="623">
        <v>150</v>
      </c>
      <c r="J85" s="1164">
        <f>IFERROR(VLOOKUP(C85,TDSheet!$G$1:$AK$2998,30,FALSE)/'Параметры заказа'!$B$10,"")</f>
        <v>6.81</v>
      </c>
      <c r="K85" s="1962">
        <f t="shared" si="1"/>
        <v>545.05789470000002</v>
      </c>
      <c r="L85" s="584"/>
    </row>
    <row r="86" spans="1:12" ht="16.2" customHeight="1">
      <c r="A86" s="2109"/>
      <c r="B86" s="2112"/>
      <c r="C86" s="626" t="s">
        <v>2329</v>
      </c>
      <c r="D86" s="621" t="s">
        <v>2319</v>
      </c>
      <c r="E86" s="1483">
        <v>16</v>
      </c>
      <c r="F86" s="622">
        <v>104</v>
      </c>
      <c r="G86" s="1459">
        <v>1.47591E-4</v>
      </c>
      <c r="H86" s="1484">
        <v>10</v>
      </c>
      <c r="I86" s="623">
        <v>150</v>
      </c>
      <c r="J86" s="1164">
        <f>IFERROR(VLOOKUP(C86,TDSheet!$G$1:$AK$2998,30,FALSE)/'Параметры заказа'!$B$10,"")</f>
        <v>6.89</v>
      </c>
      <c r="K86" s="1962">
        <f t="shared" si="1"/>
        <v>551.4609243000001</v>
      </c>
      <c r="L86" s="584"/>
    </row>
    <row r="87" spans="1:12" ht="16.2" customHeight="1">
      <c r="A87" s="2109"/>
      <c r="B87" s="2112"/>
      <c r="C87" s="626" t="s">
        <v>2330</v>
      </c>
      <c r="D87" s="621" t="s">
        <v>2320</v>
      </c>
      <c r="E87" s="1483">
        <v>16</v>
      </c>
      <c r="F87" s="622">
        <v>136</v>
      </c>
      <c r="G87" s="1459">
        <v>2.0223999999999999E-4</v>
      </c>
      <c r="H87" s="1484">
        <v>10</v>
      </c>
      <c r="I87" s="623">
        <v>100</v>
      </c>
      <c r="J87" s="1164">
        <f>IFERROR(VLOOKUP(C87,TDSheet!$G$1:$AK$2998,30,FALSE)/'Параметры заказа'!$B$10,"")</f>
        <v>9</v>
      </c>
      <c r="K87" s="1962">
        <f t="shared" si="1"/>
        <v>720.3408300000001</v>
      </c>
      <c r="L87" s="584"/>
    </row>
    <row r="88" spans="1:12" ht="16.2" customHeight="1">
      <c r="A88" s="2109"/>
      <c r="B88" s="2112"/>
      <c r="C88" s="626" t="s">
        <v>2331</v>
      </c>
      <c r="D88" s="627" t="s">
        <v>2321</v>
      </c>
      <c r="E88" s="1483">
        <v>16</v>
      </c>
      <c r="F88" s="622">
        <v>154</v>
      </c>
      <c r="G88" s="1459">
        <v>2.58628E-4</v>
      </c>
      <c r="H88" s="1484">
        <v>10</v>
      </c>
      <c r="I88" s="623">
        <v>100</v>
      </c>
      <c r="J88" s="1164">
        <f>IFERROR(VLOOKUP(C88,TDSheet!$G$1:$AK$2998,30,FALSE)/'Параметры заказа'!$B$10,"")</f>
        <v>9.5500000000000007</v>
      </c>
      <c r="K88" s="1962">
        <f t="shared" si="1"/>
        <v>764.3616585000002</v>
      </c>
      <c r="L88" s="584"/>
    </row>
    <row r="89" spans="1:12" ht="16.2" customHeight="1">
      <c r="A89" s="2109"/>
      <c r="B89" s="2112"/>
      <c r="C89" s="628" t="s">
        <v>2332</v>
      </c>
      <c r="D89" s="627" t="s">
        <v>2338</v>
      </c>
      <c r="E89" s="1483">
        <v>16</v>
      </c>
      <c r="F89" s="622">
        <v>198</v>
      </c>
      <c r="G89" s="1459">
        <v>3.9705600000000001E-4</v>
      </c>
      <c r="H89" s="1484">
        <v>10</v>
      </c>
      <c r="I89" s="623">
        <v>50</v>
      </c>
      <c r="J89" s="1164">
        <f>IFERROR(VLOOKUP(C89,TDSheet!$G$1:$AK$2998,30,FALSE)/'Параметры заказа'!$B$10,"")</f>
        <v>12.37</v>
      </c>
      <c r="K89" s="1962">
        <f t="shared" si="1"/>
        <v>990.06845190000013</v>
      </c>
      <c r="L89" s="584"/>
    </row>
    <row r="90" spans="1:12" ht="16.2" customHeight="1">
      <c r="A90" s="2109"/>
      <c r="B90" s="2112"/>
      <c r="C90" s="628" t="s">
        <v>2333</v>
      </c>
      <c r="D90" s="627" t="s">
        <v>2322</v>
      </c>
      <c r="E90" s="1483">
        <v>16</v>
      </c>
      <c r="F90" s="622">
        <v>211</v>
      </c>
      <c r="G90" s="1459">
        <v>4.2340500000000002E-4</v>
      </c>
      <c r="H90" s="1484">
        <v>10</v>
      </c>
      <c r="I90" s="623">
        <v>40</v>
      </c>
      <c r="J90" s="1164">
        <f>IFERROR(VLOOKUP(C90,TDSheet!$G$1:$AK$2998,30,FALSE)/'Параметры заказа'!$B$10,"")</f>
        <v>14.13</v>
      </c>
      <c r="K90" s="1962">
        <f t="shared" si="1"/>
        <v>1130.9351031000003</v>
      </c>
      <c r="L90" s="584"/>
    </row>
    <row r="91" spans="1:12" ht="16.2" customHeight="1">
      <c r="A91" s="2109"/>
      <c r="B91" s="2112"/>
      <c r="C91" s="628" t="s">
        <v>2334</v>
      </c>
      <c r="D91" s="627" t="s">
        <v>2339</v>
      </c>
      <c r="E91" s="1483">
        <v>16</v>
      </c>
      <c r="F91" s="622">
        <v>297</v>
      </c>
      <c r="G91" s="1459">
        <v>7.0405200000000004E-4</v>
      </c>
      <c r="H91" s="1484">
        <v>5</v>
      </c>
      <c r="I91" s="623">
        <v>50</v>
      </c>
      <c r="J91" s="1164">
        <f>IFERROR(VLOOKUP(C91,TDSheet!$G$1:$AK$2998,30,FALSE)/'Параметры заказа'!$B$10,"")</f>
        <v>16.55</v>
      </c>
      <c r="K91" s="1962">
        <f t="shared" si="1"/>
        <v>1324.6267485000003</v>
      </c>
      <c r="L91" s="584"/>
    </row>
    <row r="92" spans="1:12" ht="16.2" customHeight="1">
      <c r="A92" s="2109"/>
      <c r="B92" s="2112"/>
      <c r="C92" s="628" t="s">
        <v>2335</v>
      </c>
      <c r="D92" s="627" t="s">
        <v>2323</v>
      </c>
      <c r="E92" s="1483">
        <v>16</v>
      </c>
      <c r="F92" s="622">
        <v>312</v>
      </c>
      <c r="G92" s="1459">
        <v>8.6072000000000004E-4</v>
      </c>
      <c r="H92" s="1484">
        <v>5</v>
      </c>
      <c r="I92" s="623">
        <v>50</v>
      </c>
      <c r="J92" s="1164">
        <f>IFERROR(VLOOKUP(C92,TDSheet!$G$1:$AK$2998,30,FALSE)/'Параметры заказа'!$B$10,"")</f>
        <v>18.05</v>
      </c>
      <c r="K92" s="1962">
        <f t="shared" si="1"/>
        <v>1444.6835535000002</v>
      </c>
      <c r="L92" s="584"/>
    </row>
    <row r="93" spans="1:12" ht="16.2" customHeight="1">
      <c r="A93" s="2109"/>
      <c r="B93" s="2112"/>
      <c r="C93" s="628" t="s">
        <v>2336</v>
      </c>
      <c r="D93" s="627" t="s">
        <v>2340</v>
      </c>
      <c r="E93" s="1483">
        <v>16</v>
      </c>
      <c r="F93" s="622">
        <v>430</v>
      </c>
      <c r="G93" s="1459">
        <v>1.2922000000000001E-3</v>
      </c>
      <c r="H93" s="1484">
        <v>5</v>
      </c>
      <c r="I93" s="623">
        <v>30</v>
      </c>
      <c r="J93" s="1164">
        <f>IFERROR(VLOOKUP(C93,TDSheet!$G$1:$AK$2998,30,FALSE)/'Параметры заказа'!$B$10,"")</f>
        <v>21.61</v>
      </c>
      <c r="K93" s="1962">
        <f t="shared" si="1"/>
        <v>1729.6183707000002</v>
      </c>
      <c r="L93" s="584"/>
    </row>
    <row r="94" spans="1:12" ht="16.2" customHeight="1" thickBot="1">
      <c r="A94" s="2110"/>
      <c r="B94" s="2113"/>
      <c r="C94" s="613" t="s">
        <v>2337</v>
      </c>
      <c r="D94" s="629" t="s">
        <v>2324</v>
      </c>
      <c r="E94" s="1485">
        <v>16</v>
      </c>
      <c r="F94" s="614">
        <v>487</v>
      </c>
      <c r="G94" s="1478">
        <v>1.3014299999999999E-3</v>
      </c>
      <c r="H94" s="1479">
        <v>5</v>
      </c>
      <c r="I94" s="615">
        <v>30</v>
      </c>
      <c r="J94" s="1165">
        <f>IFERROR(VLOOKUP(C94,TDSheet!$G$1:$AK$2998,30,FALSE)/'Параметры заказа'!$B$10,"")</f>
        <v>27.92</v>
      </c>
      <c r="K94" s="1968">
        <f t="shared" si="1"/>
        <v>2234.6573304000003</v>
      </c>
      <c r="L94" s="586"/>
    </row>
    <row r="95" spans="1:12" ht="16.2" customHeight="1">
      <c r="A95" s="2108"/>
      <c r="B95" s="2111" t="s">
        <v>2349</v>
      </c>
      <c r="C95" s="601" t="s">
        <v>2341</v>
      </c>
      <c r="D95" s="1486" t="s">
        <v>2315</v>
      </c>
      <c r="E95" s="1480">
        <v>16</v>
      </c>
      <c r="F95" s="602">
        <v>71</v>
      </c>
      <c r="G95" s="1455">
        <v>6.0760000000000001E-5</v>
      </c>
      <c r="H95" s="1456">
        <v>10</v>
      </c>
      <c r="I95" s="638">
        <v>300</v>
      </c>
      <c r="J95" s="1159">
        <f>IFERROR(VLOOKUP(C95,TDSheet!$G$1:$AK$2998,30,FALSE)/'Параметры заказа'!$B$10,"")</f>
        <v>5.57</v>
      </c>
      <c r="K95" s="1206">
        <f t="shared" si="1"/>
        <v>445.81093590000012</v>
      </c>
      <c r="L95" s="531"/>
    </row>
    <row r="96" spans="1:12" ht="16.2" customHeight="1">
      <c r="A96" s="2109"/>
      <c r="B96" s="2112"/>
      <c r="C96" s="662" t="s">
        <v>2342</v>
      </c>
      <c r="D96" s="1487" t="s">
        <v>2316</v>
      </c>
      <c r="E96" s="1488">
        <v>16</v>
      </c>
      <c r="F96" s="663">
        <v>86</v>
      </c>
      <c r="G96" s="1489">
        <v>6.8795999999999997E-5</v>
      </c>
      <c r="H96" s="1490">
        <v>10</v>
      </c>
      <c r="I96" s="664">
        <v>250</v>
      </c>
      <c r="J96" s="1166">
        <f>IFERROR(VLOOKUP(C96,TDSheet!$G$1:$AK$2998,30,FALSE)/'Параметры заказа'!$B$10,"")</f>
        <v>5.85</v>
      </c>
      <c r="K96" s="1969">
        <f t="shared" si="1"/>
        <v>468.22153950000006</v>
      </c>
      <c r="L96" s="665"/>
    </row>
    <row r="97" spans="1:12" ht="16.2" customHeight="1">
      <c r="A97" s="2109"/>
      <c r="B97" s="2112"/>
      <c r="C97" s="666" t="s">
        <v>2343</v>
      </c>
      <c r="D97" s="1491" t="s">
        <v>2317</v>
      </c>
      <c r="E97" s="1488">
        <v>16</v>
      </c>
      <c r="F97" s="667">
        <v>108</v>
      </c>
      <c r="G97" s="1489">
        <v>1.078E-4</v>
      </c>
      <c r="H97" s="1492">
        <v>10</v>
      </c>
      <c r="I97" s="668">
        <v>250</v>
      </c>
      <c r="J97" s="1166">
        <f>IFERROR(VLOOKUP(C97,TDSheet!$G$1:$AK$2998,30,FALSE)/'Параметры заказа'!$B$10,"")</f>
        <v>8.43</v>
      </c>
      <c r="K97" s="1969">
        <f t="shared" si="1"/>
        <v>674.71924410000008</v>
      </c>
      <c r="L97" s="665"/>
    </row>
    <row r="98" spans="1:12" ht="16.2" customHeight="1">
      <c r="A98" s="2109"/>
      <c r="B98" s="2112"/>
      <c r="C98" s="666" t="s">
        <v>2344</v>
      </c>
      <c r="D98" s="1491" t="s">
        <v>2318</v>
      </c>
      <c r="E98" s="1488">
        <v>16</v>
      </c>
      <c r="F98" s="667">
        <v>93</v>
      </c>
      <c r="G98" s="1489">
        <v>7.6879999999999996E-5</v>
      </c>
      <c r="H98" s="1492">
        <v>10</v>
      </c>
      <c r="I98" s="668">
        <v>200</v>
      </c>
      <c r="J98" s="1166">
        <f>IFERROR(VLOOKUP(C98,TDSheet!$G$1:$AK$2998,30,FALSE)/'Параметры заказа'!$B$10,"")</f>
        <v>6.39</v>
      </c>
      <c r="K98" s="1969">
        <f t="shared" si="1"/>
        <v>511.44198930000005</v>
      </c>
      <c r="L98" s="665"/>
    </row>
    <row r="99" spans="1:12" ht="16.2" customHeight="1">
      <c r="A99" s="2109"/>
      <c r="B99" s="2112"/>
      <c r="C99" s="662" t="s">
        <v>2345</v>
      </c>
      <c r="D99" s="1487" t="s">
        <v>2319</v>
      </c>
      <c r="E99" s="1488">
        <v>16</v>
      </c>
      <c r="F99" s="663">
        <v>118</v>
      </c>
      <c r="G99" s="1489">
        <v>1.0404E-4</v>
      </c>
      <c r="H99" s="1490">
        <v>10</v>
      </c>
      <c r="I99" s="664">
        <v>200</v>
      </c>
      <c r="J99" s="1166">
        <f>IFERROR(VLOOKUP(C99,TDSheet!$G$1:$AK$2998,30,FALSE)/'Параметры заказа'!$B$10,"")</f>
        <v>7.47</v>
      </c>
      <c r="K99" s="1969">
        <f t="shared" si="1"/>
        <v>597.88288890000013</v>
      </c>
      <c r="L99" s="665"/>
    </row>
    <row r="100" spans="1:12" ht="16.2" customHeight="1">
      <c r="A100" s="2109"/>
      <c r="B100" s="2112"/>
      <c r="C100" s="666" t="s">
        <v>2346</v>
      </c>
      <c r="D100" s="1491" t="s">
        <v>2320</v>
      </c>
      <c r="E100" s="1493">
        <v>16</v>
      </c>
      <c r="F100" s="667">
        <v>130</v>
      </c>
      <c r="G100" s="1489">
        <v>1.37381E-4</v>
      </c>
      <c r="H100" s="1492">
        <v>10</v>
      </c>
      <c r="I100" s="668">
        <v>150</v>
      </c>
      <c r="J100" s="1166">
        <f>IFERROR(VLOOKUP(C100,TDSheet!$G$1:$AK$2998,30,FALSE)/'Параметры заказа'!$B$10,"")</f>
        <v>10.18</v>
      </c>
      <c r="K100" s="1969">
        <f t="shared" si="1"/>
        <v>814.78551660000005</v>
      </c>
      <c r="L100" s="665"/>
    </row>
    <row r="101" spans="1:12" ht="16.2" customHeight="1">
      <c r="A101" s="2109"/>
      <c r="B101" s="2112"/>
      <c r="C101" s="666" t="s">
        <v>2347</v>
      </c>
      <c r="D101" s="1491" t="s">
        <v>2321</v>
      </c>
      <c r="E101" s="1488">
        <v>16</v>
      </c>
      <c r="F101" s="667">
        <v>171</v>
      </c>
      <c r="G101" s="1489">
        <v>1.5686399999999999E-4</v>
      </c>
      <c r="H101" s="1492">
        <v>10</v>
      </c>
      <c r="I101" s="668">
        <v>150</v>
      </c>
      <c r="J101" s="1166">
        <f>IFERROR(VLOOKUP(C101,TDSheet!$G$1:$AK$2998,30,FALSE)/'Параметры заказа'!$B$10,"")</f>
        <v>15.26</v>
      </c>
      <c r="K101" s="1969">
        <f t="shared" si="1"/>
        <v>1221.3778962000001</v>
      </c>
      <c r="L101" s="665"/>
    </row>
    <row r="102" spans="1:12" ht="16.2" customHeight="1" thickBot="1">
      <c r="A102" s="2110"/>
      <c r="B102" s="2113"/>
      <c r="C102" s="669" t="s">
        <v>2348</v>
      </c>
      <c r="D102" s="1494" t="s">
        <v>2338</v>
      </c>
      <c r="E102" s="1495">
        <v>16</v>
      </c>
      <c r="F102" s="670">
        <v>205</v>
      </c>
      <c r="G102" s="1496">
        <v>2.0420400000000001E-4</v>
      </c>
      <c r="H102" s="1497">
        <v>10</v>
      </c>
      <c r="I102" s="671">
        <v>50</v>
      </c>
      <c r="J102" s="1165">
        <f>IFERROR(VLOOKUP(C102,TDSheet!$G$1:$AK$2998,30,FALSE)/'Параметры заказа'!$B$10,"")</f>
        <v>16.82</v>
      </c>
      <c r="K102" s="1970">
        <f t="shared" si="1"/>
        <v>1346.2369734000001</v>
      </c>
      <c r="L102" s="672"/>
    </row>
    <row r="103" spans="1:12" ht="16.2" customHeight="1">
      <c r="A103" s="2109"/>
      <c r="B103" s="2112" t="s">
        <v>2350</v>
      </c>
      <c r="C103" s="625" t="s">
        <v>2351</v>
      </c>
      <c r="D103" s="630" t="s">
        <v>2315</v>
      </c>
      <c r="E103" s="1498">
        <v>16</v>
      </c>
      <c r="F103" s="619">
        <v>77</v>
      </c>
      <c r="G103" s="1499">
        <v>5.6975000000000003E-5</v>
      </c>
      <c r="H103" s="1482">
        <v>10</v>
      </c>
      <c r="I103" s="620">
        <v>300</v>
      </c>
      <c r="J103" s="1163">
        <f>IFERROR(VLOOKUP(C103,TDSheet!$G$1:$AK$2998,30,FALSE)/'Параметры заказа'!$B$10,"")</f>
        <v>6.12</v>
      </c>
      <c r="K103" s="1795">
        <f t="shared" si="1"/>
        <v>489.83176440000011</v>
      </c>
      <c r="L103" s="532"/>
    </row>
    <row r="104" spans="1:12" ht="16.2" customHeight="1">
      <c r="A104" s="2109"/>
      <c r="B104" s="2112"/>
      <c r="C104" s="625" t="s">
        <v>2352</v>
      </c>
      <c r="D104" s="630" t="s">
        <v>2316</v>
      </c>
      <c r="E104" s="1498">
        <v>16</v>
      </c>
      <c r="F104" s="619">
        <v>74</v>
      </c>
      <c r="G104" s="1459">
        <v>5.9487999999999997E-5</v>
      </c>
      <c r="H104" s="1482">
        <v>10</v>
      </c>
      <c r="I104" s="620">
        <v>250</v>
      </c>
      <c r="J104" s="1164">
        <f>IFERROR(VLOOKUP(C104,TDSheet!$G$1:$AK$2998,30,FALSE)/'Параметры заказа'!$B$10,"")</f>
        <v>7.22</v>
      </c>
      <c r="K104" s="1962">
        <f t="shared" si="1"/>
        <v>577.8734214000001</v>
      </c>
      <c r="L104" s="584"/>
    </row>
    <row r="105" spans="1:12" ht="16.2" customHeight="1">
      <c r="A105" s="2109"/>
      <c r="B105" s="2112"/>
      <c r="C105" s="625" t="s">
        <v>2353</v>
      </c>
      <c r="D105" s="630" t="s">
        <v>2317</v>
      </c>
      <c r="E105" s="1498">
        <v>16</v>
      </c>
      <c r="F105" s="619">
        <v>131</v>
      </c>
      <c r="G105" s="1459">
        <v>9.3599999999999998E-5</v>
      </c>
      <c r="H105" s="1482">
        <v>10</v>
      </c>
      <c r="I105" s="620">
        <v>250</v>
      </c>
      <c r="J105" s="1164">
        <f>IFERROR(VLOOKUP(C105,TDSheet!$G$1:$AK$2998,30,FALSE)/'Параметры заказа'!$B$10,"")</f>
        <v>9.35</v>
      </c>
      <c r="K105" s="1962">
        <f t="shared" si="1"/>
        <v>748.35408450000011</v>
      </c>
      <c r="L105" s="584"/>
    </row>
    <row r="106" spans="1:12" ht="16.2" customHeight="1">
      <c r="A106" s="2109"/>
      <c r="B106" s="2112"/>
      <c r="C106" s="625" t="s">
        <v>2354</v>
      </c>
      <c r="D106" s="630" t="s">
        <v>2318</v>
      </c>
      <c r="E106" s="1498">
        <v>16</v>
      </c>
      <c r="F106" s="619">
        <v>116</v>
      </c>
      <c r="G106" s="1459">
        <v>8.8659999999999995E-5</v>
      </c>
      <c r="H106" s="1482">
        <v>10</v>
      </c>
      <c r="I106" s="620">
        <v>200</v>
      </c>
      <c r="J106" s="1164">
        <f>IFERROR(VLOOKUP(C106,TDSheet!$G$1:$AK$2998,30,FALSE)/'Параметры заказа'!$B$10,"")</f>
        <v>8.02</v>
      </c>
      <c r="K106" s="1962">
        <f t="shared" si="1"/>
        <v>641.90371740000012</v>
      </c>
      <c r="L106" s="584"/>
    </row>
    <row r="107" spans="1:12" ht="16.2" customHeight="1">
      <c r="A107" s="2109"/>
      <c r="B107" s="2112"/>
      <c r="C107" s="625" t="s">
        <v>2355</v>
      </c>
      <c r="D107" s="630" t="s">
        <v>2319</v>
      </c>
      <c r="E107" s="1498">
        <v>16</v>
      </c>
      <c r="F107" s="619">
        <v>135</v>
      </c>
      <c r="G107" s="1459">
        <v>9.3496000000000001E-5</v>
      </c>
      <c r="H107" s="1482">
        <v>10</v>
      </c>
      <c r="I107" s="620">
        <v>200</v>
      </c>
      <c r="J107" s="1164">
        <f>IFERROR(VLOOKUP(C107,TDSheet!$G$1:$AK$2998,30,FALSE)/'Параметры заказа'!$B$10,"")</f>
        <v>8.7100000000000009</v>
      </c>
      <c r="K107" s="1962">
        <f t="shared" si="1"/>
        <v>697.12984770000014</v>
      </c>
      <c r="L107" s="584"/>
    </row>
    <row r="108" spans="1:12" ht="16.2" customHeight="1">
      <c r="A108" s="2109"/>
      <c r="B108" s="2112"/>
      <c r="C108" s="625" t="s">
        <v>2356</v>
      </c>
      <c r="D108" s="630" t="s">
        <v>2320</v>
      </c>
      <c r="E108" s="1498">
        <v>16</v>
      </c>
      <c r="F108" s="619">
        <v>225</v>
      </c>
      <c r="G108" s="1459">
        <v>1.4903599999999999E-4</v>
      </c>
      <c r="H108" s="1482">
        <v>10</v>
      </c>
      <c r="I108" s="620">
        <v>150</v>
      </c>
      <c r="J108" s="1164">
        <f>IFERROR(VLOOKUP(C108,TDSheet!$G$1:$AK$2998,30,FALSE)/'Параметры заказа'!$B$10,"")</f>
        <v>10.029999999999999</v>
      </c>
      <c r="K108" s="1962">
        <f t="shared" si="1"/>
        <v>802.77983610000013</v>
      </c>
      <c r="L108" s="584"/>
    </row>
    <row r="109" spans="1:12" ht="16.2" customHeight="1" thickBot="1">
      <c r="A109" s="2109"/>
      <c r="B109" s="2112"/>
      <c r="C109" s="625" t="s">
        <v>2357</v>
      </c>
      <c r="D109" s="630" t="s">
        <v>2338</v>
      </c>
      <c r="E109" s="1498">
        <v>16</v>
      </c>
      <c r="F109" s="619">
        <v>272</v>
      </c>
      <c r="G109" s="1478">
        <v>2.4217600000000001E-4</v>
      </c>
      <c r="H109" s="1482">
        <v>10</v>
      </c>
      <c r="I109" s="620">
        <v>50</v>
      </c>
      <c r="J109" s="1165">
        <f>IFERROR(VLOOKUP(C109,TDSheet!$G$1:$AK$2998,30,FALSE)/'Параметры заказа'!$B$10,"")</f>
        <v>16.82</v>
      </c>
      <c r="K109" s="1962">
        <f t="shared" si="1"/>
        <v>1346.2369734000001</v>
      </c>
      <c r="L109" s="584"/>
    </row>
    <row r="110" spans="1:12" ht="28.2" customHeight="1" thickBot="1">
      <c r="A110" s="1217" t="s">
        <v>574</v>
      </c>
      <c r="B110" s="771"/>
      <c r="C110" s="771"/>
      <c r="D110" s="771"/>
      <c r="E110" s="771"/>
      <c r="F110" s="771"/>
      <c r="G110" s="771"/>
      <c r="H110" s="771"/>
      <c r="I110" s="771"/>
      <c r="J110" s="771" t="str">
        <f>IFERROR(VLOOKUP(C110,TDSheet!$G$1:$AK$2998,30,FALSE)/'Параметры заказа'!$B$10,"")</f>
        <v/>
      </c>
      <c r="K110" s="1971" t="str">
        <f t="shared" si="1"/>
        <v/>
      </c>
      <c r="L110" s="587"/>
    </row>
    <row r="111" spans="1:12" ht="17.399999999999999" customHeight="1">
      <c r="A111" s="2122"/>
      <c r="B111" s="2123" t="s">
        <v>2358</v>
      </c>
      <c r="C111" s="609" t="s">
        <v>2359</v>
      </c>
      <c r="D111" s="631">
        <v>15</v>
      </c>
      <c r="E111" s="1466">
        <v>16</v>
      </c>
      <c r="F111" s="610">
        <v>37</v>
      </c>
      <c r="G111" s="1455">
        <v>2.5392E-5</v>
      </c>
      <c r="H111" s="1467">
        <v>10</v>
      </c>
      <c r="I111" s="1468">
        <v>400</v>
      </c>
      <c r="J111" s="1164">
        <f>IFERROR(VLOOKUP(C111,TDSheet!$G$1:$AK$2998,30,FALSE)/'Параметры заказа'!$B$10,"")</f>
        <v>1.39</v>
      </c>
      <c r="K111" s="1206">
        <f t="shared" si="1"/>
        <v>111.25263930000001</v>
      </c>
      <c r="L111" s="532"/>
    </row>
    <row r="112" spans="1:12" ht="17.399999999999999" customHeight="1">
      <c r="A112" s="2136"/>
      <c r="B112" s="2138"/>
      <c r="C112" s="605" t="s">
        <v>2360</v>
      </c>
      <c r="D112" s="632">
        <v>18</v>
      </c>
      <c r="E112" s="1461">
        <v>16</v>
      </c>
      <c r="F112" s="606">
        <v>41</v>
      </c>
      <c r="G112" s="1459">
        <v>3.3800000000000002E-5</v>
      </c>
      <c r="H112" s="1462">
        <v>10</v>
      </c>
      <c r="I112" s="1469">
        <v>350</v>
      </c>
      <c r="J112" s="1167">
        <f>IFERROR(VLOOKUP(C112,TDSheet!$G$1:$AK$2998,30,FALSE)/'Параметры заказа'!$B$10,"")</f>
        <v>1.83</v>
      </c>
      <c r="K112" s="1967">
        <f t="shared" si="1"/>
        <v>146.46930210000002</v>
      </c>
      <c r="L112" s="584"/>
    </row>
    <row r="113" spans="1:14" ht="17.399999999999999" customHeight="1">
      <c r="A113" s="2136"/>
      <c r="B113" s="2138"/>
      <c r="C113" s="605" t="s">
        <v>2361</v>
      </c>
      <c r="D113" s="632">
        <v>22</v>
      </c>
      <c r="E113" s="1461">
        <v>16</v>
      </c>
      <c r="F113" s="606">
        <v>55</v>
      </c>
      <c r="G113" s="1459">
        <v>5.0933000000000002E-5</v>
      </c>
      <c r="H113" s="1462">
        <v>10</v>
      </c>
      <c r="I113" s="1469">
        <v>250</v>
      </c>
      <c r="J113" s="1167">
        <f>IFERROR(VLOOKUP(C113,TDSheet!$G$1:$AK$2998,30,FALSE)/'Параметры заказа'!$B$10,"")</f>
        <v>2.19</v>
      </c>
      <c r="K113" s="1967">
        <f t="shared" si="1"/>
        <v>175.28293530000002</v>
      </c>
      <c r="L113" s="584"/>
    </row>
    <row r="114" spans="1:14" ht="17.399999999999999" customHeight="1">
      <c r="A114" s="2136"/>
      <c r="B114" s="2138"/>
      <c r="C114" s="603" t="s">
        <v>2362</v>
      </c>
      <c r="D114" s="633">
        <v>28</v>
      </c>
      <c r="E114" s="1458">
        <v>16</v>
      </c>
      <c r="F114" s="604">
        <v>70</v>
      </c>
      <c r="G114" s="1459">
        <v>7.9401999999999996E-5</v>
      </c>
      <c r="H114" s="1460">
        <v>10</v>
      </c>
      <c r="I114" s="1500">
        <v>150</v>
      </c>
      <c r="J114" s="1167">
        <f>IFERROR(VLOOKUP(C114,TDSheet!$G$1:$AK$2998,30,FALSE)/'Параметры заказа'!$B$10,"")</f>
        <v>2.74</v>
      </c>
      <c r="K114" s="1967">
        <f t="shared" si="1"/>
        <v>219.30376380000004</v>
      </c>
      <c r="L114" s="584"/>
    </row>
    <row r="115" spans="1:14" ht="17.399999999999999" customHeight="1">
      <c r="A115" s="2136"/>
      <c r="B115" s="2138"/>
      <c r="C115" s="605" t="s">
        <v>2363</v>
      </c>
      <c r="D115" s="632">
        <v>35</v>
      </c>
      <c r="E115" s="1461">
        <v>16</v>
      </c>
      <c r="F115" s="606">
        <v>97</v>
      </c>
      <c r="G115" s="1459">
        <v>1.2390400000000001E-4</v>
      </c>
      <c r="H115" s="1462">
        <v>10</v>
      </c>
      <c r="I115" s="1469">
        <v>100</v>
      </c>
      <c r="J115" s="1167">
        <f>IFERROR(VLOOKUP(C115,TDSheet!$G$1:$AK$2998,30,FALSE)/'Параметры заказа'!$B$10,"")</f>
        <v>4</v>
      </c>
      <c r="K115" s="1967">
        <f t="shared" si="1"/>
        <v>320.15148000000005</v>
      </c>
      <c r="L115" s="584"/>
    </row>
    <row r="116" spans="1:14" ht="17.399999999999999" customHeight="1">
      <c r="A116" s="2136"/>
      <c r="B116" s="2138"/>
      <c r="C116" s="605" t="s">
        <v>2364</v>
      </c>
      <c r="D116" s="632">
        <v>42</v>
      </c>
      <c r="E116" s="1461">
        <v>16</v>
      </c>
      <c r="F116" s="606">
        <v>135</v>
      </c>
      <c r="G116" s="1459">
        <v>2.13484E-4</v>
      </c>
      <c r="H116" s="1462">
        <v>5</v>
      </c>
      <c r="I116" s="1469">
        <v>80</v>
      </c>
      <c r="J116" s="1167">
        <f>IFERROR(VLOOKUP(C116,TDSheet!$G$1:$AK$2998,30,FALSE)/'Параметры заказа'!$B$10,"")</f>
        <v>6.09</v>
      </c>
      <c r="K116" s="1967">
        <f t="shared" si="1"/>
        <v>487.43062830000008</v>
      </c>
      <c r="L116" s="584"/>
    </row>
    <row r="117" spans="1:14" ht="17.399999999999999" customHeight="1">
      <c r="A117" s="2136"/>
      <c r="B117" s="2138"/>
      <c r="C117" s="1470" t="s">
        <v>2365</v>
      </c>
      <c r="D117" s="1457">
        <v>54</v>
      </c>
      <c r="E117" s="1461">
        <v>16</v>
      </c>
      <c r="F117" s="1461">
        <v>195</v>
      </c>
      <c r="G117" s="1459">
        <v>3.6757499999999998E-4</v>
      </c>
      <c r="H117" s="1471">
        <v>5</v>
      </c>
      <c r="I117" s="1469">
        <v>60</v>
      </c>
      <c r="J117" s="1167">
        <f>IFERROR(VLOOKUP(C117,TDSheet!$G$1:$AK$2998,30,FALSE)/'Параметры заказа'!$B$10,"")</f>
        <v>7.57</v>
      </c>
      <c r="K117" s="1967">
        <f t="shared" si="1"/>
        <v>605.88667590000011</v>
      </c>
      <c r="L117" s="584"/>
    </row>
    <row r="118" spans="1:14" ht="17.399999999999999" customHeight="1">
      <c r="A118" s="2136"/>
      <c r="B118" s="2138"/>
      <c r="C118" s="1470" t="s">
        <v>2366</v>
      </c>
      <c r="D118" s="1457">
        <v>76</v>
      </c>
      <c r="E118" s="1461">
        <v>16</v>
      </c>
      <c r="F118" s="1461">
        <v>618</v>
      </c>
      <c r="G118" s="1459">
        <v>1.2723840000000001E-3</v>
      </c>
      <c r="H118" s="1471">
        <v>1</v>
      </c>
      <c r="I118" s="1469">
        <v>20</v>
      </c>
      <c r="J118" s="1167">
        <f>IFERROR(VLOOKUP(C118,TDSheet!$G$1:$AK$2998,30,FALSE)/'Параметры заказа'!$B$10,"")</f>
        <v>19.34</v>
      </c>
      <c r="K118" s="1967">
        <f t="shared" si="1"/>
        <v>1547.9324058000002</v>
      </c>
      <c r="L118" s="584"/>
      <c r="N118" t="s">
        <v>1323</v>
      </c>
    </row>
    <row r="119" spans="1:14" ht="17.399999999999999" customHeight="1">
      <c r="A119" s="2136"/>
      <c r="B119" s="2138"/>
      <c r="C119" s="1470" t="s">
        <v>2367</v>
      </c>
      <c r="D119" s="1457">
        <v>89</v>
      </c>
      <c r="E119" s="1461">
        <v>16</v>
      </c>
      <c r="F119" s="1461">
        <v>816</v>
      </c>
      <c r="G119" s="1459">
        <v>1.9843999999999999E-3</v>
      </c>
      <c r="H119" s="1471">
        <v>1</v>
      </c>
      <c r="I119" s="1469">
        <v>12</v>
      </c>
      <c r="J119" s="1167">
        <f>IFERROR(VLOOKUP(C119,TDSheet!$G$1:$AK$2998,30,FALSE)/'Параметры заказа'!$B$10,"")</f>
        <v>25.34</v>
      </c>
      <c r="K119" s="1967">
        <f t="shared" si="1"/>
        <v>2028.1596258000004</v>
      </c>
      <c r="L119" s="584"/>
      <c r="N119" t="s">
        <v>1323</v>
      </c>
    </row>
    <row r="120" spans="1:14" ht="17.399999999999999" customHeight="1" thickBot="1">
      <c r="A120" s="2137"/>
      <c r="B120" s="2139"/>
      <c r="C120" s="1472" t="s">
        <v>2368</v>
      </c>
      <c r="D120" s="1436">
        <v>108</v>
      </c>
      <c r="E120" s="1463">
        <v>16</v>
      </c>
      <c r="F120" s="1463">
        <v>1178</v>
      </c>
      <c r="G120" s="1464">
        <v>3.5024219999999998E-3</v>
      </c>
      <c r="H120" s="1439">
        <v>1</v>
      </c>
      <c r="I120" s="1473">
        <v>6</v>
      </c>
      <c r="J120" s="1168">
        <f>IFERROR(VLOOKUP(C120,TDSheet!$G$1:$AK$2998,30,FALSE)/'Параметры заказа'!$B$10,"")</f>
        <v>33.25</v>
      </c>
      <c r="K120" s="1963">
        <f t="shared" si="1"/>
        <v>2661.2591775000005</v>
      </c>
      <c r="L120" s="585"/>
      <c r="N120" t="s">
        <v>1323</v>
      </c>
    </row>
    <row r="121" spans="1:14" ht="17.399999999999999" customHeight="1">
      <c r="A121" s="2105"/>
      <c r="B121" s="2096" t="s">
        <v>2207</v>
      </c>
      <c r="C121" s="1501" t="s">
        <v>2369</v>
      </c>
      <c r="D121" s="1421">
        <v>15</v>
      </c>
      <c r="E121" s="1466">
        <v>16</v>
      </c>
      <c r="F121" s="1466">
        <v>56</v>
      </c>
      <c r="G121" s="1455">
        <v>4.2320000000000001E-5</v>
      </c>
      <c r="H121" s="1223">
        <v>10</v>
      </c>
      <c r="I121" s="1468">
        <v>300</v>
      </c>
      <c r="J121" s="1169">
        <f>IFERROR(VLOOKUP(C121,TDSheet!$G$1:$AK$2998,30,FALSE)/'Параметры заказа'!$B$10,"")</f>
        <v>2.63</v>
      </c>
      <c r="K121" s="1206">
        <f t="shared" si="1"/>
        <v>210.49959810000001</v>
      </c>
      <c r="L121" s="531"/>
    </row>
    <row r="122" spans="1:14" ht="17.399999999999999" customHeight="1">
      <c r="A122" s="2106"/>
      <c r="B122" s="2097"/>
      <c r="C122" s="1470" t="s">
        <v>2370</v>
      </c>
      <c r="D122" s="1457">
        <v>18</v>
      </c>
      <c r="E122" s="1461">
        <v>16</v>
      </c>
      <c r="F122" s="1461">
        <v>68</v>
      </c>
      <c r="G122" s="1459">
        <v>5.5432000000000001E-5</v>
      </c>
      <c r="H122" s="1471">
        <v>10</v>
      </c>
      <c r="I122" s="1469">
        <v>250</v>
      </c>
      <c r="J122" s="1167">
        <f>IFERROR(VLOOKUP(C122,TDSheet!$G$1:$AK$2998,30,FALSE)/'Параметры заказа'!$B$10,"")</f>
        <v>3.06</v>
      </c>
      <c r="K122" s="1967">
        <f t="shared" si="1"/>
        <v>244.91588220000006</v>
      </c>
      <c r="L122" s="584"/>
    </row>
    <row r="123" spans="1:14" ht="17.399999999999999" customHeight="1">
      <c r="A123" s="2106"/>
      <c r="B123" s="2097"/>
      <c r="C123" s="1470" t="s">
        <v>2371</v>
      </c>
      <c r="D123" s="1457">
        <v>22</v>
      </c>
      <c r="E123" s="1461">
        <v>16</v>
      </c>
      <c r="F123" s="1461">
        <v>87</v>
      </c>
      <c r="G123" s="1459">
        <v>8.1685000000000001E-5</v>
      </c>
      <c r="H123" s="1471">
        <v>10</v>
      </c>
      <c r="I123" s="1469">
        <v>200</v>
      </c>
      <c r="J123" s="1167">
        <f>IFERROR(VLOOKUP(C123,TDSheet!$G$1:$AK$2998,30,FALSE)/'Параметры заказа'!$B$10,"")</f>
        <v>3.85</v>
      </c>
      <c r="K123" s="1967">
        <f t="shared" si="1"/>
        <v>308.14579950000007</v>
      </c>
      <c r="L123" s="584"/>
    </row>
    <row r="124" spans="1:14" ht="17.399999999999999" customHeight="1">
      <c r="A124" s="2106"/>
      <c r="B124" s="2097"/>
      <c r="C124" s="1470" t="s">
        <v>2372</v>
      </c>
      <c r="D124" s="1457">
        <v>28</v>
      </c>
      <c r="E124" s="1461">
        <v>16</v>
      </c>
      <c r="F124" s="1461">
        <v>117</v>
      </c>
      <c r="G124" s="1459">
        <v>1.3142399999999999E-4</v>
      </c>
      <c r="H124" s="1471">
        <v>10</v>
      </c>
      <c r="I124" s="1469">
        <v>150</v>
      </c>
      <c r="J124" s="1167">
        <f>IFERROR(VLOOKUP(C124,TDSheet!$G$1:$AK$2998,30,FALSE)/'Параметры заказа'!$B$10,"")</f>
        <v>4.6900000000000004</v>
      </c>
      <c r="K124" s="1967">
        <f t="shared" si="1"/>
        <v>375.37761030000007</v>
      </c>
      <c r="L124" s="584"/>
    </row>
    <row r="125" spans="1:14" ht="17.399999999999999" customHeight="1">
      <c r="A125" s="2106"/>
      <c r="B125" s="2097"/>
      <c r="C125" s="1470" t="s">
        <v>2373</v>
      </c>
      <c r="D125" s="1457">
        <v>35</v>
      </c>
      <c r="E125" s="1461">
        <v>16</v>
      </c>
      <c r="F125" s="1461">
        <v>157</v>
      </c>
      <c r="G125" s="1459">
        <v>2.01344E-4</v>
      </c>
      <c r="H125" s="1471">
        <v>10</v>
      </c>
      <c r="I125" s="1469">
        <v>100</v>
      </c>
      <c r="J125" s="1167">
        <f>IFERROR(VLOOKUP(C125,TDSheet!$G$1:$AK$2998,30,FALSE)/'Параметры заказа'!$B$10,"")</f>
        <v>6.37</v>
      </c>
      <c r="K125" s="1967">
        <f t="shared" si="1"/>
        <v>509.84123190000008</v>
      </c>
      <c r="L125" s="584"/>
    </row>
    <row r="126" spans="1:14" ht="17.399999999999999" customHeight="1">
      <c r="A126" s="2106"/>
      <c r="B126" s="2097"/>
      <c r="C126" s="1470" t="s">
        <v>2374</v>
      </c>
      <c r="D126" s="1457">
        <v>42</v>
      </c>
      <c r="E126" s="1461">
        <v>16</v>
      </c>
      <c r="F126" s="1461">
        <v>210</v>
      </c>
      <c r="G126" s="1459">
        <v>3.3708000000000002E-4</v>
      </c>
      <c r="H126" s="1471">
        <v>5</v>
      </c>
      <c r="I126" s="1469">
        <v>60</v>
      </c>
      <c r="J126" s="1167">
        <f>IFERROR(VLOOKUP(C126,TDSheet!$G$1:$AK$2998,30,FALSE)/'Параметры заказа'!$B$10,"")</f>
        <v>8.24</v>
      </c>
      <c r="K126" s="1967">
        <f t="shared" si="1"/>
        <v>659.51204880000012</v>
      </c>
      <c r="L126" s="584"/>
    </row>
    <row r="127" spans="1:14" ht="17.399999999999999" customHeight="1">
      <c r="A127" s="2106"/>
      <c r="B127" s="2097"/>
      <c r="C127" s="1470" t="s">
        <v>2375</v>
      </c>
      <c r="D127" s="1457">
        <v>54</v>
      </c>
      <c r="E127" s="1461">
        <v>16</v>
      </c>
      <c r="F127" s="1461">
        <v>303</v>
      </c>
      <c r="G127" s="1459">
        <v>5.8305E-4</v>
      </c>
      <c r="H127" s="1471">
        <v>5</v>
      </c>
      <c r="I127" s="1469">
        <v>40</v>
      </c>
      <c r="J127" s="1167">
        <f>IFERROR(VLOOKUP(C127,TDSheet!$G$1:$AK$2998,30,FALSE)/'Параметры заказа'!$B$10,"")</f>
        <v>12.06</v>
      </c>
      <c r="K127" s="1967">
        <f t="shared" si="1"/>
        <v>965.25671220000015</v>
      </c>
      <c r="L127" s="584"/>
    </row>
    <row r="128" spans="1:14" ht="17.399999999999999" customHeight="1">
      <c r="A128" s="2106"/>
      <c r="B128" s="2097"/>
      <c r="C128" s="1470" t="s">
        <v>2376</v>
      </c>
      <c r="D128" s="1457">
        <v>76</v>
      </c>
      <c r="E128" s="1461">
        <v>16</v>
      </c>
      <c r="F128" s="1461">
        <v>869</v>
      </c>
      <c r="G128" s="1459">
        <v>2.0499519999999999E-3</v>
      </c>
      <c r="H128" s="1471">
        <v>1</v>
      </c>
      <c r="I128" s="1469">
        <v>12</v>
      </c>
      <c r="J128" s="1167">
        <f>IFERROR(VLOOKUP(C128,TDSheet!$G$1:$AK$2998,30,FALSE)/'Параметры заказа'!$B$10,"")</f>
        <v>32.409999999999997</v>
      </c>
      <c r="K128" s="1967">
        <f t="shared" si="1"/>
        <v>2594.0273667000001</v>
      </c>
      <c r="L128" s="584"/>
      <c r="N128" t="s">
        <v>1323</v>
      </c>
    </row>
    <row r="129" spans="1:14" ht="17.399999999999999" customHeight="1">
      <c r="A129" s="2106"/>
      <c r="B129" s="2097"/>
      <c r="C129" s="1470" t="s">
        <v>2377</v>
      </c>
      <c r="D129" s="1457">
        <v>89</v>
      </c>
      <c r="E129" s="1461">
        <v>16</v>
      </c>
      <c r="F129" s="1461">
        <v>1177</v>
      </c>
      <c r="G129" s="1459">
        <v>3.1459999999999999E-3</v>
      </c>
      <c r="H129" s="1471">
        <v>1</v>
      </c>
      <c r="I129" s="1469">
        <v>8</v>
      </c>
      <c r="J129" s="1167">
        <f>IFERROR(VLOOKUP(C129,TDSheet!$G$1:$AK$2998,30,FALSE)/'Параметры заказа'!$B$10,"")</f>
        <v>40.229999999999997</v>
      </c>
      <c r="K129" s="1967">
        <f t="shared" si="1"/>
        <v>3219.9235101000004</v>
      </c>
      <c r="L129" s="584"/>
      <c r="N129" t="s">
        <v>1323</v>
      </c>
    </row>
    <row r="130" spans="1:14" ht="17.399999999999999" customHeight="1" thickBot="1">
      <c r="A130" s="2107"/>
      <c r="B130" s="2098"/>
      <c r="C130" s="1472" t="s">
        <v>2378</v>
      </c>
      <c r="D130" s="1436">
        <v>108</v>
      </c>
      <c r="E130" s="1463">
        <v>16</v>
      </c>
      <c r="F130" s="1463">
        <v>1703</v>
      </c>
      <c r="G130" s="1464">
        <v>5.518968E-3</v>
      </c>
      <c r="H130" s="1439">
        <v>1</v>
      </c>
      <c r="I130" s="1473">
        <v>4</v>
      </c>
      <c r="J130" s="1168">
        <f>IFERROR(VLOOKUP(C130,TDSheet!$G$1:$AK$2998,30,FALSE)/'Параметры заказа'!$B$10,"")</f>
        <v>53.76</v>
      </c>
      <c r="K130" s="1963">
        <f t="shared" si="1"/>
        <v>4302.8358912000003</v>
      </c>
      <c r="L130" s="585"/>
      <c r="N130" t="s">
        <v>1323</v>
      </c>
    </row>
    <row r="131" spans="1:14" ht="17.399999999999999" customHeight="1">
      <c r="A131" s="2108"/>
      <c r="B131" s="2111" t="s">
        <v>2478</v>
      </c>
      <c r="C131" s="609" t="s">
        <v>2457</v>
      </c>
      <c r="D131" s="1502" t="s">
        <v>2315</v>
      </c>
      <c r="E131" s="1466">
        <v>16</v>
      </c>
      <c r="F131" s="610">
        <v>51</v>
      </c>
      <c r="G131" s="1455">
        <v>3.6449999999999998E-5</v>
      </c>
      <c r="H131" s="1467">
        <v>10</v>
      </c>
      <c r="I131" s="1474">
        <v>400</v>
      </c>
      <c r="J131" s="1169">
        <f>IFERROR(VLOOKUP(C131,TDSheet!$G$1:$AK$2998,30,FALSE)/'Параметры заказа'!$B$10,"")</f>
        <v>3.18</v>
      </c>
      <c r="K131" s="1206">
        <f t="shared" si="1"/>
        <v>254.52042660000006</v>
      </c>
      <c r="L131" s="531"/>
    </row>
    <row r="132" spans="1:14" ht="17.399999999999999" customHeight="1">
      <c r="A132" s="2109"/>
      <c r="B132" s="2112"/>
      <c r="C132" s="605" t="s">
        <v>2458</v>
      </c>
      <c r="D132" s="1503" t="s">
        <v>2420</v>
      </c>
      <c r="E132" s="1461">
        <v>16</v>
      </c>
      <c r="F132" s="606">
        <v>63</v>
      </c>
      <c r="G132" s="1459">
        <v>5.4450000000000002E-5</v>
      </c>
      <c r="H132" s="1462">
        <v>10</v>
      </c>
      <c r="I132" s="1504">
        <v>400</v>
      </c>
      <c r="J132" s="1167">
        <f>IFERROR(VLOOKUP(C132,TDSheet!$G$1:$AK$2998,30,FALSE)/'Параметры заказа'!$B$10,"")</f>
        <v>4.9000000000000004</v>
      </c>
      <c r="K132" s="1967">
        <f t="shared" si="1"/>
        <v>392.18556300000012</v>
      </c>
      <c r="L132" s="584"/>
    </row>
    <row r="133" spans="1:14" ht="17.399999999999999" customHeight="1">
      <c r="A133" s="2109"/>
      <c r="B133" s="2112"/>
      <c r="C133" s="605" t="s">
        <v>2459</v>
      </c>
      <c r="D133" s="1503" t="s">
        <v>2316</v>
      </c>
      <c r="E133" s="1461">
        <v>16</v>
      </c>
      <c r="F133" s="606">
        <v>53</v>
      </c>
      <c r="G133" s="1459">
        <v>3.7178999999999998E-5</v>
      </c>
      <c r="H133" s="1462">
        <v>10</v>
      </c>
      <c r="I133" s="1504">
        <v>350</v>
      </c>
      <c r="J133" s="1167">
        <f>IFERROR(VLOOKUP(C133,TDSheet!$G$1:$AK$2998,30,FALSE)/'Параметры заказа'!$B$10,"")</f>
        <v>3.77</v>
      </c>
      <c r="K133" s="1967">
        <f t="shared" si="1"/>
        <v>301.74276990000004</v>
      </c>
      <c r="L133" s="584"/>
    </row>
    <row r="134" spans="1:14" ht="17.399999999999999" customHeight="1">
      <c r="A134" s="2109"/>
      <c r="B134" s="2112"/>
      <c r="C134" s="605" t="s">
        <v>2460</v>
      </c>
      <c r="D134" s="1503" t="s">
        <v>2317</v>
      </c>
      <c r="E134" s="1461">
        <v>16</v>
      </c>
      <c r="F134" s="606">
        <v>67</v>
      </c>
      <c r="G134" s="1459">
        <v>5.4450000000000002E-5</v>
      </c>
      <c r="H134" s="1462">
        <v>10</v>
      </c>
      <c r="I134" s="1504">
        <v>350</v>
      </c>
      <c r="J134" s="1167">
        <f>IFERROR(VLOOKUP(C134,TDSheet!$G$1:$AK$2998,30,FALSE)/'Параметры заказа'!$B$10,"")</f>
        <v>4.42</v>
      </c>
      <c r="K134" s="1967">
        <f t="shared" si="1"/>
        <v>353.76738540000002</v>
      </c>
      <c r="L134" s="584"/>
    </row>
    <row r="135" spans="1:14" ht="17.399999999999999" customHeight="1">
      <c r="A135" s="2109"/>
      <c r="B135" s="2112"/>
      <c r="C135" s="605" t="s">
        <v>2461</v>
      </c>
      <c r="D135" s="1503" t="s">
        <v>2318</v>
      </c>
      <c r="E135" s="1461">
        <v>16</v>
      </c>
      <c r="F135" s="606">
        <v>59</v>
      </c>
      <c r="G135" s="1459">
        <v>4.8050000000000002E-5</v>
      </c>
      <c r="H135" s="1462">
        <v>10</v>
      </c>
      <c r="I135" s="1504">
        <v>250</v>
      </c>
      <c r="J135" s="1167">
        <f>IFERROR(VLOOKUP(C135,TDSheet!$G$1:$AK$2998,30,FALSE)/'Параметры заказа'!$B$10,"")</f>
        <v>3.49</v>
      </c>
      <c r="K135" s="1967">
        <f t="shared" si="1"/>
        <v>279.33216630000004</v>
      </c>
      <c r="L135" s="584"/>
    </row>
    <row r="136" spans="1:14" ht="17.399999999999999" customHeight="1">
      <c r="A136" s="2109"/>
      <c r="B136" s="2112"/>
      <c r="C136" s="605" t="s">
        <v>2462</v>
      </c>
      <c r="D136" s="1503" t="s">
        <v>2319</v>
      </c>
      <c r="E136" s="1461">
        <v>16</v>
      </c>
      <c r="F136" s="606">
        <v>71</v>
      </c>
      <c r="G136" s="1459">
        <v>5.4450000000000002E-5</v>
      </c>
      <c r="H136" s="1462">
        <v>10</v>
      </c>
      <c r="I136" s="1504">
        <v>250</v>
      </c>
      <c r="J136" s="1167">
        <f>IFERROR(VLOOKUP(C136,TDSheet!$G$1:$AK$2998,30,FALSE)/'Параметры заказа'!$B$10,"")</f>
        <v>4.45</v>
      </c>
      <c r="K136" s="1967">
        <f t="shared" si="1"/>
        <v>356.16852150000005</v>
      </c>
      <c r="L136" s="584"/>
    </row>
    <row r="137" spans="1:14" ht="17.399999999999999" customHeight="1">
      <c r="A137" s="2109"/>
      <c r="B137" s="2112"/>
      <c r="C137" s="605" t="s">
        <v>2463</v>
      </c>
      <c r="D137" s="1503" t="s">
        <v>2421</v>
      </c>
      <c r="E137" s="1461">
        <v>16</v>
      </c>
      <c r="F137" s="606">
        <v>109</v>
      </c>
      <c r="G137" s="1459">
        <v>9.2454999999999995E-5</v>
      </c>
      <c r="H137" s="1462">
        <v>10</v>
      </c>
      <c r="I137" s="1504">
        <v>200</v>
      </c>
      <c r="J137" s="1167">
        <f>IFERROR(VLOOKUP(C137,TDSheet!$G$1:$AK$2998,30,FALSE)/'Параметры заказа'!$B$10,"")</f>
        <v>7.43</v>
      </c>
      <c r="K137" s="1967">
        <f t="shared" si="1"/>
        <v>594.68137410000008</v>
      </c>
      <c r="L137" s="584"/>
    </row>
    <row r="138" spans="1:14" ht="17.399999999999999" customHeight="1">
      <c r="A138" s="2109"/>
      <c r="B138" s="2112"/>
      <c r="C138" s="605" t="s">
        <v>2464</v>
      </c>
      <c r="D138" s="1503" t="s">
        <v>2422</v>
      </c>
      <c r="E138" s="1461">
        <v>16</v>
      </c>
      <c r="F138" s="606">
        <v>77</v>
      </c>
      <c r="G138" s="1459">
        <v>8.7615999999999996E-5</v>
      </c>
      <c r="H138" s="1462">
        <v>10</v>
      </c>
      <c r="I138" s="1504">
        <v>150</v>
      </c>
      <c r="J138" s="1167">
        <f>IFERROR(VLOOKUP(C138,TDSheet!$G$1:$AK$2998,30,FALSE)/'Параметры заказа'!$B$10,"")</f>
        <v>5.1100000000000003</v>
      </c>
      <c r="K138" s="1967">
        <f t="shared" si="1"/>
        <v>408.9935157000001</v>
      </c>
      <c r="L138" s="584"/>
    </row>
    <row r="139" spans="1:14" ht="17.399999999999999" customHeight="1">
      <c r="A139" s="2109"/>
      <c r="B139" s="2112"/>
      <c r="C139" s="605" t="s">
        <v>2465</v>
      </c>
      <c r="D139" s="1503" t="s">
        <v>2320</v>
      </c>
      <c r="E139" s="1505">
        <v>16</v>
      </c>
      <c r="F139" s="606">
        <v>80</v>
      </c>
      <c r="G139" s="1459">
        <v>6.0112000000000003E-5</v>
      </c>
      <c r="H139" s="1462">
        <v>10</v>
      </c>
      <c r="I139" s="1504">
        <v>150</v>
      </c>
      <c r="J139" s="1167">
        <f>IFERROR(VLOOKUP(C139,TDSheet!$G$1:$AK$2998,30,FALSE)/'Параметры заказа'!$B$10,"")</f>
        <v>5.47</v>
      </c>
      <c r="K139" s="1967">
        <f t="shared" ref="K139:K202" si="2">IFERROR(J139*$K$3*((100-$K$1)/100),"")</f>
        <v>437.80714890000007</v>
      </c>
      <c r="L139" s="584"/>
    </row>
    <row r="140" spans="1:14" ht="17.399999999999999" customHeight="1">
      <c r="A140" s="2109"/>
      <c r="B140" s="2112"/>
      <c r="C140" s="605" t="s">
        <v>2466</v>
      </c>
      <c r="D140" s="1503" t="s">
        <v>2321</v>
      </c>
      <c r="E140" s="1461">
        <v>16</v>
      </c>
      <c r="F140" s="606">
        <v>112</v>
      </c>
      <c r="G140" s="1459">
        <v>9.7497999999999994E-5</v>
      </c>
      <c r="H140" s="1462">
        <v>10</v>
      </c>
      <c r="I140" s="1504">
        <v>150</v>
      </c>
      <c r="J140" s="1167">
        <f>IFERROR(VLOOKUP(C140,TDSheet!$G$1:$AK$2998,30,FALSE)/'Параметры заказа'!$B$10,"")</f>
        <v>6.25</v>
      </c>
      <c r="K140" s="1967">
        <f t="shared" si="2"/>
        <v>500.23668750000007</v>
      </c>
      <c r="L140" s="584"/>
    </row>
    <row r="141" spans="1:14" ht="17.399999999999999" customHeight="1">
      <c r="A141" s="2109"/>
      <c r="B141" s="2112"/>
      <c r="C141" s="605" t="s">
        <v>2467</v>
      </c>
      <c r="D141" s="1503" t="s">
        <v>2423</v>
      </c>
      <c r="E141" s="1461">
        <v>16</v>
      </c>
      <c r="F141" s="606">
        <v>147</v>
      </c>
      <c r="G141" s="1459">
        <v>1.7249999999999999E-4</v>
      </c>
      <c r="H141" s="1462">
        <v>10</v>
      </c>
      <c r="I141" s="1504">
        <v>100</v>
      </c>
      <c r="J141" s="1167">
        <f>IFERROR(VLOOKUP(C141,TDSheet!$G$1:$AK$2998,30,FALSE)/'Параметры заказа'!$B$10,"")</f>
        <v>11.99</v>
      </c>
      <c r="K141" s="1967">
        <f t="shared" si="2"/>
        <v>959.65406130000019</v>
      </c>
      <c r="L141" s="584"/>
    </row>
    <row r="142" spans="1:14" ht="17.399999999999999" customHeight="1">
      <c r="A142" s="2109"/>
      <c r="B142" s="2112"/>
      <c r="C142" s="605" t="s">
        <v>2468</v>
      </c>
      <c r="D142" s="1503" t="s">
        <v>2338</v>
      </c>
      <c r="E142" s="1505">
        <v>16</v>
      </c>
      <c r="F142" s="606">
        <v>128</v>
      </c>
      <c r="G142" s="1459">
        <v>1.18096E-4</v>
      </c>
      <c r="H142" s="1462">
        <v>10</v>
      </c>
      <c r="I142" s="1504">
        <v>100</v>
      </c>
      <c r="J142" s="1167">
        <f>IFERROR(VLOOKUP(C142,TDSheet!$G$1:$AK$2998,30,FALSE)/'Параметры заказа'!$B$10,"")</f>
        <v>8.3699999999999992</v>
      </c>
      <c r="K142" s="1967">
        <f t="shared" si="2"/>
        <v>669.91697190000002</v>
      </c>
      <c r="L142" s="584"/>
    </row>
    <row r="143" spans="1:14" ht="17.399999999999999" customHeight="1">
      <c r="A143" s="2109"/>
      <c r="B143" s="2112"/>
      <c r="C143" s="605" t="s">
        <v>2469</v>
      </c>
      <c r="D143" s="1503" t="s">
        <v>2322</v>
      </c>
      <c r="E143" s="1505">
        <v>16</v>
      </c>
      <c r="F143" s="606">
        <v>151</v>
      </c>
      <c r="G143" s="1459">
        <v>1.5126300000000001E-4</v>
      </c>
      <c r="H143" s="1462">
        <v>10</v>
      </c>
      <c r="I143" s="1504">
        <v>80</v>
      </c>
      <c r="J143" s="1167">
        <f>IFERROR(VLOOKUP(C143,TDSheet!$G$1:$AK$2998,30,FALSE)/'Параметры заказа'!$B$10,"")</f>
        <v>8.9700000000000006</v>
      </c>
      <c r="K143" s="1967">
        <f t="shared" si="2"/>
        <v>717.93969390000018</v>
      </c>
      <c r="L143" s="584"/>
    </row>
    <row r="144" spans="1:14" ht="17.399999999999999" customHeight="1">
      <c r="A144" s="2109"/>
      <c r="B144" s="2112"/>
      <c r="C144" s="605" t="s">
        <v>2470</v>
      </c>
      <c r="D144" s="1503" t="s">
        <v>2425</v>
      </c>
      <c r="E144" s="1505">
        <v>16</v>
      </c>
      <c r="F144" s="606">
        <v>190</v>
      </c>
      <c r="G144" s="1459">
        <v>2.299E-4</v>
      </c>
      <c r="H144" s="1462">
        <v>10</v>
      </c>
      <c r="I144" s="1504">
        <v>80</v>
      </c>
      <c r="J144" s="1167">
        <f>IFERROR(VLOOKUP(C144,TDSheet!$G$1:$AK$2998,30,FALSE)/'Параметры заказа'!$B$10,"")</f>
        <v>13.83</v>
      </c>
      <c r="K144" s="1967">
        <f t="shared" si="2"/>
        <v>1106.9237421000003</v>
      </c>
      <c r="L144" s="584"/>
    </row>
    <row r="145" spans="1:14" ht="17.399999999999999" customHeight="1">
      <c r="A145" s="2109"/>
      <c r="B145" s="2112"/>
      <c r="C145" s="605" t="s">
        <v>2471</v>
      </c>
      <c r="D145" s="1503" t="s">
        <v>2339</v>
      </c>
      <c r="E145" s="1505">
        <v>16</v>
      </c>
      <c r="F145" s="606">
        <v>178</v>
      </c>
      <c r="G145" s="1459">
        <v>2.1910199999999999E-4</v>
      </c>
      <c r="H145" s="1462">
        <v>5</v>
      </c>
      <c r="I145" s="1504">
        <v>50</v>
      </c>
      <c r="J145" s="1167">
        <f>IFERROR(VLOOKUP(C145,TDSheet!$G$1:$AK$2998,30,FALSE)/'Параметры заказа'!$B$10,"")</f>
        <v>12.93</v>
      </c>
      <c r="K145" s="1967">
        <f t="shared" si="2"/>
        <v>1034.8896591000002</v>
      </c>
      <c r="L145" s="584"/>
    </row>
    <row r="146" spans="1:14" ht="17.399999999999999" customHeight="1">
      <c r="A146" s="2109"/>
      <c r="B146" s="2112"/>
      <c r="C146" s="605" t="s">
        <v>2472</v>
      </c>
      <c r="D146" s="1503" t="s">
        <v>2323</v>
      </c>
      <c r="E146" s="1505">
        <v>16</v>
      </c>
      <c r="F146" s="606">
        <v>199</v>
      </c>
      <c r="G146" s="1459">
        <v>2.25792E-4</v>
      </c>
      <c r="H146" s="1462">
        <v>5</v>
      </c>
      <c r="I146" s="1504">
        <v>50</v>
      </c>
      <c r="J146" s="1167">
        <f>IFERROR(VLOOKUP(C146,TDSheet!$G$1:$AK$2998,30,FALSE)/'Параметры заказа'!$B$10,"")</f>
        <v>13.21</v>
      </c>
      <c r="K146" s="1967">
        <f t="shared" si="2"/>
        <v>1057.3002627000003</v>
      </c>
      <c r="L146" s="584"/>
    </row>
    <row r="147" spans="1:14" ht="17.399999999999999" customHeight="1">
      <c r="A147" s="2109"/>
      <c r="B147" s="2112"/>
      <c r="C147" s="605" t="s">
        <v>2473</v>
      </c>
      <c r="D147" s="1503" t="s">
        <v>2340</v>
      </c>
      <c r="E147" s="1505">
        <v>16</v>
      </c>
      <c r="F147" s="606">
        <v>239</v>
      </c>
      <c r="G147" s="1459">
        <v>3.7179999999999998E-4</v>
      </c>
      <c r="H147" s="1462">
        <v>5</v>
      </c>
      <c r="I147" s="1504">
        <v>30</v>
      </c>
      <c r="J147" s="1167">
        <f>IFERROR(VLOOKUP(C147,TDSheet!$G$1:$AK$2998,30,FALSE)/'Параметры заказа'!$B$10,"")</f>
        <v>16.57</v>
      </c>
      <c r="K147" s="1967">
        <f t="shared" si="2"/>
        <v>1326.2275059000003</v>
      </c>
      <c r="L147" s="584"/>
    </row>
    <row r="148" spans="1:14" ht="17.399999999999999" customHeight="1">
      <c r="A148" s="2109"/>
      <c r="B148" s="2112"/>
      <c r="C148" s="605" t="s">
        <v>2474</v>
      </c>
      <c r="D148" s="1503" t="s">
        <v>2324</v>
      </c>
      <c r="E148" s="1505">
        <v>16</v>
      </c>
      <c r="F148" s="606">
        <v>284</v>
      </c>
      <c r="G148" s="1459">
        <v>3.8379199999999999E-4</v>
      </c>
      <c r="H148" s="1462">
        <v>5</v>
      </c>
      <c r="I148" s="1504">
        <v>30</v>
      </c>
      <c r="J148" s="1167">
        <f>IFERROR(VLOOKUP(C148,TDSheet!$G$1:$AK$2998,30,FALSE)/'Параметры заказа'!$B$10,"")</f>
        <v>17.05</v>
      </c>
      <c r="K148" s="1967">
        <f t="shared" si="2"/>
        <v>1364.6456835000004</v>
      </c>
      <c r="L148" s="584"/>
    </row>
    <row r="149" spans="1:14" ht="17.399999999999999" customHeight="1">
      <c r="A149" s="2109"/>
      <c r="B149" s="2112"/>
      <c r="C149" s="605" t="s">
        <v>2475</v>
      </c>
      <c r="D149" s="1503" t="s">
        <v>2426</v>
      </c>
      <c r="E149" s="1505">
        <v>16</v>
      </c>
      <c r="F149" s="606">
        <v>700</v>
      </c>
      <c r="G149" s="1459">
        <v>1.0338120000000001E-3</v>
      </c>
      <c r="H149" s="1462">
        <v>1</v>
      </c>
      <c r="I149" s="1504">
        <v>20</v>
      </c>
      <c r="J149" s="1167">
        <f>IFERROR(VLOOKUP(C149,TDSheet!$G$1:$AK$2998,30,FALSE)/'Параметры заказа'!$B$10,"")</f>
        <v>46.08</v>
      </c>
      <c r="K149" s="1967">
        <f t="shared" si="2"/>
        <v>3688.1450496000002</v>
      </c>
      <c r="L149" s="584"/>
      <c r="N149" t="s">
        <v>1323</v>
      </c>
    </row>
    <row r="150" spans="1:14" ht="17.399999999999999" customHeight="1">
      <c r="A150" s="2109"/>
      <c r="B150" s="2112"/>
      <c r="C150" s="605" t="s">
        <v>2476</v>
      </c>
      <c r="D150" s="1503" t="s">
        <v>2427</v>
      </c>
      <c r="E150" s="1505">
        <v>16</v>
      </c>
      <c r="F150" s="606">
        <v>798</v>
      </c>
      <c r="G150" s="1459">
        <v>1.5004E-3</v>
      </c>
      <c r="H150" s="1462">
        <v>1</v>
      </c>
      <c r="I150" s="1504">
        <v>12</v>
      </c>
      <c r="J150" s="1167">
        <f>IFERROR(VLOOKUP(C150,TDSheet!$G$1:$AK$2998,30,FALSE)/'Параметры заказа'!$B$10,"")</f>
        <v>60.28</v>
      </c>
      <c r="K150" s="1967">
        <f t="shared" si="2"/>
        <v>4824.6828036000006</v>
      </c>
      <c r="L150" s="584"/>
      <c r="N150" t="s">
        <v>1323</v>
      </c>
    </row>
    <row r="151" spans="1:14" ht="17.399999999999999" customHeight="1" thickBot="1">
      <c r="A151" s="2110"/>
      <c r="B151" s="2113"/>
      <c r="C151" s="607" t="s">
        <v>2477</v>
      </c>
      <c r="D151" s="1506" t="s">
        <v>2428</v>
      </c>
      <c r="E151" s="1507">
        <v>16</v>
      </c>
      <c r="F151" s="608">
        <v>1241</v>
      </c>
      <c r="G151" s="1464">
        <v>3.1765230000000001E-3</v>
      </c>
      <c r="H151" s="1465">
        <v>1</v>
      </c>
      <c r="I151" s="1508">
        <v>6</v>
      </c>
      <c r="J151" s="1168">
        <f>IFERROR(VLOOKUP(C151,TDSheet!$G$1:$AK$2998,30,FALSE)/'Параметры заказа'!$B$10,"")</f>
        <v>76.88</v>
      </c>
      <c r="K151" s="1963">
        <f t="shared" si="2"/>
        <v>6153.3114456000003</v>
      </c>
      <c r="L151" s="585"/>
      <c r="N151" t="s">
        <v>1323</v>
      </c>
    </row>
    <row r="152" spans="1:14" ht="17.399999999999999" customHeight="1">
      <c r="A152" s="2108"/>
      <c r="B152" s="2114" t="s">
        <v>2419</v>
      </c>
      <c r="C152" s="609" t="s">
        <v>2736</v>
      </c>
      <c r="D152" s="616" t="s">
        <v>2315</v>
      </c>
      <c r="E152" s="1509">
        <v>16</v>
      </c>
      <c r="F152" s="610">
        <v>53</v>
      </c>
      <c r="G152" s="1455">
        <v>2.9952000000000001E-5</v>
      </c>
      <c r="H152" s="1467">
        <v>10</v>
      </c>
      <c r="I152" s="634">
        <v>400</v>
      </c>
      <c r="J152" s="1169">
        <f>IFERROR(VLOOKUP(C152,TDSheet!$G$1:$AK$2998,30,FALSE)/'Параметры заказа'!$B$10,"")</f>
        <v>3.04</v>
      </c>
      <c r="K152" s="1206">
        <f t="shared" si="2"/>
        <v>243.31512480000004</v>
      </c>
      <c r="L152" s="531"/>
    </row>
    <row r="153" spans="1:14" ht="17.399999999999999" customHeight="1">
      <c r="A153" s="2109"/>
      <c r="B153" s="2115"/>
      <c r="C153" s="605" t="s">
        <v>2737</v>
      </c>
      <c r="D153" s="635" t="s">
        <v>2420</v>
      </c>
      <c r="E153" s="1505">
        <v>16</v>
      </c>
      <c r="F153" s="606">
        <v>64</v>
      </c>
      <c r="G153" s="1459">
        <v>4.8600000000000002E-5</v>
      </c>
      <c r="H153" s="1462">
        <v>10</v>
      </c>
      <c r="I153" s="636">
        <v>400</v>
      </c>
      <c r="J153" s="1167">
        <f>IFERROR(VLOOKUP(C153,TDSheet!$G$1:$AK$2998,30,FALSE)/'Параметры заказа'!$B$10,"")</f>
        <v>4.45</v>
      </c>
      <c r="K153" s="1967">
        <f t="shared" si="2"/>
        <v>356.16852150000005</v>
      </c>
      <c r="L153" s="584"/>
    </row>
    <row r="154" spans="1:14" ht="17.399999999999999" customHeight="1">
      <c r="A154" s="2109"/>
      <c r="B154" s="2115"/>
      <c r="C154" s="605" t="s">
        <v>2738</v>
      </c>
      <c r="D154" s="635" t="s">
        <v>2316</v>
      </c>
      <c r="E154" s="1505">
        <v>16</v>
      </c>
      <c r="F154" s="606">
        <v>56</v>
      </c>
      <c r="G154" s="1459">
        <v>3.5151999999999998E-5</v>
      </c>
      <c r="H154" s="1462">
        <v>10</v>
      </c>
      <c r="I154" s="636">
        <v>350</v>
      </c>
      <c r="J154" s="1167">
        <f>IFERROR(VLOOKUP(C154,TDSheet!$G$1:$AK$2998,30,FALSE)/'Параметры заказа'!$B$10,"")</f>
        <v>4</v>
      </c>
      <c r="K154" s="1967">
        <f t="shared" si="2"/>
        <v>320.15148000000005</v>
      </c>
      <c r="L154" s="584"/>
    </row>
    <row r="155" spans="1:14" ht="17.399999999999999" customHeight="1">
      <c r="A155" s="2109"/>
      <c r="B155" s="2115"/>
      <c r="C155" s="605" t="s">
        <v>2739</v>
      </c>
      <c r="D155" s="635" t="s">
        <v>2317</v>
      </c>
      <c r="E155" s="1505">
        <v>16</v>
      </c>
      <c r="F155" s="606">
        <v>65</v>
      </c>
      <c r="G155" s="1459">
        <v>4.9499999999999997E-5</v>
      </c>
      <c r="H155" s="1462">
        <v>10</v>
      </c>
      <c r="I155" s="636">
        <v>350</v>
      </c>
      <c r="J155" s="1167">
        <f>IFERROR(VLOOKUP(C155,TDSheet!$G$1:$AK$2998,30,FALSE)/'Параметры заказа'!$B$10,"")</f>
        <v>4.42</v>
      </c>
      <c r="K155" s="1967">
        <f t="shared" si="2"/>
        <v>353.76738540000002</v>
      </c>
      <c r="L155" s="584"/>
    </row>
    <row r="156" spans="1:14" ht="17.399999999999999" customHeight="1">
      <c r="A156" s="2109"/>
      <c r="B156" s="2115"/>
      <c r="C156" s="605" t="s">
        <v>2740</v>
      </c>
      <c r="D156" s="635" t="s">
        <v>2318</v>
      </c>
      <c r="E156" s="1505">
        <v>16</v>
      </c>
      <c r="F156" s="606">
        <v>62</v>
      </c>
      <c r="G156" s="1459">
        <v>4.9011000000000002E-5</v>
      </c>
      <c r="H156" s="1462">
        <v>10</v>
      </c>
      <c r="I156" s="636">
        <v>250</v>
      </c>
      <c r="J156" s="1167">
        <f>IFERROR(VLOOKUP(C156,TDSheet!$G$1:$AK$2998,30,FALSE)/'Параметры заказа'!$B$10,"")</f>
        <v>3.66</v>
      </c>
      <c r="K156" s="1967">
        <f t="shared" si="2"/>
        <v>292.93860420000004</v>
      </c>
      <c r="L156" s="584"/>
    </row>
    <row r="157" spans="1:14" ht="17.399999999999999" customHeight="1">
      <c r="A157" s="2109"/>
      <c r="B157" s="2115"/>
      <c r="C157" s="605" t="s">
        <v>2741</v>
      </c>
      <c r="D157" s="635" t="s">
        <v>2319</v>
      </c>
      <c r="E157" s="1505">
        <v>16</v>
      </c>
      <c r="F157" s="606">
        <v>68</v>
      </c>
      <c r="G157" s="1459">
        <v>5.2855000000000001E-5</v>
      </c>
      <c r="H157" s="1462">
        <v>10</v>
      </c>
      <c r="I157" s="636">
        <v>250</v>
      </c>
      <c r="J157" s="1167">
        <f>IFERROR(VLOOKUP(C157,TDSheet!$G$1:$AK$2998,30,FALSE)/'Параметры заказа'!$B$10,"")</f>
        <v>4.3899999999999997</v>
      </c>
      <c r="K157" s="1967">
        <f t="shared" si="2"/>
        <v>351.36624930000005</v>
      </c>
      <c r="L157" s="584"/>
    </row>
    <row r="158" spans="1:14" ht="17.399999999999999" customHeight="1">
      <c r="A158" s="2109"/>
      <c r="B158" s="2115"/>
      <c r="C158" s="605" t="s">
        <v>2742</v>
      </c>
      <c r="D158" s="635" t="s">
        <v>2421</v>
      </c>
      <c r="E158" s="1505">
        <v>16</v>
      </c>
      <c r="F158" s="606">
        <v>97</v>
      </c>
      <c r="G158" s="1459">
        <v>8.5196000000000002E-5</v>
      </c>
      <c r="H158" s="1462">
        <v>10</v>
      </c>
      <c r="I158" s="636">
        <v>200</v>
      </c>
      <c r="J158" s="1167">
        <f>IFERROR(VLOOKUP(C158,TDSheet!$G$1:$AK$2998,30,FALSE)/'Параметры заказа'!$B$10,"")</f>
        <v>6.14</v>
      </c>
      <c r="K158" s="1967">
        <f t="shared" si="2"/>
        <v>491.43252180000007</v>
      </c>
      <c r="L158" s="584"/>
    </row>
    <row r="159" spans="1:14" ht="17.399999999999999" customHeight="1">
      <c r="A159" s="2109"/>
      <c r="B159" s="2115"/>
      <c r="C159" s="605" t="s">
        <v>2743</v>
      </c>
      <c r="D159" s="635" t="s">
        <v>2422</v>
      </c>
      <c r="E159" s="1505">
        <v>16</v>
      </c>
      <c r="F159" s="606">
        <v>84</v>
      </c>
      <c r="G159" s="1459">
        <v>8.8985000000000003E-5</v>
      </c>
      <c r="H159" s="1462">
        <v>10</v>
      </c>
      <c r="I159" s="636">
        <v>150</v>
      </c>
      <c r="J159" s="1167">
        <f>IFERROR(VLOOKUP(C159,TDSheet!$G$1:$AK$2998,30,FALSE)/'Параметры заказа'!$B$10,"")</f>
        <v>6.19</v>
      </c>
      <c r="K159" s="1967">
        <f t="shared" si="2"/>
        <v>495.43441530000013</v>
      </c>
      <c r="L159" s="584"/>
    </row>
    <row r="160" spans="1:14" ht="17.399999999999999" customHeight="1">
      <c r="A160" s="2109"/>
      <c r="B160" s="2115"/>
      <c r="C160" s="605" t="s">
        <v>2744</v>
      </c>
      <c r="D160" s="635" t="s">
        <v>2320</v>
      </c>
      <c r="E160" s="1505">
        <v>16</v>
      </c>
      <c r="F160" s="606">
        <v>87</v>
      </c>
      <c r="G160" s="1459">
        <v>7.8033000000000003E-5</v>
      </c>
      <c r="H160" s="1462">
        <v>10</v>
      </c>
      <c r="I160" s="636">
        <v>150</v>
      </c>
      <c r="J160" s="1167">
        <f>IFERROR(VLOOKUP(C160,TDSheet!$G$1:$AK$2998,30,FALSE)/'Параметры заказа'!$B$10,"")</f>
        <v>5.5</v>
      </c>
      <c r="K160" s="1967">
        <f t="shared" si="2"/>
        <v>440.20828500000005</v>
      </c>
      <c r="L160" s="584"/>
    </row>
    <row r="161" spans="1:14" ht="17.399999999999999" customHeight="1">
      <c r="A161" s="2109"/>
      <c r="B161" s="2115"/>
      <c r="C161" s="605" t="s">
        <v>2745</v>
      </c>
      <c r="D161" s="635" t="s">
        <v>2321</v>
      </c>
      <c r="E161" s="1505">
        <v>16</v>
      </c>
      <c r="F161" s="606">
        <v>105</v>
      </c>
      <c r="G161" s="1459">
        <v>8.8084000000000006E-5</v>
      </c>
      <c r="H161" s="1462">
        <v>10</v>
      </c>
      <c r="I161" s="636">
        <v>150</v>
      </c>
      <c r="J161" s="1167">
        <f>IFERROR(VLOOKUP(C161,TDSheet!$G$1:$AK$2998,30,FALSE)/'Параметры заказа'!$B$10,"")</f>
        <v>6.25</v>
      </c>
      <c r="K161" s="1967">
        <f t="shared" si="2"/>
        <v>500.23668750000007</v>
      </c>
      <c r="L161" s="584"/>
    </row>
    <row r="162" spans="1:14" ht="17.399999999999999" customHeight="1">
      <c r="A162" s="2109"/>
      <c r="B162" s="2115"/>
      <c r="C162" s="605" t="s">
        <v>2746</v>
      </c>
      <c r="D162" s="635" t="s">
        <v>2423</v>
      </c>
      <c r="E162" s="1505">
        <v>16</v>
      </c>
      <c r="F162" s="606">
        <v>140</v>
      </c>
      <c r="G162" s="1459">
        <v>1.4985000000000001E-4</v>
      </c>
      <c r="H162" s="1462">
        <v>10</v>
      </c>
      <c r="I162" s="636">
        <v>100</v>
      </c>
      <c r="J162" s="1167">
        <f>IFERROR(VLOOKUP(C162,TDSheet!$G$1:$AK$2998,30,FALSE)/'Параметры заказа'!$B$10,"")</f>
        <v>8.51</v>
      </c>
      <c r="K162" s="1967">
        <f t="shared" si="2"/>
        <v>681.12227370000005</v>
      </c>
      <c r="L162" s="584"/>
    </row>
    <row r="163" spans="1:14" ht="17.399999999999999" customHeight="1">
      <c r="A163" s="2109"/>
      <c r="B163" s="2115"/>
      <c r="C163" s="605" t="s">
        <v>2747</v>
      </c>
      <c r="D163" s="635" t="s">
        <v>2338</v>
      </c>
      <c r="E163" s="1505">
        <v>16</v>
      </c>
      <c r="F163" s="606">
        <v>128</v>
      </c>
      <c r="G163" s="1459">
        <v>1.3162499999999999E-4</v>
      </c>
      <c r="H163" s="1462">
        <v>10</v>
      </c>
      <c r="I163" s="636">
        <v>100</v>
      </c>
      <c r="J163" s="1167">
        <f>IFERROR(VLOOKUP(C163,TDSheet!$G$1:$AK$2998,30,FALSE)/'Параметры заказа'!$B$10,"")</f>
        <v>8.6199999999999992</v>
      </c>
      <c r="K163" s="1967">
        <f t="shared" si="2"/>
        <v>689.92643940000005</v>
      </c>
      <c r="L163" s="584"/>
    </row>
    <row r="164" spans="1:14" ht="17.399999999999999" customHeight="1">
      <c r="A164" s="2109"/>
      <c r="B164" s="2115"/>
      <c r="C164" s="605" t="s">
        <v>2748</v>
      </c>
      <c r="D164" s="635" t="s">
        <v>2322</v>
      </c>
      <c r="E164" s="1505">
        <v>16</v>
      </c>
      <c r="F164" s="606">
        <v>142</v>
      </c>
      <c r="G164" s="1459">
        <v>2.05479E-4</v>
      </c>
      <c r="H164" s="1462">
        <v>10</v>
      </c>
      <c r="I164" s="636">
        <v>80</v>
      </c>
      <c r="J164" s="1167">
        <f>IFERROR(VLOOKUP(C164,TDSheet!$G$1:$AK$2998,30,FALSE)/'Параметры заказа'!$B$10,"")</f>
        <v>9.3699999999999992</v>
      </c>
      <c r="K164" s="1967">
        <f t="shared" si="2"/>
        <v>749.95484190000002</v>
      </c>
      <c r="L164" s="584"/>
    </row>
    <row r="165" spans="1:14" ht="17.399999999999999" customHeight="1">
      <c r="A165" s="2109"/>
      <c r="B165" s="2115"/>
      <c r="C165" s="605" t="s">
        <v>2749</v>
      </c>
      <c r="D165" s="1503" t="s">
        <v>2425</v>
      </c>
      <c r="E165" s="1505">
        <v>16</v>
      </c>
      <c r="F165" s="606">
        <v>175</v>
      </c>
      <c r="G165" s="1459">
        <v>2.13616E-4</v>
      </c>
      <c r="H165" s="1462">
        <v>10</v>
      </c>
      <c r="I165" s="636">
        <v>80</v>
      </c>
      <c r="J165" s="1167">
        <f>IFERROR(VLOOKUP(C165,TDSheet!$G$1:$AK$2998,30,FALSE)/'Параметры заказа'!$B$10,"")</f>
        <v>16.75</v>
      </c>
      <c r="K165" s="1967">
        <f t="shared" si="2"/>
        <v>1340.6343225000003</v>
      </c>
      <c r="L165" s="584"/>
    </row>
    <row r="166" spans="1:14" ht="17.399999999999999" customHeight="1">
      <c r="A166" s="2109"/>
      <c r="B166" s="2115"/>
      <c r="C166" s="605" t="s">
        <v>2750</v>
      </c>
      <c r="D166" s="635" t="s">
        <v>2339</v>
      </c>
      <c r="E166" s="1505">
        <v>16</v>
      </c>
      <c r="F166" s="606">
        <v>181</v>
      </c>
      <c r="G166" s="1459">
        <v>2.27529E-4</v>
      </c>
      <c r="H166" s="1462">
        <v>5</v>
      </c>
      <c r="I166" s="636">
        <v>50</v>
      </c>
      <c r="J166" s="1167">
        <f>IFERROR(VLOOKUP(C166,TDSheet!$G$1:$AK$2998,30,FALSE)/'Параметры заказа'!$B$10,"")</f>
        <v>11.84</v>
      </c>
      <c r="K166" s="1967">
        <f t="shared" si="2"/>
        <v>947.64838080000015</v>
      </c>
      <c r="L166" s="584"/>
    </row>
    <row r="167" spans="1:14" ht="17.399999999999999" customHeight="1">
      <c r="A167" s="2109"/>
      <c r="B167" s="2115"/>
      <c r="C167" s="605" t="s">
        <v>2751</v>
      </c>
      <c r="D167" s="635" t="s">
        <v>2323</v>
      </c>
      <c r="E167" s="1505">
        <v>16</v>
      </c>
      <c r="F167" s="606">
        <v>189</v>
      </c>
      <c r="G167" s="1459">
        <v>2.1067500000000001E-4</v>
      </c>
      <c r="H167" s="1462">
        <v>5</v>
      </c>
      <c r="I167" s="636">
        <v>50</v>
      </c>
      <c r="J167" s="1167">
        <f>IFERROR(VLOOKUP(C167,TDSheet!$G$1:$AK$2998,30,FALSE)/'Параметры заказа'!$B$10,"")</f>
        <v>11.71</v>
      </c>
      <c r="K167" s="1967">
        <f t="shared" si="2"/>
        <v>937.24345770000025</v>
      </c>
      <c r="L167" s="584"/>
    </row>
    <row r="168" spans="1:14" ht="17.399999999999999" customHeight="1">
      <c r="A168" s="2109"/>
      <c r="B168" s="2115"/>
      <c r="C168" s="605" t="s">
        <v>2752</v>
      </c>
      <c r="D168" s="635" t="s">
        <v>2340</v>
      </c>
      <c r="E168" s="1505">
        <v>16</v>
      </c>
      <c r="F168" s="606">
        <v>256</v>
      </c>
      <c r="G168" s="1459">
        <v>3.9714999999999998E-4</v>
      </c>
      <c r="H168" s="1462">
        <v>5</v>
      </c>
      <c r="I168" s="636">
        <v>30</v>
      </c>
      <c r="J168" s="1167">
        <f>IFERROR(VLOOKUP(C168,TDSheet!$G$1:$AK$2998,30,FALSE)/'Параметры заказа'!$B$10,"")</f>
        <v>18.71</v>
      </c>
      <c r="K168" s="1967">
        <f t="shared" si="2"/>
        <v>1497.5085477000002</v>
      </c>
      <c r="L168" s="584"/>
    </row>
    <row r="169" spans="1:14" ht="17.399999999999999" customHeight="1">
      <c r="A169" s="2109"/>
      <c r="B169" s="2115"/>
      <c r="C169" s="605" t="s">
        <v>2753</v>
      </c>
      <c r="D169" s="635" t="s">
        <v>2324</v>
      </c>
      <c r="E169" s="1505">
        <v>16</v>
      </c>
      <c r="F169" s="606">
        <v>300</v>
      </c>
      <c r="G169" s="1459">
        <v>3.7602499999999999E-4</v>
      </c>
      <c r="H169" s="1462">
        <v>5</v>
      </c>
      <c r="I169" s="636">
        <v>30</v>
      </c>
      <c r="J169" s="1167">
        <f>IFERROR(VLOOKUP(C169,TDSheet!$G$1:$AK$2998,30,FALSE)/'Параметры заказа'!$B$10,"")</f>
        <v>17.739999999999998</v>
      </c>
      <c r="K169" s="1967">
        <f t="shared" si="2"/>
        <v>1419.8718138000002</v>
      </c>
      <c r="L169" s="584"/>
    </row>
    <row r="170" spans="1:14" ht="17.399999999999999" customHeight="1">
      <c r="A170" s="2109"/>
      <c r="B170" s="2115"/>
      <c r="C170" s="605" t="s">
        <v>2754</v>
      </c>
      <c r="D170" s="1503" t="s">
        <v>2426</v>
      </c>
      <c r="E170" s="1505">
        <v>16</v>
      </c>
      <c r="F170" s="606">
        <v>634</v>
      </c>
      <c r="G170" s="1459">
        <v>1.0691559999999999E-3</v>
      </c>
      <c r="H170" s="1462">
        <v>1</v>
      </c>
      <c r="I170" s="636">
        <v>20</v>
      </c>
      <c r="J170" s="1167">
        <f>IFERROR(VLOOKUP(C170,TDSheet!$G$1:$AK$2998,30,FALSE)/'Параметры заказа'!$B$10,"")</f>
        <v>52.97</v>
      </c>
      <c r="K170" s="1967">
        <f t="shared" si="2"/>
        <v>4239.6059739000002</v>
      </c>
      <c r="L170" s="584"/>
      <c r="N170" t="s">
        <v>1323</v>
      </c>
    </row>
    <row r="171" spans="1:14" ht="17.399999999999999" customHeight="1">
      <c r="A171" s="2109"/>
      <c r="B171" s="2115"/>
      <c r="C171" s="605" t="s">
        <v>2755</v>
      </c>
      <c r="D171" s="1503" t="s">
        <v>2427</v>
      </c>
      <c r="E171" s="1505">
        <v>16</v>
      </c>
      <c r="F171" s="606">
        <v>896</v>
      </c>
      <c r="G171" s="1459">
        <v>1.6577E-3</v>
      </c>
      <c r="H171" s="1462">
        <v>1</v>
      </c>
      <c r="I171" s="636">
        <v>12</v>
      </c>
      <c r="J171" s="1167">
        <f>IFERROR(VLOOKUP(C171,TDSheet!$G$1:$AK$2998,30,FALSE)/'Параметры заказа'!$B$10,"")</f>
        <v>72.62</v>
      </c>
      <c r="K171" s="1967">
        <f t="shared" si="2"/>
        <v>5812.3501194000009</v>
      </c>
      <c r="L171" s="584"/>
      <c r="N171" t="s">
        <v>1323</v>
      </c>
    </row>
    <row r="172" spans="1:14" ht="17.399999999999999" customHeight="1" thickBot="1">
      <c r="A172" s="2110"/>
      <c r="B172" s="2116"/>
      <c r="C172" s="613" t="s">
        <v>2756</v>
      </c>
      <c r="D172" s="1510" t="s">
        <v>2428</v>
      </c>
      <c r="E172" s="1511">
        <v>16</v>
      </c>
      <c r="F172" s="614">
        <v>1398</v>
      </c>
      <c r="G172" s="1478">
        <v>2.8302399999999999E-3</v>
      </c>
      <c r="H172" s="1479">
        <v>1</v>
      </c>
      <c r="I172" s="637">
        <v>6</v>
      </c>
      <c r="J172" s="1170">
        <f>IFERROR(VLOOKUP(C172,TDSheet!$G$1:$AK$2998,30,FALSE)/'Параметры заказа'!$B$10,"")</f>
        <v>78.8</v>
      </c>
      <c r="K172" s="1968">
        <f t="shared" si="2"/>
        <v>6306.9841560000004</v>
      </c>
      <c r="L172" s="586"/>
      <c r="N172" t="s">
        <v>1323</v>
      </c>
    </row>
    <row r="173" spans="1:14" ht="17.399999999999999" customHeight="1">
      <c r="A173" s="2117"/>
      <c r="B173" s="2111" t="s">
        <v>2379</v>
      </c>
      <c r="C173" s="601" t="s">
        <v>2380</v>
      </c>
      <c r="D173" s="1220" t="s">
        <v>2407</v>
      </c>
      <c r="E173" s="1480">
        <v>16</v>
      </c>
      <c r="F173" s="602">
        <v>46</v>
      </c>
      <c r="G173" s="1455">
        <v>4.1236000000000003E-5</v>
      </c>
      <c r="H173" s="1456">
        <v>10</v>
      </c>
      <c r="I173" s="638">
        <v>350</v>
      </c>
      <c r="J173" s="1169">
        <f>IFERROR(VLOOKUP(C173,TDSheet!$G$1:$AK$2998,30,FALSE)/'Параметры заказа'!$B$10,"")</f>
        <v>2.66</v>
      </c>
      <c r="K173" s="1206">
        <f t="shared" si="2"/>
        <v>212.90073420000004</v>
      </c>
      <c r="L173" s="531"/>
    </row>
    <row r="174" spans="1:14" ht="17.399999999999999" customHeight="1">
      <c r="A174" s="2118"/>
      <c r="B174" s="2112"/>
      <c r="C174" s="603" t="s">
        <v>2381</v>
      </c>
      <c r="D174" s="1512" t="s">
        <v>2408</v>
      </c>
      <c r="E174" s="1513">
        <v>16</v>
      </c>
      <c r="F174" s="604">
        <v>56</v>
      </c>
      <c r="G174" s="1459">
        <v>5.8621E-5</v>
      </c>
      <c r="H174" s="1460">
        <v>10</v>
      </c>
      <c r="I174" s="639">
        <v>250</v>
      </c>
      <c r="J174" s="1167">
        <f>IFERROR(VLOOKUP(C174,TDSheet!$G$1:$AK$2998,30,FALSE)/'Параметры заказа'!$B$10,"")</f>
        <v>3.08</v>
      </c>
      <c r="K174" s="1967">
        <f t="shared" si="2"/>
        <v>246.51663960000005</v>
      </c>
      <c r="L174" s="584"/>
    </row>
    <row r="175" spans="1:14" ht="17.399999999999999" customHeight="1">
      <c r="A175" s="2118"/>
      <c r="B175" s="2112"/>
      <c r="C175" s="603" t="s">
        <v>2382</v>
      </c>
      <c r="D175" s="1512" t="s">
        <v>2409</v>
      </c>
      <c r="E175" s="1513">
        <v>16</v>
      </c>
      <c r="F175" s="604">
        <v>61</v>
      </c>
      <c r="G175" s="1459">
        <v>6.2465000000000006E-5</v>
      </c>
      <c r="H175" s="1460">
        <v>10</v>
      </c>
      <c r="I175" s="639">
        <v>250</v>
      </c>
      <c r="J175" s="1167">
        <f>IFERROR(VLOOKUP(C175,TDSheet!$G$1:$AK$2998,30,FALSE)/'Параметры заказа'!$B$10,"")</f>
        <v>3.15</v>
      </c>
      <c r="K175" s="1967">
        <f t="shared" si="2"/>
        <v>252.11929050000003</v>
      </c>
      <c r="L175" s="584"/>
    </row>
    <row r="176" spans="1:14" ht="17.399999999999999" customHeight="1">
      <c r="A176" s="2118"/>
      <c r="B176" s="2112"/>
      <c r="C176" s="603" t="s">
        <v>2383</v>
      </c>
      <c r="D176" s="1512" t="s">
        <v>2410</v>
      </c>
      <c r="E176" s="1513">
        <v>16</v>
      </c>
      <c r="F176" s="604">
        <v>67</v>
      </c>
      <c r="G176" s="1459">
        <v>9.0353999999999996E-5</v>
      </c>
      <c r="H176" s="1460">
        <v>10</v>
      </c>
      <c r="I176" s="639">
        <v>150</v>
      </c>
      <c r="J176" s="1167">
        <f>IFERROR(VLOOKUP(C176,TDSheet!$G$1:$AK$2998,30,FALSE)/'Параметры заказа'!$B$10,"")</f>
        <v>3.51</v>
      </c>
      <c r="K176" s="1967">
        <f t="shared" si="2"/>
        <v>280.9329237</v>
      </c>
      <c r="L176" s="584"/>
    </row>
    <row r="177" spans="1:12" ht="17.399999999999999" customHeight="1">
      <c r="A177" s="2118"/>
      <c r="B177" s="2112"/>
      <c r="C177" s="603" t="s">
        <v>2384</v>
      </c>
      <c r="D177" s="1512" t="s">
        <v>2411</v>
      </c>
      <c r="E177" s="1513">
        <v>16</v>
      </c>
      <c r="F177" s="604">
        <v>66</v>
      </c>
      <c r="G177" s="1459">
        <v>8.7615999999999996E-5</v>
      </c>
      <c r="H177" s="1460">
        <v>10</v>
      </c>
      <c r="I177" s="639">
        <v>150</v>
      </c>
      <c r="J177" s="1167">
        <f>IFERROR(VLOOKUP(C177,TDSheet!$G$1:$AK$2998,30,FALSE)/'Параметры заказа'!$B$10,"")</f>
        <v>4.24</v>
      </c>
      <c r="K177" s="1967">
        <f t="shared" si="2"/>
        <v>339.36056880000007</v>
      </c>
      <c r="L177" s="584"/>
    </row>
    <row r="178" spans="1:12" ht="17.399999999999999" customHeight="1">
      <c r="A178" s="2118"/>
      <c r="B178" s="2112"/>
      <c r="C178" s="605" t="s">
        <v>2385</v>
      </c>
      <c r="D178" s="1503" t="s">
        <v>2412</v>
      </c>
      <c r="E178" s="1505">
        <v>16</v>
      </c>
      <c r="F178" s="606">
        <v>79</v>
      </c>
      <c r="G178" s="1459">
        <v>9.4461000000000002E-5</v>
      </c>
      <c r="H178" s="1462">
        <v>10</v>
      </c>
      <c r="I178" s="612">
        <v>150</v>
      </c>
      <c r="J178" s="1167">
        <f>IFERROR(VLOOKUP(C178,TDSheet!$G$1:$AK$2998,30,FALSE)/'Параметры заказа'!$B$10,"")</f>
        <v>3.97</v>
      </c>
      <c r="K178" s="1967">
        <f t="shared" si="2"/>
        <v>317.75034390000008</v>
      </c>
      <c r="L178" s="584"/>
    </row>
    <row r="179" spans="1:12" ht="17.399999999999999" customHeight="1">
      <c r="A179" s="2118"/>
      <c r="B179" s="2112"/>
      <c r="C179" s="605" t="s">
        <v>2386</v>
      </c>
      <c r="D179" s="1503" t="s">
        <v>2208</v>
      </c>
      <c r="E179" s="1505">
        <v>16</v>
      </c>
      <c r="F179" s="606">
        <v>81</v>
      </c>
      <c r="G179" s="1459">
        <v>1.3745599999999999E-4</v>
      </c>
      <c r="H179" s="1462">
        <v>10</v>
      </c>
      <c r="I179" s="612">
        <v>100</v>
      </c>
      <c r="J179" s="1167">
        <f>IFERROR(VLOOKUP(C179,TDSheet!$G$1:$AK$2998,30,FALSE)/'Параметры заказа'!$B$10,"")</f>
        <v>4.22</v>
      </c>
      <c r="K179" s="1967">
        <f t="shared" si="2"/>
        <v>337.75981140000005</v>
      </c>
      <c r="L179" s="584"/>
    </row>
    <row r="180" spans="1:12" ht="17.399999999999999" customHeight="1">
      <c r="A180" s="2118"/>
      <c r="B180" s="2112"/>
      <c r="C180" s="605" t="s">
        <v>2387</v>
      </c>
      <c r="D180" s="1503" t="s">
        <v>2209</v>
      </c>
      <c r="E180" s="1505">
        <v>16</v>
      </c>
      <c r="F180" s="606">
        <v>84</v>
      </c>
      <c r="G180" s="1459">
        <v>1.3552E-4</v>
      </c>
      <c r="H180" s="1462">
        <v>10</v>
      </c>
      <c r="I180" s="612">
        <v>100</v>
      </c>
      <c r="J180" s="1167">
        <f>IFERROR(VLOOKUP(C180,TDSheet!$G$1:$AK$2998,30,FALSE)/'Параметры заказа'!$B$10,"")</f>
        <v>4.54</v>
      </c>
      <c r="K180" s="1967">
        <f t="shared" si="2"/>
        <v>363.37192980000003</v>
      </c>
      <c r="L180" s="584"/>
    </row>
    <row r="181" spans="1:12" ht="17.399999999999999" customHeight="1">
      <c r="A181" s="2118"/>
      <c r="B181" s="2112"/>
      <c r="C181" s="605" t="s">
        <v>2388</v>
      </c>
      <c r="D181" s="1503" t="s">
        <v>2210</v>
      </c>
      <c r="E181" s="1505">
        <v>16</v>
      </c>
      <c r="F181" s="606">
        <v>87</v>
      </c>
      <c r="G181" s="1459">
        <v>1.31648E-4</v>
      </c>
      <c r="H181" s="1462">
        <v>10</v>
      </c>
      <c r="I181" s="612">
        <v>100</v>
      </c>
      <c r="J181" s="1167">
        <f>IFERROR(VLOOKUP(C181,TDSheet!$G$1:$AK$2998,30,FALSE)/'Параметры заказа'!$B$10,"")</f>
        <v>5.36</v>
      </c>
      <c r="K181" s="1967">
        <f t="shared" si="2"/>
        <v>429.00298320000007</v>
      </c>
      <c r="L181" s="584"/>
    </row>
    <row r="182" spans="1:12" ht="17.399999999999999" customHeight="1">
      <c r="A182" s="2118"/>
      <c r="B182" s="2112"/>
      <c r="C182" s="603" t="s">
        <v>2389</v>
      </c>
      <c r="D182" s="1503" t="s">
        <v>2211</v>
      </c>
      <c r="E182" s="1505">
        <v>16</v>
      </c>
      <c r="F182" s="606">
        <v>96</v>
      </c>
      <c r="G182" s="1459">
        <v>1.3552E-4</v>
      </c>
      <c r="H182" s="1462">
        <v>10</v>
      </c>
      <c r="I182" s="612">
        <v>80</v>
      </c>
      <c r="J182" s="1167">
        <f>IFERROR(VLOOKUP(C182,TDSheet!$G$1:$AK$2998,30,FALSE)/'Параметры заказа'!$B$10,"")</f>
        <v>5.13</v>
      </c>
      <c r="K182" s="1967">
        <f t="shared" si="2"/>
        <v>410.59427310000007</v>
      </c>
      <c r="L182" s="584"/>
    </row>
    <row r="183" spans="1:12" ht="17.399999999999999" customHeight="1">
      <c r="A183" s="2118"/>
      <c r="B183" s="2112"/>
      <c r="C183" s="603" t="s">
        <v>2390</v>
      </c>
      <c r="D183" s="1503" t="s">
        <v>2212</v>
      </c>
      <c r="E183" s="1505">
        <v>16</v>
      </c>
      <c r="F183" s="606">
        <v>109</v>
      </c>
      <c r="G183" s="1459">
        <v>2.2472E-4</v>
      </c>
      <c r="H183" s="1462">
        <v>5</v>
      </c>
      <c r="I183" s="612">
        <v>100</v>
      </c>
      <c r="J183" s="1167">
        <f>IFERROR(VLOOKUP(C183,TDSheet!$G$1:$AK$2998,30,FALSE)/'Параметры заказа'!$B$10,"")</f>
        <v>6.36</v>
      </c>
      <c r="K183" s="1967">
        <f t="shared" si="2"/>
        <v>509.04085320000013</v>
      </c>
      <c r="L183" s="584"/>
    </row>
    <row r="184" spans="1:12" ht="17.399999999999999" customHeight="1">
      <c r="A184" s="2118"/>
      <c r="B184" s="2112"/>
      <c r="C184" s="603" t="s">
        <v>2391</v>
      </c>
      <c r="D184" s="1503" t="s">
        <v>2213</v>
      </c>
      <c r="E184" s="1505">
        <v>16</v>
      </c>
      <c r="F184" s="606">
        <v>111</v>
      </c>
      <c r="G184" s="1459">
        <v>2.1910199999999999E-4</v>
      </c>
      <c r="H184" s="1462">
        <v>5</v>
      </c>
      <c r="I184" s="612">
        <v>100</v>
      </c>
      <c r="J184" s="1167">
        <f>IFERROR(VLOOKUP(C184,TDSheet!$G$1:$AK$2998,30,FALSE)/'Параметры заказа'!$B$10,"")</f>
        <v>6.96</v>
      </c>
      <c r="K184" s="1967">
        <f t="shared" si="2"/>
        <v>557.06357520000006</v>
      </c>
      <c r="L184" s="584"/>
    </row>
    <row r="185" spans="1:12" ht="17.399999999999999" customHeight="1">
      <c r="A185" s="2118"/>
      <c r="B185" s="2112"/>
      <c r="C185" s="603" t="s">
        <v>2392</v>
      </c>
      <c r="D185" s="1503" t="s">
        <v>2214</v>
      </c>
      <c r="E185" s="1505">
        <v>16</v>
      </c>
      <c r="F185" s="606">
        <v>116</v>
      </c>
      <c r="G185" s="1459">
        <v>2.16293E-4</v>
      </c>
      <c r="H185" s="1462">
        <v>5</v>
      </c>
      <c r="I185" s="612">
        <v>100</v>
      </c>
      <c r="J185" s="1167">
        <f>IFERROR(VLOOKUP(C185,TDSheet!$G$1:$AK$2998,30,FALSE)/'Параметры заказа'!$B$10,"")</f>
        <v>7.56</v>
      </c>
      <c r="K185" s="1967">
        <f t="shared" si="2"/>
        <v>605.0862972000001</v>
      </c>
      <c r="L185" s="584"/>
    </row>
    <row r="186" spans="1:12" ht="17.399999999999999" customHeight="1">
      <c r="A186" s="2118"/>
      <c r="B186" s="2112"/>
      <c r="C186" s="603" t="s">
        <v>2393</v>
      </c>
      <c r="D186" s="1503" t="s">
        <v>2215</v>
      </c>
      <c r="E186" s="1505">
        <v>16</v>
      </c>
      <c r="F186" s="606">
        <v>123</v>
      </c>
      <c r="G186" s="1459">
        <v>2.1910199999999999E-4</v>
      </c>
      <c r="H186" s="1462">
        <v>5</v>
      </c>
      <c r="I186" s="612">
        <v>100</v>
      </c>
      <c r="J186" s="1167">
        <f>IFERROR(VLOOKUP(C186,TDSheet!$G$1:$AK$2998,30,FALSE)/'Параметры заказа'!$B$10,"")</f>
        <v>8.16</v>
      </c>
      <c r="K186" s="1967">
        <f t="shared" si="2"/>
        <v>653.10901920000015</v>
      </c>
      <c r="L186" s="584"/>
    </row>
    <row r="187" spans="1:12" ht="17.399999999999999" customHeight="1">
      <c r="A187" s="2118"/>
      <c r="B187" s="2112"/>
      <c r="C187" s="603" t="s">
        <v>2394</v>
      </c>
      <c r="D187" s="1503" t="s">
        <v>2216</v>
      </c>
      <c r="E187" s="1505">
        <v>16</v>
      </c>
      <c r="F187" s="606">
        <v>132</v>
      </c>
      <c r="G187" s="1459">
        <v>2.2191100000000001E-4</v>
      </c>
      <c r="H187" s="1462">
        <v>5</v>
      </c>
      <c r="I187" s="612">
        <v>80</v>
      </c>
      <c r="J187" s="1167">
        <f>IFERROR(VLOOKUP(C187,TDSheet!$G$1:$AK$2998,30,FALSE)/'Параметры заказа'!$B$10,"")</f>
        <v>7.38</v>
      </c>
      <c r="K187" s="1967">
        <f t="shared" si="2"/>
        <v>590.67948060000003</v>
      </c>
      <c r="L187" s="584"/>
    </row>
    <row r="188" spans="1:12" ht="17.399999999999999" customHeight="1">
      <c r="A188" s="2118"/>
      <c r="B188" s="2112"/>
      <c r="C188" s="603" t="s">
        <v>2395</v>
      </c>
      <c r="D188" s="1503" t="s">
        <v>2217</v>
      </c>
      <c r="E188" s="1505">
        <v>16</v>
      </c>
      <c r="F188" s="606">
        <v>155</v>
      </c>
      <c r="G188" s="1459">
        <v>3.7602499999999999E-4</v>
      </c>
      <c r="H188" s="1462">
        <v>5</v>
      </c>
      <c r="I188" s="612">
        <v>70</v>
      </c>
      <c r="J188" s="1167">
        <f>IFERROR(VLOOKUP(C188,TDSheet!$G$1:$AK$2998,30,FALSE)/'Параметры заказа'!$B$10,"")</f>
        <v>9.16</v>
      </c>
      <c r="K188" s="1967">
        <f t="shared" si="2"/>
        <v>733.14688920000015</v>
      </c>
      <c r="L188" s="584"/>
    </row>
    <row r="189" spans="1:12" ht="17.399999999999999" customHeight="1">
      <c r="A189" s="2118"/>
      <c r="B189" s="2112"/>
      <c r="C189" s="603" t="s">
        <v>2396</v>
      </c>
      <c r="D189" s="1503" t="s">
        <v>2218</v>
      </c>
      <c r="E189" s="1505">
        <v>16</v>
      </c>
      <c r="F189" s="606">
        <v>157</v>
      </c>
      <c r="G189" s="1459">
        <v>3.7602499999999999E-4</v>
      </c>
      <c r="H189" s="1462">
        <v>5</v>
      </c>
      <c r="I189" s="612">
        <v>70</v>
      </c>
      <c r="J189" s="1167">
        <f>IFERROR(VLOOKUP(C189,TDSheet!$G$1:$AK$2998,30,FALSE)/'Параметры заказа'!$B$10,"")</f>
        <v>9.76</v>
      </c>
      <c r="K189" s="1967">
        <f t="shared" si="2"/>
        <v>781.16961120000008</v>
      </c>
      <c r="L189" s="584"/>
    </row>
    <row r="190" spans="1:12" ht="17.399999999999999" customHeight="1">
      <c r="A190" s="2118"/>
      <c r="B190" s="2112"/>
      <c r="C190" s="605" t="s">
        <v>2397</v>
      </c>
      <c r="D190" s="1503" t="s">
        <v>2219</v>
      </c>
      <c r="E190" s="1505">
        <v>16</v>
      </c>
      <c r="F190" s="606">
        <v>159</v>
      </c>
      <c r="G190" s="1459">
        <v>3.7179999999999998E-4</v>
      </c>
      <c r="H190" s="1462">
        <v>5</v>
      </c>
      <c r="I190" s="612">
        <v>70</v>
      </c>
      <c r="J190" s="1167">
        <f>IFERROR(VLOOKUP(C190,TDSheet!$G$1:$AK$2998,30,FALSE)/'Параметры заказа'!$B$10,"")</f>
        <v>10.36</v>
      </c>
      <c r="K190" s="1967">
        <f t="shared" si="2"/>
        <v>829.19233320000012</v>
      </c>
      <c r="L190" s="584"/>
    </row>
    <row r="191" spans="1:12" ht="17.399999999999999" customHeight="1">
      <c r="A191" s="2118"/>
      <c r="B191" s="2112"/>
      <c r="C191" s="605" t="s">
        <v>2398</v>
      </c>
      <c r="D191" s="1503" t="s">
        <v>2220</v>
      </c>
      <c r="E191" s="1505">
        <v>16</v>
      </c>
      <c r="F191" s="606">
        <v>165</v>
      </c>
      <c r="G191" s="1459">
        <v>3.7602499999999999E-4</v>
      </c>
      <c r="H191" s="1462">
        <v>5</v>
      </c>
      <c r="I191" s="612">
        <v>50</v>
      </c>
      <c r="J191" s="1167">
        <f>IFERROR(VLOOKUP(C191,TDSheet!$G$1:$AK$2998,30,FALSE)/'Параметры заказа'!$B$10,"")</f>
        <v>10.96</v>
      </c>
      <c r="K191" s="1967">
        <f t="shared" si="2"/>
        <v>877.21505520000017</v>
      </c>
      <c r="L191" s="584"/>
    </row>
    <row r="192" spans="1:12" ht="17.399999999999999" customHeight="1">
      <c r="A192" s="2118"/>
      <c r="B192" s="2112"/>
      <c r="C192" s="605" t="s">
        <v>2399</v>
      </c>
      <c r="D192" s="1503" t="s">
        <v>2221</v>
      </c>
      <c r="E192" s="1505">
        <v>16</v>
      </c>
      <c r="F192" s="606">
        <v>175</v>
      </c>
      <c r="G192" s="1459">
        <v>3.7602499999999999E-4</v>
      </c>
      <c r="H192" s="1462">
        <v>5</v>
      </c>
      <c r="I192" s="612">
        <v>50</v>
      </c>
      <c r="J192" s="1167">
        <f>IFERROR(VLOOKUP(C192,TDSheet!$G$1:$AK$2998,30,FALSE)/'Параметры заказа'!$B$10,"")</f>
        <v>11.56</v>
      </c>
      <c r="K192" s="1967">
        <f t="shared" si="2"/>
        <v>925.23777720000021</v>
      </c>
      <c r="L192" s="584"/>
    </row>
    <row r="193" spans="1:14" ht="17.399999999999999" customHeight="1">
      <c r="A193" s="2118"/>
      <c r="B193" s="2112"/>
      <c r="C193" s="605" t="s">
        <v>2400</v>
      </c>
      <c r="D193" s="1503" t="s">
        <v>2222</v>
      </c>
      <c r="E193" s="1505">
        <v>16</v>
      </c>
      <c r="F193" s="606">
        <v>194</v>
      </c>
      <c r="G193" s="1459">
        <v>3.9292500000000002E-4</v>
      </c>
      <c r="H193" s="1462">
        <v>5</v>
      </c>
      <c r="I193" s="612">
        <v>50</v>
      </c>
      <c r="J193" s="1167">
        <f>IFERROR(VLOOKUP(C193,TDSheet!$G$1:$AK$2998,30,FALSE)/'Параметры заказа'!$B$10,"")</f>
        <v>11.64</v>
      </c>
      <c r="K193" s="1967">
        <f t="shared" si="2"/>
        <v>931.64080680000018</v>
      </c>
      <c r="L193" s="584"/>
    </row>
    <row r="194" spans="1:14" ht="17.399999999999999" customHeight="1">
      <c r="A194" s="2118"/>
      <c r="B194" s="2112"/>
      <c r="C194" s="605" t="s">
        <v>2401</v>
      </c>
      <c r="D194" s="1503" t="s">
        <v>2413</v>
      </c>
      <c r="E194" s="1505">
        <v>16</v>
      </c>
      <c r="F194" s="606">
        <v>478</v>
      </c>
      <c r="G194" s="1459">
        <v>1.1840240000000001E-3</v>
      </c>
      <c r="H194" s="1462">
        <v>1</v>
      </c>
      <c r="I194" s="612">
        <v>20</v>
      </c>
      <c r="J194" s="1167">
        <f>IFERROR(VLOOKUP(C194,TDSheet!$G$1:$AK$2998,30,FALSE)/'Параметры заказа'!$B$10,"")</f>
        <v>24.46</v>
      </c>
      <c r="K194" s="1967">
        <f t="shared" si="2"/>
        <v>1957.7263002000004</v>
      </c>
      <c r="L194" s="584"/>
      <c r="N194" t="s">
        <v>1323</v>
      </c>
    </row>
    <row r="195" spans="1:14" ht="17.399999999999999" customHeight="1">
      <c r="A195" s="2118"/>
      <c r="B195" s="2112"/>
      <c r="C195" s="605" t="s">
        <v>2402</v>
      </c>
      <c r="D195" s="1503" t="s">
        <v>2414</v>
      </c>
      <c r="E195" s="1505">
        <v>16</v>
      </c>
      <c r="F195" s="606">
        <v>613</v>
      </c>
      <c r="G195" s="1459">
        <v>1.7665999999999999E-3</v>
      </c>
      <c r="H195" s="1462">
        <v>1</v>
      </c>
      <c r="I195" s="612">
        <v>20</v>
      </c>
      <c r="J195" s="1167">
        <f>IFERROR(VLOOKUP(C195,TDSheet!$G$1:$AK$2998,30,FALSE)/'Параметры заказа'!$B$10,"")</f>
        <v>31.13</v>
      </c>
      <c r="K195" s="1967">
        <f t="shared" si="2"/>
        <v>2491.5788931000002</v>
      </c>
      <c r="L195" s="584"/>
      <c r="N195" t="s">
        <v>1323</v>
      </c>
    </row>
    <row r="196" spans="1:14" ht="17.399999999999999" customHeight="1">
      <c r="A196" s="2118"/>
      <c r="B196" s="2112"/>
      <c r="C196" s="605" t="s">
        <v>2403</v>
      </c>
      <c r="D196" s="1503" t="s">
        <v>2415</v>
      </c>
      <c r="E196" s="1505">
        <v>16</v>
      </c>
      <c r="F196" s="606">
        <v>782</v>
      </c>
      <c r="G196" s="1459">
        <v>2.0449000000000001E-3</v>
      </c>
      <c r="H196" s="1462">
        <v>1</v>
      </c>
      <c r="I196" s="612">
        <v>12</v>
      </c>
      <c r="J196" s="1167">
        <f>IFERROR(VLOOKUP(C196,TDSheet!$G$1:$AK$2998,30,FALSE)/'Параметры заказа'!$B$10,"")</f>
        <v>34.78</v>
      </c>
      <c r="K196" s="1967">
        <f t="shared" si="2"/>
        <v>2783.7171186000005</v>
      </c>
      <c r="L196" s="584"/>
      <c r="N196" t="s">
        <v>1323</v>
      </c>
    </row>
    <row r="197" spans="1:14" ht="17.399999999999999" customHeight="1">
      <c r="A197" s="2118"/>
      <c r="B197" s="2112"/>
      <c r="C197" s="605" t="s">
        <v>2404</v>
      </c>
      <c r="D197" s="1503" t="s">
        <v>2416</v>
      </c>
      <c r="E197" s="1505">
        <v>16</v>
      </c>
      <c r="F197" s="606">
        <v>863</v>
      </c>
      <c r="G197" s="1459">
        <v>3.0425080000000002E-3</v>
      </c>
      <c r="H197" s="1462">
        <v>1</v>
      </c>
      <c r="I197" s="612">
        <v>10</v>
      </c>
      <c r="J197" s="1167">
        <f>IFERROR(VLOOKUP(C197,TDSheet!$G$1:$AK$2998,30,FALSE)/'Параметры заказа'!$B$10,"")</f>
        <v>38.020000000000003</v>
      </c>
      <c r="K197" s="1967">
        <f t="shared" si="2"/>
        <v>3043.0398174000006</v>
      </c>
      <c r="L197" s="584"/>
      <c r="N197" t="s">
        <v>1323</v>
      </c>
    </row>
    <row r="198" spans="1:14" ht="17.399999999999999" customHeight="1">
      <c r="A198" s="2118"/>
      <c r="B198" s="2112"/>
      <c r="C198" s="605" t="s">
        <v>2405</v>
      </c>
      <c r="D198" s="1503" t="s">
        <v>2417</v>
      </c>
      <c r="E198" s="1505">
        <v>16</v>
      </c>
      <c r="F198" s="606">
        <v>1012</v>
      </c>
      <c r="G198" s="1459">
        <v>3.3785989999999999E-3</v>
      </c>
      <c r="H198" s="1462">
        <v>1</v>
      </c>
      <c r="I198" s="612">
        <v>10</v>
      </c>
      <c r="J198" s="1167">
        <f>IFERROR(VLOOKUP(C198,TDSheet!$G$1:$AK$2998,30,FALSE)/'Параметры заказа'!$B$10,"")</f>
        <v>44.89</v>
      </c>
      <c r="K198" s="1967">
        <f t="shared" si="2"/>
        <v>3592.8999843000006</v>
      </c>
      <c r="L198" s="584"/>
      <c r="N198" t="s">
        <v>1323</v>
      </c>
    </row>
    <row r="199" spans="1:14" ht="17.399999999999999" customHeight="1" thickBot="1">
      <c r="A199" s="2118"/>
      <c r="B199" s="2112"/>
      <c r="C199" s="613" t="s">
        <v>2406</v>
      </c>
      <c r="D199" s="1510" t="s">
        <v>2418</v>
      </c>
      <c r="E199" s="1511">
        <v>16</v>
      </c>
      <c r="F199" s="614">
        <v>1086</v>
      </c>
      <c r="G199" s="1464">
        <v>3.5377999999999998E-3</v>
      </c>
      <c r="H199" s="1479">
        <v>1</v>
      </c>
      <c r="I199" s="615">
        <v>10</v>
      </c>
      <c r="J199" s="1170">
        <f>IFERROR(VLOOKUP(C199,TDSheet!$G$1:$AK$2998,30,FALSE)/'Параметры заказа'!$B$10,"")</f>
        <v>51.18</v>
      </c>
      <c r="K199" s="1968">
        <f t="shared" si="2"/>
        <v>4096.3381866000009</v>
      </c>
      <c r="L199" s="586"/>
      <c r="N199" t="s">
        <v>1323</v>
      </c>
    </row>
    <row r="200" spans="1:14" ht="17.399999999999999" customHeight="1">
      <c r="A200" s="2117"/>
      <c r="B200" s="2111" t="s">
        <v>2429</v>
      </c>
      <c r="C200" s="625" t="s">
        <v>2430</v>
      </c>
      <c r="D200" s="618" t="s">
        <v>2407</v>
      </c>
      <c r="E200" s="1481">
        <v>16</v>
      </c>
      <c r="F200" s="619">
        <v>41</v>
      </c>
      <c r="G200" s="1455">
        <v>3.1739999999999998E-5</v>
      </c>
      <c r="H200" s="1482">
        <v>10</v>
      </c>
      <c r="I200" s="640">
        <v>400</v>
      </c>
      <c r="J200" s="1171">
        <f>IFERROR(VLOOKUP(C200,TDSheet!$G$1:$AK$2998,30,FALSE)/'Параметры заказа'!$B$10,"")</f>
        <v>2.69</v>
      </c>
      <c r="K200" s="1795">
        <f t="shared" si="2"/>
        <v>215.30187030000002</v>
      </c>
      <c r="L200" s="532"/>
    </row>
    <row r="201" spans="1:14" ht="17.399999999999999" customHeight="1">
      <c r="A201" s="2118"/>
      <c r="B201" s="2112"/>
      <c r="C201" s="605" t="s">
        <v>2431</v>
      </c>
      <c r="D201" s="635" t="s">
        <v>2408</v>
      </c>
      <c r="E201" s="1513">
        <v>16</v>
      </c>
      <c r="F201" s="606">
        <v>50</v>
      </c>
      <c r="G201" s="1459">
        <v>3.2798E-5</v>
      </c>
      <c r="H201" s="1462">
        <v>10</v>
      </c>
      <c r="I201" s="636">
        <v>350</v>
      </c>
      <c r="J201" s="1167">
        <f>IFERROR(VLOOKUP(C201,TDSheet!$G$1:$AK$2998,30,FALSE)/'Параметры заказа'!$B$10,"")</f>
        <v>2.69</v>
      </c>
      <c r="K201" s="1967">
        <f t="shared" si="2"/>
        <v>215.30187030000002</v>
      </c>
      <c r="L201" s="584"/>
    </row>
    <row r="202" spans="1:14" ht="17.399999999999999" customHeight="1">
      <c r="A202" s="2118"/>
      <c r="B202" s="2112"/>
      <c r="C202" s="605" t="s">
        <v>2432</v>
      </c>
      <c r="D202" s="635" t="s">
        <v>2409</v>
      </c>
      <c r="E202" s="1513">
        <v>16</v>
      </c>
      <c r="F202" s="606">
        <v>49</v>
      </c>
      <c r="G202" s="1459">
        <v>4.1236000000000003E-5</v>
      </c>
      <c r="H202" s="1462">
        <v>10</v>
      </c>
      <c r="I202" s="636">
        <v>350</v>
      </c>
      <c r="J202" s="1167">
        <f>IFERROR(VLOOKUP(C202,TDSheet!$G$1:$AK$2998,30,FALSE)/'Параметры заказа'!$B$10,"")</f>
        <v>2.5499999999999998</v>
      </c>
      <c r="K202" s="1967">
        <f t="shared" si="2"/>
        <v>204.09656850000002</v>
      </c>
      <c r="L202" s="584"/>
    </row>
    <row r="203" spans="1:14" ht="17.399999999999999" customHeight="1">
      <c r="A203" s="2118"/>
      <c r="B203" s="2112"/>
      <c r="C203" s="603" t="s">
        <v>2433</v>
      </c>
      <c r="D203" s="641" t="s">
        <v>2410</v>
      </c>
      <c r="E203" s="1513">
        <v>16</v>
      </c>
      <c r="F203" s="604">
        <v>66</v>
      </c>
      <c r="G203" s="1459">
        <v>5.5664000000000001E-5</v>
      </c>
      <c r="H203" s="1460">
        <v>10</v>
      </c>
      <c r="I203" s="642">
        <v>300</v>
      </c>
      <c r="J203" s="1167">
        <f>IFERROR(VLOOKUP(C203,TDSheet!$G$1:$AK$2998,30,FALSE)/'Параметры заказа'!$B$10,"")</f>
        <v>3.13</v>
      </c>
      <c r="K203" s="1967">
        <f t="shared" ref="K203:K266" si="3">IFERROR(J203*$K$3*((100-$K$1)/100),"")</f>
        <v>250.51853310000004</v>
      </c>
      <c r="L203" s="584"/>
    </row>
    <row r="204" spans="1:14" ht="17.399999999999999" customHeight="1">
      <c r="A204" s="2118"/>
      <c r="B204" s="2112"/>
      <c r="C204" s="605" t="s">
        <v>2434</v>
      </c>
      <c r="D204" s="635" t="s">
        <v>2411</v>
      </c>
      <c r="E204" s="1513">
        <v>16</v>
      </c>
      <c r="F204" s="606">
        <v>70</v>
      </c>
      <c r="G204" s="1459">
        <v>5.8016000000000002E-5</v>
      </c>
      <c r="H204" s="1462">
        <v>10</v>
      </c>
      <c r="I204" s="636">
        <v>300</v>
      </c>
      <c r="J204" s="1167">
        <f>IFERROR(VLOOKUP(C204,TDSheet!$G$1:$AK$2998,30,FALSE)/'Параметры заказа'!$B$10,"")</f>
        <v>3.34</v>
      </c>
      <c r="K204" s="1967">
        <f t="shared" si="3"/>
        <v>267.32648580000006</v>
      </c>
      <c r="L204" s="584"/>
    </row>
    <row r="205" spans="1:14" ht="17.399999999999999" customHeight="1">
      <c r="A205" s="2118"/>
      <c r="B205" s="2112"/>
      <c r="C205" s="605" t="s">
        <v>2435</v>
      </c>
      <c r="D205" s="635" t="s">
        <v>2412</v>
      </c>
      <c r="E205" s="1513">
        <v>16</v>
      </c>
      <c r="F205" s="606">
        <v>66</v>
      </c>
      <c r="G205" s="1459">
        <v>6.2465000000000006E-5</v>
      </c>
      <c r="H205" s="1462">
        <v>10</v>
      </c>
      <c r="I205" s="636">
        <v>300</v>
      </c>
      <c r="J205" s="1167">
        <f>IFERROR(VLOOKUP(C205,TDSheet!$G$1:$AK$2998,30,FALSE)/'Параметры заказа'!$B$10,"")</f>
        <v>3.13</v>
      </c>
      <c r="K205" s="1967">
        <f t="shared" si="3"/>
        <v>250.51853310000004</v>
      </c>
      <c r="L205" s="584"/>
    </row>
    <row r="206" spans="1:14" ht="17.399999999999999" customHeight="1">
      <c r="A206" s="2118"/>
      <c r="B206" s="2112"/>
      <c r="C206" s="605" t="s">
        <v>2436</v>
      </c>
      <c r="D206" s="635" t="s">
        <v>2208</v>
      </c>
      <c r="E206" s="1513">
        <v>16</v>
      </c>
      <c r="F206" s="606">
        <v>83</v>
      </c>
      <c r="G206" s="1459">
        <v>9.6774999999999994E-5</v>
      </c>
      <c r="H206" s="1462">
        <v>10</v>
      </c>
      <c r="I206" s="636">
        <v>80</v>
      </c>
      <c r="J206" s="1167">
        <f>IFERROR(VLOOKUP(C206,TDSheet!$G$1:$AK$2998,30,FALSE)/'Параметры заказа'!$B$10,"")</f>
        <v>4.49</v>
      </c>
      <c r="K206" s="1967">
        <f t="shared" si="3"/>
        <v>359.37003630000009</v>
      </c>
      <c r="L206" s="584"/>
    </row>
    <row r="207" spans="1:14" ht="17.399999999999999" customHeight="1">
      <c r="A207" s="2118"/>
      <c r="B207" s="2112"/>
      <c r="C207" s="605" t="s">
        <v>2437</v>
      </c>
      <c r="D207" s="635" t="s">
        <v>2209</v>
      </c>
      <c r="E207" s="1513">
        <v>16</v>
      </c>
      <c r="F207" s="606">
        <v>87</v>
      </c>
      <c r="G207" s="1459">
        <v>9.1874999999999997E-5</v>
      </c>
      <c r="H207" s="1462">
        <v>10</v>
      </c>
      <c r="I207" s="636">
        <v>80</v>
      </c>
      <c r="J207" s="1167">
        <f>IFERROR(VLOOKUP(C207,TDSheet!$G$1:$AK$2998,30,FALSE)/'Параметры заказа'!$B$10,"")</f>
        <v>3.89</v>
      </c>
      <c r="K207" s="1967">
        <f t="shared" si="3"/>
        <v>311.34731430000005</v>
      </c>
      <c r="L207" s="584"/>
    </row>
    <row r="208" spans="1:14" ht="17.399999999999999" customHeight="1">
      <c r="A208" s="2118"/>
      <c r="B208" s="2112"/>
      <c r="C208" s="605" t="s">
        <v>2438</v>
      </c>
      <c r="D208" s="635" t="s">
        <v>2210</v>
      </c>
      <c r="E208" s="1513">
        <v>16</v>
      </c>
      <c r="F208" s="606">
        <v>97</v>
      </c>
      <c r="G208" s="1459">
        <v>9.7999999999999997E-5</v>
      </c>
      <c r="H208" s="1462">
        <v>10</v>
      </c>
      <c r="I208" s="636">
        <v>50</v>
      </c>
      <c r="J208" s="1167">
        <f>IFERROR(VLOOKUP(C208,TDSheet!$G$1:$AK$2998,30,FALSE)/'Параметры заказа'!$B$10,"")</f>
        <v>3.68</v>
      </c>
      <c r="K208" s="1967">
        <f t="shared" si="3"/>
        <v>294.53936160000006</v>
      </c>
      <c r="L208" s="584"/>
    </row>
    <row r="209" spans="1:14" ht="17.399999999999999" customHeight="1">
      <c r="A209" s="2118"/>
      <c r="B209" s="2112"/>
      <c r="C209" s="605" t="s">
        <v>2439</v>
      </c>
      <c r="D209" s="635" t="s">
        <v>2211</v>
      </c>
      <c r="E209" s="1513">
        <v>16</v>
      </c>
      <c r="F209" s="606">
        <v>105</v>
      </c>
      <c r="G209" s="1459">
        <v>1.13627E-4</v>
      </c>
      <c r="H209" s="1462">
        <v>10</v>
      </c>
      <c r="I209" s="636">
        <v>50</v>
      </c>
      <c r="J209" s="1167">
        <f>IFERROR(VLOOKUP(C209,TDSheet!$G$1:$AK$2998,30,FALSE)/'Параметры заказа'!$B$10,"")</f>
        <v>3.86</v>
      </c>
      <c r="K209" s="1967">
        <f t="shared" si="3"/>
        <v>308.94617820000002</v>
      </c>
      <c r="L209" s="584"/>
    </row>
    <row r="210" spans="1:14" ht="17.399999999999999" customHeight="1">
      <c r="A210" s="2118"/>
      <c r="B210" s="2112"/>
      <c r="C210" s="605" t="s">
        <v>2440</v>
      </c>
      <c r="D210" s="632" t="s">
        <v>2212</v>
      </c>
      <c r="E210" s="1513">
        <v>16</v>
      </c>
      <c r="F210" s="606">
        <v>114</v>
      </c>
      <c r="G210" s="1459">
        <v>1.4464799999999999E-4</v>
      </c>
      <c r="H210" s="1462">
        <v>5</v>
      </c>
      <c r="I210" s="636">
        <v>100</v>
      </c>
      <c r="J210" s="1167">
        <f>IFERROR(VLOOKUP(C210,TDSheet!$G$1:$AK$2998,30,FALSE)/'Параметры заказа'!$B$10,"")</f>
        <v>5.69</v>
      </c>
      <c r="K210" s="1967">
        <f t="shared" si="3"/>
        <v>455.41548030000013</v>
      </c>
      <c r="L210" s="584"/>
    </row>
    <row r="211" spans="1:14" ht="17.399999999999999" customHeight="1">
      <c r="A211" s="2118"/>
      <c r="B211" s="2112"/>
      <c r="C211" s="605" t="s">
        <v>2441</v>
      </c>
      <c r="D211" s="632" t="s">
        <v>2213</v>
      </c>
      <c r="E211" s="1513">
        <v>16</v>
      </c>
      <c r="F211" s="606">
        <v>103</v>
      </c>
      <c r="G211" s="1459">
        <v>1.4464799999999999E-4</v>
      </c>
      <c r="H211" s="1462">
        <v>5</v>
      </c>
      <c r="I211" s="636">
        <v>100</v>
      </c>
      <c r="J211" s="1167">
        <f>IFERROR(VLOOKUP(C211,TDSheet!$G$1:$AK$2998,30,FALSE)/'Параметры заказа'!$B$10,"")</f>
        <v>5.66</v>
      </c>
      <c r="K211" s="1967">
        <f t="shared" si="3"/>
        <v>453.0143442000001</v>
      </c>
      <c r="L211" s="584"/>
    </row>
    <row r="212" spans="1:14" ht="17.399999999999999" customHeight="1">
      <c r="A212" s="2118"/>
      <c r="B212" s="2112"/>
      <c r="C212" s="605" t="s">
        <v>2442</v>
      </c>
      <c r="D212" s="632" t="s">
        <v>2214</v>
      </c>
      <c r="E212" s="1513">
        <v>16</v>
      </c>
      <c r="F212" s="606">
        <v>108</v>
      </c>
      <c r="G212" s="1459">
        <v>1.3935600000000001E-4</v>
      </c>
      <c r="H212" s="1462">
        <v>5</v>
      </c>
      <c r="I212" s="636">
        <v>80</v>
      </c>
      <c r="J212" s="1167">
        <f>IFERROR(VLOOKUP(C212,TDSheet!$G$1:$AK$2998,30,FALSE)/'Параметры заказа'!$B$10,"")</f>
        <v>5.47</v>
      </c>
      <c r="K212" s="1967">
        <f t="shared" si="3"/>
        <v>437.80714890000007</v>
      </c>
      <c r="L212" s="584"/>
    </row>
    <row r="213" spans="1:14" ht="17.399999999999999" customHeight="1">
      <c r="A213" s="2118"/>
      <c r="B213" s="2112"/>
      <c r="C213" s="605" t="s">
        <v>2443</v>
      </c>
      <c r="D213" s="632" t="s">
        <v>2215</v>
      </c>
      <c r="E213" s="1513">
        <v>16</v>
      </c>
      <c r="F213" s="606">
        <v>111</v>
      </c>
      <c r="G213" s="1459">
        <v>1.4112E-4</v>
      </c>
      <c r="H213" s="1462">
        <v>5</v>
      </c>
      <c r="I213" s="636">
        <v>80</v>
      </c>
      <c r="J213" s="1167">
        <f>IFERROR(VLOOKUP(C213,TDSheet!$G$1:$AK$2998,30,FALSE)/'Параметры заказа'!$B$10,"")</f>
        <v>5.68</v>
      </c>
      <c r="K213" s="1967">
        <f t="shared" si="3"/>
        <v>454.61510160000006</v>
      </c>
      <c r="L213" s="584"/>
    </row>
    <row r="214" spans="1:14" ht="17.399999999999999" customHeight="1">
      <c r="A214" s="2118"/>
      <c r="B214" s="2112"/>
      <c r="C214" s="605" t="s">
        <v>2444</v>
      </c>
      <c r="D214" s="632" t="s">
        <v>2216</v>
      </c>
      <c r="E214" s="1513">
        <v>16</v>
      </c>
      <c r="F214" s="606">
        <v>126</v>
      </c>
      <c r="G214" s="1459">
        <v>1.66496E-4</v>
      </c>
      <c r="H214" s="1462">
        <v>5</v>
      </c>
      <c r="I214" s="636">
        <v>80</v>
      </c>
      <c r="J214" s="1167">
        <f>IFERROR(VLOOKUP(C214,TDSheet!$G$1:$AK$2998,30,FALSE)/'Параметры заказа'!$B$10,"")</f>
        <v>5.88</v>
      </c>
      <c r="K214" s="1967">
        <f t="shared" si="3"/>
        <v>470.62267560000004</v>
      </c>
      <c r="L214" s="584"/>
    </row>
    <row r="215" spans="1:14" ht="17.399999999999999" customHeight="1">
      <c r="A215" s="2118"/>
      <c r="B215" s="2112"/>
      <c r="C215" s="605" t="s">
        <v>2445</v>
      </c>
      <c r="D215" s="632" t="s">
        <v>2217</v>
      </c>
      <c r="E215" s="1513">
        <v>16</v>
      </c>
      <c r="F215" s="606">
        <v>162</v>
      </c>
      <c r="G215" s="1459">
        <v>2.9159999999999999E-4</v>
      </c>
      <c r="H215" s="1462">
        <v>5</v>
      </c>
      <c r="I215" s="636">
        <v>60</v>
      </c>
      <c r="J215" s="1167">
        <f>IFERROR(VLOOKUP(C215,TDSheet!$G$1:$AK$2998,30,FALSE)/'Параметры заказа'!$B$10,"")</f>
        <v>7.1</v>
      </c>
      <c r="K215" s="1967">
        <f t="shared" si="3"/>
        <v>568.26887700000009</v>
      </c>
      <c r="L215" s="584"/>
    </row>
    <row r="216" spans="1:14" ht="17.399999999999999" customHeight="1">
      <c r="A216" s="2118"/>
      <c r="B216" s="2112"/>
      <c r="C216" s="605" t="s">
        <v>2446</v>
      </c>
      <c r="D216" s="632" t="s">
        <v>2218</v>
      </c>
      <c r="E216" s="1513">
        <v>16</v>
      </c>
      <c r="F216" s="606">
        <v>165</v>
      </c>
      <c r="G216" s="1459">
        <v>2.9159999999999999E-4</v>
      </c>
      <c r="H216" s="1462">
        <v>5</v>
      </c>
      <c r="I216" s="636">
        <v>60</v>
      </c>
      <c r="J216" s="1167">
        <f>IFERROR(VLOOKUP(C216,TDSheet!$G$1:$AK$2998,30,FALSE)/'Параметры заказа'!$B$10,"")</f>
        <v>7.05</v>
      </c>
      <c r="K216" s="1967">
        <f t="shared" si="3"/>
        <v>564.26698350000004</v>
      </c>
      <c r="L216" s="584"/>
    </row>
    <row r="217" spans="1:14" ht="17.399999999999999" customHeight="1">
      <c r="A217" s="2118"/>
      <c r="B217" s="2112"/>
      <c r="C217" s="605" t="s">
        <v>2447</v>
      </c>
      <c r="D217" s="632" t="s">
        <v>2219</v>
      </c>
      <c r="E217" s="1513">
        <v>16</v>
      </c>
      <c r="F217" s="606">
        <v>166</v>
      </c>
      <c r="G217" s="1459">
        <v>2.8285199999999999E-4</v>
      </c>
      <c r="H217" s="1462">
        <v>5</v>
      </c>
      <c r="I217" s="636">
        <v>50</v>
      </c>
      <c r="J217" s="1167">
        <f>IFERROR(VLOOKUP(C217,TDSheet!$G$1:$AK$2998,30,FALSE)/'Параметры заказа'!$B$10,"")</f>
        <v>7.24</v>
      </c>
      <c r="K217" s="1967">
        <f t="shared" si="3"/>
        <v>579.47417880000012</v>
      </c>
      <c r="L217" s="584"/>
    </row>
    <row r="218" spans="1:14" ht="17.399999999999999" customHeight="1">
      <c r="A218" s="2118"/>
      <c r="B218" s="2112"/>
      <c r="C218" s="605" t="s">
        <v>2448</v>
      </c>
      <c r="D218" s="632" t="s">
        <v>2220</v>
      </c>
      <c r="E218" s="1513">
        <v>16</v>
      </c>
      <c r="F218" s="606">
        <v>172</v>
      </c>
      <c r="G218" s="1459">
        <v>2.8576799999999999E-4</v>
      </c>
      <c r="H218" s="1462">
        <v>5</v>
      </c>
      <c r="I218" s="636">
        <v>50</v>
      </c>
      <c r="J218" s="1167">
        <f>IFERROR(VLOOKUP(C218,TDSheet!$G$1:$AK$2998,30,FALSE)/'Параметры заказа'!$B$10,"")</f>
        <v>7.45</v>
      </c>
      <c r="K218" s="1967">
        <f t="shared" si="3"/>
        <v>596.28213150000011</v>
      </c>
      <c r="L218" s="584"/>
    </row>
    <row r="219" spans="1:14" ht="17.399999999999999" customHeight="1">
      <c r="A219" s="2118"/>
      <c r="B219" s="2112"/>
      <c r="C219" s="605" t="s">
        <v>2449</v>
      </c>
      <c r="D219" s="632" t="s">
        <v>2221</v>
      </c>
      <c r="E219" s="1513">
        <v>16</v>
      </c>
      <c r="F219" s="606">
        <v>183</v>
      </c>
      <c r="G219" s="1459">
        <v>2.8868399999999999E-4</v>
      </c>
      <c r="H219" s="1462">
        <v>5</v>
      </c>
      <c r="I219" s="636">
        <v>50</v>
      </c>
      <c r="J219" s="1167">
        <f>IFERROR(VLOOKUP(C219,TDSheet!$G$1:$AK$2998,30,FALSE)/'Параметры заказа'!$B$10,"")</f>
        <v>7.79</v>
      </c>
      <c r="K219" s="1967">
        <f t="shared" si="3"/>
        <v>623.49500730000011</v>
      </c>
      <c r="L219" s="584"/>
    </row>
    <row r="220" spans="1:14" ht="17.399999999999999" customHeight="1">
      <c r="A220" s="2118"/>
      <c r="B220" s="2112"/>
      <c r="C220" s="605" t="s">
        <v>2450</v>
      </c>
      <c r="D220" s="632" t="s">
        <v>2222</v>
      </c>
      <c r="E220" s="1513">
        <v>16</v>
      </c>
      <c r="F220" s="606">
        <v>198</v>
      </c>
      <c r="G220" s="1459">
        <v>2.9451599999999998E-4</v>
      </c>
      <c r="H220" s="1462">
        <v>5</v>
      </c>
      <c r="I220" s="636">
        <v>50</v>
      </c>
      <c r="J220" s="1167">
        <f>IFERROR(VLOOKUP(C220,TDSheet!$G$1:$AK$2998,30,FALSE)/'Параметры заказа'!$B$10,"")</f>
        <v>7.69</v>
      </c>
      <c r="K220" s="1967">
        <f t="shared" si="3"/>
        <v>615.49122030000012</v>
      </c>
      <c r="L220" s="584"/>
    </row>
    <row r="221" spans="1:14" ht="17.399999999999999" customHeight="1">
      <c r="A221" s="2118"/>
      <c r="B221" s="2112"/>
      <c r="C221" s="605" t="s">
        <v>2451</v>
      </c>
      <c r="D221" s="632" t="s">
        <v>2413</v>
      </c>
      <c r="E221" s="1513">
        <v>16</v>
      </c>
      <c r="F221" s="606">
        <v>446</v>
      </c>
      <c r="G221" s="1459">
        <v>7.9131199999999996E-4</v>
      </c>
      <c r="H221" s="1462">
        <v>1</v>
      </c>
      <c r="I221" s="636">
        <v>20</v>
      </c>
      <c r="J221" s="1167">
        <f>IFERROR(VLOOKUP(C221,TDSheet!$G$1:$AK$2998,30,FALSE)/'Параметры заказа'!$B$10,"")</f>
        <v>25.51</v>
      </c>
      <c r="K221" s="1967">
        <f t="shared" si="3"/>
        <v>2041.7660637000004</v>
      </c>
      <c r="L221" s="584"/>
      <c r="N221" t="s">
        <v>1323</v>
      </c>
    </row>
    <row r="222" spans="1:14" ht="17.399999999999999" customHeight="1">
      <c r="A222" s="2118"/>
      <c r="B222" s="2112"/>
      <c r="C222" s="605" t="s">
        <v>2452</v>
      </c>
      <c r="D222" s="632" t="s">
        <v>2414</v>
      </c>
      <c r="E222" s="1513">
        <v>16</v>
      </c>
      <c r="F222" s="606">
        <v>562</v>
      </c>
      <c r="G222" s="1459">
        <v>1.2198339999999999E-3</v>
      </c>
      <c r="H222" s="1462">
        <v>1</v>
      </c>
      <c r="I222" s="636">
        <v>12</v>
      </c>
      <c r="J222" s="1167">
        <f>IFERROR(VLOOKUP(C222,TDSheet!$G$1:$AK$2998,30,FALSE)/'Параметры заказа'!$B$10,"")</f>
        <v>30.67</v>
      </c>
      <c r="K222" s="1967">
        <f t="shared" si="3"/>
        <v>2454.7614729000006</v>
      </c>
      <c r="L222" s="584"/>
      <c r="N222" t="s">
        <v>1323</v>
      </c>
    </row>
    <row r="223" spans="1:14" ht="17.399999999999999" customHeight="1">
      <c r="A223" s="2118"/>
      <c r="B223" s="2112"/>
      <c r="C223" s="605" t="s">
        <v>2453</v>
      </c>
      <c r="D223" s="632" t="s">
        <v>2415</v>
      </c>
      <c r="E223" s="1513">
        <v>16</v>
      </c>
      <c r="F223" s="606">
        <v>745</v>
      </c>
      <c r="G223" s="1459">
        <v>1.3940960000000001E-3</v>
      </c>
      <c r="H223" s="1462">
        <v>1</v>
      </c>
      <c r="I223" s="636">
        <v>10</v>
      </c>
      <c r="J223" s="1167">
        <f>IFERROR(VLOOKUP(C223,TDSheet!$G$1:$AK$2998,30,FALSE)/'Параметры заказа'!$B$10,"")</f>
        <v>31.41</v>
      </c>
      <c r="K223" s="1967">
        <f t="shared" si="3"/>
        <v>2513.9894967000005</v>
      </c>
      <c r="L223" s="584"/>
      <c r="N223" t="s">
        <v>1323</v>
      </c>
    </row>
    <row r="224" spans="1:14" ht="17.399999999999999" customHeight="1">
      <c r="A224" s="2118"/>
      <c r="B224" s="2112"/>
      <c r="C224" s="605" t="s">
        <v>2454</v>
      </c>
      <c r="D224" s="632" t="s">
        <v>2416</v>
      </c>
      <c r="E224" s="1513">
        <v>16</v>
      </c>
      <c r="F224" s="606">
        <v>800</v>
      </c>
      <c r="G224" s="1459">
        <v>2.1385800000000002E-3</v>
      </c>
      <c r="H224" s="1462">
        <v>1</v>
      </c>
      <c r="I224" s="636">
        <v>10</v>
      </c>
      <c r="J224" s="1167">
        <f>IFERROR(VLOOKUP(C224,TDSheet!$G$1:$AK$2998,30,FALSE)/'Параметры заказа'!$B$10,"")</f>
        <v>40.21</v>
      </c>
      <c r="K224" s="1967">
        <f t="shared" si="3"/>
        <v>3218.3227527000004</v>
      </c>
      <c r="L224" s="584"/>
      <c r="N224" t="s">
        <v>1323</v>
      </c>
    </row>
    <row r="225" spans="1:14" ht="17.399999999999999" customHeight="1">
      <c r="A225" s="2118"/>
      <c r="B225" s="2112"/>
      <c r="C225" s="605" t="s">
        <v>2455</v>
      </c>
      <c r="D225" s="632" t="s">
        <v>2417</v>
      </c>
      <c r="E225" s="1513">
        <v>16</v>
      </c>
      <c r="F225" s="606">
        <v>972</v>
      </c>
      <c r="G225" s="1459">
        <v>2.3880809999999998E-3</v>
      </c>
      <c r="H225" s="1462">
        <v>1</v>
      </c>
      <c r="I225" s="636">
        <v>10</v>
      </c>
      <c r="J225" s="1167">
        <f>IFERROR(VLOOKUP(C225,TDSheet!$G$1:$AK$2998,30,FALSE)/'Параметры заказа'!$B$10,"")</f>
        <v>40.909999999999997</v>
      </c>
      <c r="K225" s="1967">
        <f t="shared" si="3"/>
        <v>3274.3492617000002</v>
      </c>
      <c r="L225" s="584"/>
      <c r="N225" t="s">
        <v>1323</v>
      </c>
    </row>
    <row r="226" spans="1:14" ht="17.399999999999999" customHeight="1" thickBot="1">
      <c r="A226" s="2118"/>
      <c r="B226" s="2112"/>
      <c r="C226" s="607" t="s">
        <v>2456</v>
      </c>
      <c r="D226" s="643" t="s">
        <v>2418</v>
      </c>
      <c r="E226" s="1514">
        <v>16</v>
      </c>
      <c r="F226" s="608">
        <v>1053</v>
      </c>
      <c r="G226" s="1464">
        <v>2.4831290000000002E-3</v>
      </c>
      <c r="H226" s="1465">
        <v>1</v>
      </c>
      <c r="I226" s="644">
        <v>10</v>
      </c>
      <c r="J226" s="1168">
        <f>IFERROR(VLOOKUP(C226,TDSheet!$G$1:$AK$2998,30,FALSE)/'Параметры заказа'!$B$10,"")</f>
        <v>42.6</v>
      </c>
      <c r="K226" s="1963">
        <f t="shared" si="3"/>
        <v>3409.6132620000008</v>
      </c>
      <c r="L226" s="585"/>
      <c r="N226" t="s">
        <v>1323</v>
      </c>
    </row>
    <row r="227" spans="1:14" ht="17.399999999999999" customHeight="1">
      <c r="A227" s="2127"/>
      <c r="B227" s="2130" t="s">
        <v>2479</v>
      </c>
      <c r="C227" s="609" t="s">
        <v>2480</v>
      </c>
      <c r="D227" s="631" t="s">
        <v>2315</v>
      </c>
      <c r="E227" s="1480">
        <v>16</v>
      </c>
      <c r="F227" s="610">
        <v>58</v>
      </c>
      <c r="G227" s="1455">
        <v>2.8512000000000001E-5</v>
      </c>
      <c r="H227" s="1467">
        <v>10</v>
      </c>
      <c r="I227" s="634">
        <v>350</v>
      </c>
      <c r="J227" s="1169">
        <f>IFERROR(VLOOKUP(C227,TDSheet!$G$1:$AK$2998,30,FALSE)/'Параметры заказа'!$B$10,"")</f>
        <v>4.3099999999999996</v>
      </c>
      <c r="K227" s="1206">
        <f t="shared" si="3"/>
        <v>344.96321970000002</v>
      </c>
      <c r="L227" s="531"/>
    </row>
    <row r="228" spans="1:14" ht="17.399999999999999" customHeight="1">
      <c r="A228" s="2128"/>
      <c r="B228" s="2131"/>
      <c r="C228" s="605" t="s">
        <v>2481</v>
      </c>
      <c r="D228" s="632" t="s">
        <v>2420</v>
      </c>
      <c r="E228" s="1513">
        <v>16</v>
      </c>
      <c r="F228" s="606">
        <v>86</v>
      </c>
      <c r="G228" s="1459">
        <v>4.5899999999999998E-5</v>
      </c>
      <c r="H228" s="1462">
        <v>10</v>
      </c>
      <c r="I228" s="636">
        <v>350</v>
      </c>
      <c r="J228" s="1167">
        <f>IFERROR(VLOOKUP(C228,TDSheet!$G$1:$AK$2998,30,FALSE)/'Параметры заказа'!$B$10,"")</f>
        <v>5.36</v>
      </c>
      <c r="K228" s="1967">
        <f t="shared" si="3"/>
        <v>429.00298320000007</v>
      </c>
      <c r="L228" s="584"/>
    </row>
    <row r="229" spans="1:14" ht="17.399999999999999" customHeight="1">
      <c r="A229" s="2128"/>
      <c r="B229" s="2131"/>
      <c r="C229" s="605" t="s">
        <v>2482</v>
      </c>
      <c r="D229" s="632" t="s">
        <v>2316</v>
      </c>
      <c r="E229" s="1513">
        <v>16</v>
      </c>
      <c r="F229" s="606">
        <v>62</v>
      </c>
      <c r="G229" s="1459">
        <v>3.1096000000000002E-5</v>
      </c>
      <c r="H229" s="1462">
        <v>10</v>
      </c>
      <c r="I229" s="636">
        <v>300</v>
      </c>
      <c r="J229" s="1167">
        <f>IFERROR(VLOOKUP(C229,TDSheet!$G$1:$AK$2998,30,FALSE)/'Параметры заказа'!$B$10,"")</f>
        <v>5.09</v>
      </c>
      <c r="K229" s="1967">
        <f t="shared" si="3"/>
        <v>407.39275830000003</v>
      </c>
      <c r="L229" s="584"/>
    </row>
    <row r="230" spans="1:14" ht="17.399999999999999" customHeight="1">
      <c r="A230" s="2128"/>
      <c r="B230" s="2131"/>
      <c r="C230" s="605" t="s">
        <v>2483</v>
      </c>
      <c r="D230" s="635" t="s">
        <v>2317</v>
      </c>
      <c r="E230" s="1513">
        <v>16</v>
      </c>
      <c r="F230" s="606">
        <v>82</v>
      </c>
      <c r="G230" s="1459">
        <v>4.5899999999999998E-5</v>
      </c>
      <c r="H230" s="1462">
        <v>10</v>
      </c>
      <c r="I230" s="611">
        <v>300</v>
      </c>
      <c r="J230" s="1167">
        <f>IFERROR(VLOOKUP(C230,TDSheet!$G$1:$AK$2998,30,FALSE)/'Параметры заказа'!$B$10,"")</f>
        <v>6</v>
      </c>
      <c r="K230" s="1967">
        <f t="shared" si="3"/>
        <v>480.2272200000001</v>
      </c>
      <c r="L230" s="584"/>
    </row>
    <row r="231" spans="1:14" ht="17.399999999999999" customHeight="1">
      <c r="A231" s="2128"/>
      <c r="B231" s="2131"/>
      <c r="C231" s="605" t="s">
        <v>2484</v>
      </c>
      <c r="D231" s="635" t="s">
        <v>2318</v>
      </c>
      <c r="E231" s="1513">
        <v>16</v>
      </c>
      <c r="F231" s="606">
        <v>75</v>
      </c>
      <c r="G231" s="1459">
        <v>5.0933000000000002E-5</v>
      </c>
      <c r="H231" s="1462">
        <v>10</v>
      </c>
      <c r="I231" s="611">
        <v>250</v>
      </c>
      <c r="J231" s="1167">
        <f>IFERROR(VLOOKUP(C231,TDSheet!$G$1:$AK$2998,30,FALSE)/'Параметры заказа'!$B$10,"")</f>
        <v>7.07</v>
      </c>
      <c r="K231" s="1967">
        <f t="shared" si="3"/>
        <v>565.86774090000006</v>
      </c>
      <c r="L231" s="584"/>
    </row>
    <row r="232" spans="1:14" ht="17.399999999999999" customHeight="1">
      <c r="A232" s="2128"/>
      <c r="B232" s="2131"/>
      <c r="C232" s="605" t="s">
        <v>2485</v>
      </c>
      <c r="D232" s="632" t="s">
        <v>2319</v>
      </c>
      <c r="E232" s="1513">
        <v>16</v>
      </c>
      <c r="F232" s="606">
        <v>92</v>
      </c>
      <c r="G232" s="1459">
        <v>4.0361999999999997E-5</v>
      </c>
      <c r="H232" s="1462">
        <v>10</v>
      </c>
      <c r="I232" s="612">
        <v>250</v>
      </c>
      <c r="J232" s="1167">
        <f>IFERROR(VLOOKUP(C232,TDSheet!$G$1:$AK$2998,30,FALSE)/'Параметры заказа'!$B$10,"")</f>
        <v>5.95</v>
      </c>
      <c r="K232" s="1967">
        <f t="shared" si="3"/>
        <v>476.22532650000011</v>
      </c>
      <c r="L232" s="584"/>
    </row>
    <row r="233" spans="1:14" ht="17.399999999999999" customHeight="1">
      <c r="A233" s="2128"/>
      <c r="B233" s="2131"/>
      <c r="C233" s="605" t="s">
        <v>2486</v>
      </c>
      <c r="D233" s="632" t="s">
        <v>2421</v>
      </c>
      <c r="E233" s="1513">
        <v>16</v>
      </c>
      <c r="F233" s="606">
        <v>115</v>
      </c>
      <c r="G233" s="1459">
        <v>7.3038000000000001E-5</v>
      </c>
      <c r="H233" s="1462">
        <v>10</v>
      </c>
      <c r="I233" s="612">
        <v>200</v>
      </c>
      <c r="J233" s="1167">
        <f>IFERROR(VLOOKUP(C233,TDSheet!$G$1:$AK$2998,30,FALSE)/'Параметры заказа'!$B$10,"")</f>
        <v>7.29</v>
      </c>
      <c r="K233" s="1967">
        <f t="shared" si="3"/>
        <v>583.47607230000006</v>
      </c>
      <c r="L233" s="584"/>
    </row>
    <row r="234" spans="1:14" ht="17.399999999999999" customHeight="1">
      <c r="A234" s="2128"/>
      <c r="B234" s="2131"/>
      <c r="C234" s="605" t="s">
        <v>2487</v>
      </c>
      <c r="D234" s="632" t="s">
        <v>2320</v>
      </c>
      <c r="E234" s="1513">
        <v>16</v>
      </c>
      <c r="F234" s="606">
        <v>111</v>
      </c>
      <c r="G234" s="1459">
        <v>7.3925999999999997E-5</v>
      </c>
      <c r="H234" s="1462">
        <v>10</v>
      </c>
      <c r="I234" s="612">
        <v>150</v>
      </c>
      <c r="J234" s="1167">
        <f>IFERROR(VLOOKUP(C234,TDSheet!$G$1:$AK$2998,30,FALSE)/'Параметры заказа'!$B$10,"")</f>
        <v>7.71</v>
      </c>
      <c r="K234" s="1967">
        <f t="shared" si="3"/>
        <v>617.09197770000014</v>
      </c>
      <c r="L234" s="584"/>
    </row>
    <row r="235" spans="1:14" ht="17.399999999999999" customHeight="1">
      <c r="A235" s="2128"/>
      <c r="B235" s="2131"/>
      <c r="C235" s="603" t="s">
        <v>2488</v>
      </c>
      <c r="D235" s="633" t="s">
        <v>2321</v>
      </c>
      <c r="E235" s="1513">
        <v>16</v>
      </c>
      <c r="F235" s="604">
        <v>136</v>
      </c>
      <c r="G235" s="1459">
        <v>7.5850000000000001E-5</v>
      </c>
      <c r="H235" s="1460">
        <v>10</v>
      </c>
      <c r="I235" s="639">
        <v>150</v>
      </c>
      <c r="J235" s="1167">
        <f>IFERROR(VLOOKUP(C235,TDSheet!$G$1:$AK$2998,30,FALSE)/'Параметры заказа'!$B$10,"")</f>
        <v>7.83</v>
      </c>
      <c r="K235" s="1967">
        <f t="shared" si="3"/>
        <v>626.69652210000015</v>
      </c>
      <c r="L235" s="584"/>
    </row>
    <row r="236" spans="1:14" ht="17.399999999999999" customHeight="1">
      <c r="A236" s="2128"/>
      <c r="B236" s="2131"/>
      <c r="C236" s="605" t="s">
        <v>2489</v>
      </c>
      <c r="D236" s="632" t="s">
        <v>2423</v>
      </c>
      <c r="E236" s="1513">
        <v>16</v>
      </c>
      <c r="F236" s="606">
        <v>175</v>
      </c>
      <c r="G236" s="1459">
        <v>1.3073199999999999E-4</v>
      </c>
      <c r="H236" s="1462">
        <v>10</v>
      </c>
      <c r="I236" s="612">
        <v>100</v>
      </c>
      <c r="J236" s="1167">
        <f>IFERROR(VLOOKUP(C236,TDSheet!$G$1:$AK$2998,30,FALSE)/'Параметры заказа'!$B$10,"")</f>
        <v>10.77</v>
      </c>
      <c r="K236" s="1967">
        <f t="shared" si="3"/>
        <v>862.00785990000008</v>
      </c>
      <c r="L236" s="584"/>
    </row>
    <row r="237" spans="1:14" ht="17.399999999999999" customHeight="1">
      <c r="A237" s="2128"/>
      <c r="B237" s="2131"/>
      <c r="C237" s="605" t="s">
        <v>2490</v>
      </c>
      <c r="D237" s="632" t="s">
        <v>2338</v>
      </c>
      <c r="E237" s="1513">
        <v>16</v>
      </c>
      <c r="F237" s="606">
        <v>159</v>
      </c>
      <c r="G237" s="1459">
        <v>1.2003200000000001E-4</v>
      </c>
      <c r="H237" s="1462">
        <v>10</v>
      </c>
      <c r="I237" s="612">
        <v>100</v>
      </c>
      <c r="J237" s="1167">
        <f>IFERROR(VLOOKUP(C237,TDSheet!$G$1:$AK$2998,30,FALSE)/'Параметры заказа'!$B$10,"")</f>
        <v>11.67</v>
      </c>
      <c r="K237" s="1967">
        <f t="shared" si="3"/>
        <v>934.04194290000009</v>
      </c>
      <c r="L237" s="584"/>
    </row>
    <row r="238" spans="1:14" ht="17.399999999999999" customHeight="1">
      <c r="A238" s="2128"/>
      <c r="B238" s="2131"/>
      <c r="C238" s="605" t="s">
        <v>2491</v>
      </c>
      <c r="D238" s="632" t="s">
        <v>2322</v>
      </c>
      <c r="E238" s="1513">
        <v>16</v>
      </c>
      <c r="F238" s="606">
        <v>178</v>
      </c>
      <c r="G238" s="1459">
        <v>1.19462E-4</v>
      </c>
      <c r="H238" s="1462">
        <v>10</v>
      </c>
      <c r="I238" s="612">
        <v>80</v>
      </c>
      <c r="J238" s="1167">
        <f>IFERROR(VLOOKUP(C238,TDSheet!$G$1:$AK$2998,30,FALSE)/'Параметры заказа'!$B$10,"")</f>
        <v>10.36</v>
      </c>
      <c r="K238" s="1967">
        <f t="shared" si="3"/>
        <v>829.19233320000012</v>
      </c>
      <c r="L238" s="584"/>
    </row>
    <row r="239" spans="1:14" ht="17.399999999999999" customHeight="1">
      <c r="A239" s="2128"/>
      <c r="B239" s="2131"/>
      <c r="C239" s="605" t="s">
        <v>2492</v>
      </c>
      <c r="D239" s="632" t="s">
        <v>2425</v>
      </c>
      <c r="E239" s="1513">
        <v>16</v>
      </c>
      <c r="F239" s="606">
        <v>242</v>
      </c>
      <c r="G239" s="1459">
        <v>1.8636799999999999E-4</v>
      </c>
      <c r="H239" s="1462">
        <v>10</v>
      </c>
      <c r="I239" s="612">
        <v>80</v>
      </c>
      <c r="J239" s="1167">
        <f>IFERROR(VLOOKUP(C239,TDSheet!$G$1:$AK$2998,30,FALSE)/'Параметры заказа'!$B$10,"")</f>
        <v>15.01</v>
      </c>
      <c r="K239" s="1967">
        <f t="shared" si="3"/>
        <v>1201.3684287000001</v>
      </c>
      <c r="L239" s="584"/>
    </row>
    <row r="240" spans="1:14" ht="17.399999999999999" customHeight="1">
      <c r="A240" s="2128"/>
      <c r="B240" s="2131"/>
      <c r="C240" s="605" t="s">
        <v>2493</v>
      </c>
      <c r="D240" s="632" t="s">
        <v>2323</v>
      </c>
      <c r="E240" s="1513">
        <v>16</v>
      </c>
      <c r="F240" s="606">
        <v>248</v>
      </c>
      <c r="G240" s="1459">
        <v>1.77632E-4</v>
      </c>
      <c r="H240" s="1462">
        <v>5</v>
      </c>
      <c r="I240" s="612">
        <v>50</v>
      </c>
      <c r="J240" s="1167">
        <f>IFERROR(VLOOKUP(C240,TDSheet!$G$1:$AK$2998,30,FALSE)/'Параметры заказа'!$B$10,"")</f>
        <v>14.9</v>
      </c>
      <c r="K240" s="1967">
        <f t="shared" si="3"/>
        <v>1192.5642630000002</v>
      </c>
      <c r="L240" s="584"/>
    </row>
    <row r="241" spans="1:12" ht="17.399999999999999" customHeight="1">
      <c r="A241" s="2128"/>
      <c r="B241" s="2131"/>
      <c r="C241" s="605" t="s">
        <v>2494</v>
      </c>
      <c r="D241" s="632" t="s">
        <v>2496</v>
      </c>
      <c r="E241" s="1513">
        <v>16</v>
      </c>
      <c r="F241" s="606">
        <v>300</v>
      </c>
      <c r="G241" s="1459">
        <v>3.1769600000000002E-4</v>
      </c>
      <c r="H241" s="1462">
        <v>5</v>
      </c>
      <c r="I241" s="612">
        <v>40</v>
      </c>
      <c r="J241" s="1167">
        <f>IFERROR(VLOOKUP(C241,TDSheet!$G$1:$AK$2998,30,FALSE)/'Параметры заказа'!$B$10,"")</f>
        <v>21.64</v>
      </c>
      <c r="K241" s="1967">
        <f t="shared" si="3"/>
        <v>1732.0195068000003</v>
      </c>
      <c r="L241" s="584"/>
    </row>
    <row r="242" spans="1:12" ht="17.399999999999999" customHeight="1" thickBot="1">
      <c r="A242" s="2129"/>
      <c r="B242" s="2132"/>
      <c r="C242" s="613" t="s">
        <v>2495</v>
      </c>
      <c r="D242" s="629" t="s">
        <v>2497</v>
      </c>
      <c r="E242" s="1477">
        <v>16</v>
      </c>
      <c r="F242" s="614">
        <v>342</v>
      </c>
      <c r="G242" s="1478">
        <v>2.9158400000000001E-4</v>
      </c>
      <c r="H242" s="1479">
        <v>5</v>
      </c>
      <c r="I242" s="615">
        <v>30</v>
      </c>
      <c r="J242" s="1170">
        <f>IFERROR(VLOOKUP(C242,TDSheet!$G$1:$AK$2998,30,FALSE)/'Параметры заказа'!$B$10,"")</f>
        <v>21.33</v>
      </c>
      <c r="K242" s="1968">
        <f t="shared" si="3"/>
        <v>1707.2077671000002</v>
      </c>
      <c r="L242" s="586"/>
    </row>
    <row r="243" spans="1:12" ht="17.399999999999999" customHeight="1">
      <c r="A243" s="2140"/>
      <c r="B243" s="2112" t="s">
        <v>2498</v>
      </c>
      <c r="C243" s="609" t="s">
        <v>2499</v>
      </c>
      <c r="D243" s="645" t="s">
        <v>2315</v>
      </c>
      <c r="E243" s="1454">
        <v>16</v>
      </c>
      <c r="F243" s="602">
        <v>43</v>
      </c>
      <c r="G243" s="1455">
        <v>2.9952000000000001E-5</v>
      </c>
      <c r="H243" s="1456">
        <v>10</v>
      </c>
      <c r="I243" s="638">
        <v>0</v>
      </c>
      <c r="J243" s="1169">
        <f>IFERROR(VLOOKUP(C243,TDSheet!$G$1:$AK$2998,30,FALSE)/'Параметры заказа'!$B$10,"")</f>
        <v>3.14</v>
      </c>
      <c r="K243" s="1206">
        <f t="shared" si="3"/>
        <v>251.31891180000005</v>
      </c>
      <c r="L243" s="531"/>
    </row>
    <row r="244" spans="1:12" ht="17.399999999999999" customHeight="1">
      <c r="A244" s="2140"/>
      <c r="B244" s="2112"/>
      <c r="C244" s="605" t="s">
        <v>2500</v>
      </c>
      <c r="D244" s="633" t="s">
        <v>2420</v>
      </c>
      <c r="E244" s="1458">
        <v>16</v>
      </c>
      <c r="F244" s="604">
        <v>57</v>
      </c>
      <c r="G244" s="1459">
        <v>5.0933000000000002E-5</v>
      </c>
      <c r="H244" s="1460">
        <v>10</v>
      </c>
      <c r="I244" s="639">
        <v>0</v>
      </c>
      <c r="J244" s="1167">
        <f>IFERROR(VLOOKUP(C244,TDSheet!$G$1:$AK$2998,30,FALSE)/'Параметры заказа'!$B$10,"")</f>
        <v>4.45</v>
      </c>
      <c r="K244" s="1967">
        <f t="shared" si="3"/>
        <v>356.16852150000005</v>
      </c>
      <c r="L244" s="584"/>
    </row>
    <row r="245" spans="1:12" ht="17.399999999999999" customHeight="1">
      <c r="A245" s="2140"/>
      <c r="B245" s="2112"/>
      <c r="C245" s="605" t="s">
        <v>2501</v>
      </c>
      <c r="D245" s="633" t="s">
        <v>2316</v>
      </c>
      <c r="E245" s="1458">
        <v>16</v>
      </c>
      <c r="F245" s="604">
        <v>50</v>
      </c>
      <c r="G245" s="1459">
        <v>3.0528000000000003E-5</v>
      </c>
      <c r="H245" s="1460">
        <v>10</v>
      </c>
      <c r="I245" s="639">
        <v>0</v>
      </c>
      <c r="J245" s="1167">
        <f>IFERROR(VLOOKUP(C245,TDSheet!$G$1:$AK$2998,30,FALSE)/'Параметры заказа'!$B$10,"")</f>
        <v>3.8</v>
      </c>
      <c r="K245" s="1967">
        <f t="shared" si="3"/>
        <v>304.14390600000002</v>
      </c>
      <c r="L245" s="584"/>
    </row>
    <row r="246" spans="1:12" ht="17.399999999999999" customHeight="1">
      <c r="A246" s="2140"/>
      <c r="B246" s="2112"/>
      <c r="C246" s="605" t="s">
        <v>2502</v>
      </c>
      <c r="D246" s="633" t="s">
        <v>2317</v>
      </c>
      <c r="E246" s="1458">
        <v>16</v>
      </c>
      <c r="F246" s="604">
        <v>61</v>
      </c>
      <c r="G246" s="1459">
        <v>4.7700000000000001E-5</v>
      </c>
      <c r="H246" s="1460">
        <v>10</v>
      </c>
      <c r="I246" s="639">
        <v>0</v>
      </c>
      <c r="J246" s="1167">
        <f>IFERROR(VLOOKUP(C246,TDSheet!$G$1:$AK$2998,30,FALSE)/'Параметры заказа'!$B$10,"")</f>
        <v>4.82</v>
      </c>
      <c r="K246" s="1967">
        <f t="shared" si="3"/>
        <v>385.78253340000009</v>
      </c>
      <c r="L246" s="584"/>
    </row>
    <row r="247" spans="1:12" ht="17.399999999999999" customHeight="1">
      <c r="A247" s="2140"/>
      <c r="B247" s="2112"/>
      <c r="C247" s="605" t="s">
        <v>2503</v>
      </c>
      <c r="D247" s="633" t="s">
        <v>2512</v>
      </c>
      <c r="E247" s="1458">
        <v>16</v>
      </c>
      <c r="F247" s="604">
        <v>100</v>
      </c>
      <c r="G247" s="1459">
        <v>7.3925999999999997E-5</v>
      </c>
      <c r="H247" s="1460">
        <v>10</v>
      </c>
      <c r="I247" s="639">
        <v>0</v>
      </c>
      <c r="J247" s="1167">
        <f>IFERROR(VLOOKUP(C247,TDSheet!$G$1:$AK$2998,30,FALSE)/'Параметры заказа'!$B$10,"")</f>
        <v>6.3</v>
      </c>
      <c r="K247" s="1967">
        <f t="shared" si="3"/>
        <v>504.23858100000007</v>
      </c>
      <c r="L247" s="584"/>
    </row>
    <row r="248" spans="1:12" ht="17.399999999999999" customHeight="1">
      <c r="A248" s="2140"/>
      <c r="B248" s="2112"/>
      <c r="C248" s="605" t="s">
        <v>2504</v>
      </c>
      <c r="D248" s="633" t="s">
        <v>2318</v>
      </c>
      <c r="E248" s="1458">
        <v>16</v>
      </c>
      <c r="F248" s="604">
        <v>53</v>
      </c>
      <c r="G248" s="1459">
        <v>3.2255999999999997E-5</v>
      </c>
      <c r="H248" s="1460">
        <v>10</v>
      </c>
      <c r="I248" s="639">
        <v>0</v>
      </c>
      <c r="J248" s="1167">
        <f>IFERROR(VLOOKUP(C248,TDSheet!$G$1:$AK$2998,30,FALSE)/'Параметры заказа'!$B$10,"")</f>
        <v>3.91</v>
      </c>
      <c r="K248" s="1967">
        <f t="shared" si="3"/>
        <v>312.94807170000007</v>
      </c>
      <c r="L248" s="584"/>
    </row>
    <row r="249" spans="1:12" ht="17.399999999999999" customHeight="1">
      <c r="A249" s="2140"/>
      <c r="B249" s="2112"/>
      <c r="C249" s="605" t="s">
        <v>2505</v>
      </c>
      <c r="D249" s="633" t="s">
        <v>2319</v>
      </c>
      <c r="E249" s="1458">
        <v>16</v>
      </c>
      <c r="F249" s="604">
        <v>78</v>
      </c>
      <c r="G249" s="1459">
        <v>5.2200000000000002E-5</v>
      </c>
      <c r="H249" s="1460">
        <v>10</v>
      </c>
      <c r="I249" s="639">
        <v>0</v>
      </c>
      <c r="J249" s="1167">
        <f>IFERROR(VLOOKUP(C249,TDSheet!$G$1:$AK$2998,30,FALSE)/'Параметры заказа'!$B$10,"")</f>
        <v>4.42</v>
      </c>
      <c r="K249" s="1967">
        <f t="shared" si="3"/>
        <v>353.76738540000002</v>
      </c>
      <c r="L249" s="584"/>
    </row>
    <row r="250" spans="1:12" ht="17.399999999999999" customHeight="1">
      <c r="A250" s="2140"/>
      <c r="B250" s="2112"/>
      <c r="C250" s="605" t="s">
        <v>2506</v>
      </c>
      <c r="D250" s="633" t="s">
        <v>2421</v>
      </c>
      <c r="E250" s="1458">
        <v>16</v>
      </c>
      <c r="F250" s="604">
        <v>105</v>
      </c>
      <c r="G250" s="1459">
        <v>8.6247000000000003E-5</v>
      </c>
      <c r="H250" s="1460">
        <v>10</v>
      </c>
      <c r="I250" s="639">
        <v>0</v>
      </c>
      <c r="J250" s="1167">
        <f>IFERROR(VLOOKUP(C250,TDSheet!$G$1:$AK$2998,30,FALSE)/'Параметры заказа'!$B$10,"")</f>
        <v>6.43</v>
      </c>
      <c r="K250" s="1967">
        <f t="shared" si="3"/>
        <v>514.64350410000009</v>
      </c>
      <c r="L250" s="584"/>
    </row>
    <row r="251" spans="1:12" ht="17.399999999999999" customHeight="1">
      <c r="A251" s="2140"/>
      <c r="B251" s="2112"/>
      <c r="C251" s="605" t="s">
        <v>2507</v>
      </c>
      <c r="D251" s="633" t="s">
        <v>2320</v>
      </c>
      <c r="E251" s="1458">
        <v>16</v>
      </c>
      <c r="F251" s="604">
        <v>75</v>
      </c>
      <c r="G251" s="1459">
        <v>5.3999999999999998E-5</v>
      </c>
      <c r="H251" s="1460">
        <v>10</v>
      </c>
      <c r="I251" s="639">
        <v>0</v>
      </c>
      <c r="J251" s="1167">
        <f>IFERROR(VLOOKUP(C251,TDSheet!$G$1:$AK$2998,30,FALSE)/'Параметры заказа'!$B$10,"")</f>
        <v>5.84</v>
      </c>
      <c r="K251" s="1967">
        <f t="shared" si="3"/>
        <v>467.42116080000005</v>
      </c>
      <c r="L251" s="584"/>
    </row>
    <row r="252" spans="1:12" ht="17.399999999999999" customHeight="1">
      <c r="A252" s="2140"/>
      <c r="B252" s="2112"/>
      <c r="C252" s="605" t="s">
        <v>2508</v>
      </c>
      <c r="D252" s="633" t="s">
        <v>2321</v>
      </c>
      <c r="E252" s="1458">
        <v>16</v>
      </c>
      <c r="F252" s="604">
        <v>114</v>
      </c>
      <c r="G252" s="1459">
        <v>8.7615999999999996E-5</v>
      </c>
      <c r="H252" s="1460">
        <v>10</v>
      </c>
      <c r="I252" s="639">
        <v>0</v>
      </c>
      <c r="J252" s="1167">
        <f>IFERROR(VLOOKUP(C252,TDSheet!$G$1:$AK$2998,30,FALSE)/'Параметры заказа'!$B$10,"")</f>
        <v>7.56</v>
      </c>
      <c r="K252" s="1967">
        <f t="shared" si="3"/>
        <v>605.0862972000001</v>
      </c>
      <c r="L252" s="584"/>
    </row>
    <row r="253" spans="1:12" ht="17.399999999999999" customHeight="1">
      <c r="A253" s="2140"/>
      <c r="B253" s="2112"/>
      <c r="C253" s="605" t="s">
        <v>2509</v>
      </c>
      <c r="D253" s="633" t="s">
        <v>2322</v>
      </c>
      <c r="E253" s="1458">
        <v>16</v>
      </c>
      <c r="F253" s="604">
        <v>151</v>
      </c>
      <c r="G253" s="1459">
        <v>1.5235199999999999E-4</v>
      </c>
      <c r="H253" s="1460">
        <v>10</v>
      </c>
      <c r="I253" s="639">
        <v>0</v>
      </c>
      <c r="J253" s="1167">
        <f>IFERROR(VLOOKUP(C253,TDSheet!$G$1:$AK$2998,30,FALSE)/'Параметры заказа'!$B$10,"")</f>
        <v>9.7100000000000009</v>
      </c>
      <c r="K253" s="1967">
        <f t="shared" si="3"/>
        <v>777.16771770000014</v>
      </c>
      <c r="L253" s="584"/>
    </row>
    <row r="254" spans="1:12" ht="17.399999999999999" customHeight="1">
      <c r="A254" s="2140"/>
      <c r="B254" s="2112"/>
      <c r="C254" s="605" t="s">
        <v>2510</v>
      </c>
      <c r="D254" s="633" t="s">
        <v>2323</v>
      </c>
      <c r="E254" s="1458">
        <v>16</v>
      </c>
      <c r="F254" s="604">
        <v>213</v>
      </c>
      <c r="G254" s="1459">
        <v>2.00096E-4</v>
      </c>
      <c r="H254" s="1460">
        <v>5</v>
      </c>
      <c r="I254" s="639">
        <v>0</v>
      </c>
      <c r="J254" s="1167">
        <f>IFERROR(VLOOKUP(C254,TDSheet!$G$1:$AK$2998,30,FALSE)/'Параметры заказа'!$B$10,"")</f>
        <v>13.05</v>
      </c>
      <c r="K254" s="1967">
        <f t="shared" si="3"/>
        <v>1044.4942035000001</v>
      </c>
      <c r="L254" s="584"/>
    </row>
    <row r="255" spans="1:12" ht="17.399999999999999" customHeight="1" thickBot="1">
      <c r="A255" s="2140"/>
      <c r="B255" s="2112"/>
      <c r="C255" s="607" t="s">
        <v>2511</v>
      </c>
      <c r="D255" s="646" t="s">
        <v>2324</v>
      </c>
      <c r="E255" s="1515">
        <v>16</v>
      </c>
      <c r="F255" s="647">
        <v>299</v>
      </c>
      <c r="G255" s="1464">
        <v>3.8502399999999998E-4</v>
      </c>
      <c r="H255" s="1516">
        <v>5</v>
      </c>
      <c r="I255" s="648">
        <v>0</v>
      </c>
      <c r="J255" s="1168">
        <f>IFERROR(VLOOKUP(C255,TDSheet!$G$1:$AK$2998,30,FALSE)/'Параметры заказа'!$B$10,"")</f>
        <v>17.57</v>
      </c>
      <c r="K255" s="1963">
        <f t="shared" si="3"/>
        <v>1406.2653759000002</v>
      </c>
      <c r="L255" s="585"/>
    </row>
    <row r="256" spans="1:12" ht="17.399999999999999" customHeight="1">
      <c r="A256" s="2127"/>
      <c r="B256" s="2130" t="s">
        <v>2526</v>
      </c>
      <c r="C256" s="609" t="s">
        <v>2513</v>
      </c>
      <c r="D256" s="645" t="s">
        <v>2315</v>
      </c>
      <c r="E256" s="1454">
        <v>16</v>
      </c>
      <c r="F256" s="602">
        <v>53</v>
      </c>
      <c r="G256" s="1455">
        <v>2.7588000000000001E-5</v>
      </c>
      <c r="H256" s="1456">
        <v>10</v>
      </c>
      <c r="I256" s="638">
        <v>0</v>
      </c>
      <c r="J256" s="1169">
        <f>IFERROR(VLOOKUP(C256,TDSheet!$G$1:$AK$2998,30,FALSE)/'Параметры заказа'!$B$10,"")</f>
        <v>3.37</v>
      </c>
      <c r="K256" s="1206">
        <f t="shared" si="3"/>
        <v>269.72762190000003</v>
      </c>
      <c r="L256" s="531"/>
    </row>
    <row r="257" spans="1:12" ht="17.399999999999999" customHeight="1">
      <c r="A257" s="2128"/>
      <c r="B257" s="2131"/>
      <c r="C257" s="605" t="s">
        <v>2514</v>
      </c>
      <c r="D257" s="633" t="s">
        <v>2420</v>
      </c>
      <c r="E257" s="1458">
        <v>16</v>
      </c>
      <c r="F257" s="604">
        <v>53</v>
      </c>
      <c r="G257" s="1459">
        <v>4.2281999999999999E-5</v>
      </c>
      <c r="H257" s="1460">
        <v>10</v>
      </c>
      <c r="I257" s="639">
        <v>0</v>
      </c>
      <c r="J257" s="1167">
        <f>IFERROR(VLOOKUP(C257,TDSheet!$G$1:$AK$2998,30,FALSE)/'Параметры заказа'!$B$10,"")</f>
        <v>4.41</v>
      </c>
      <c r="K257" s="1967">
        <f t="shared" si="3"/>
        <v>352.96700670000007</v>
      </c>
      <c r="L257" s="584"/>
    </row>
    <row r="258" spans="1:12" ht="17.399999999999999" customHeight="1">
      <c r="A258" s="2128"/>
      <c r="B258" s="2131"/>
      <c r="C258" s="605" t="s">
        <v>2515</v>
      </c>
      <c r="D258" s="633" t="s">
        <v>2316</v>
      </c>
      <c r="E258" s="1458">
        <v>16</v>
      </c>
      <c r="F258" s="604">
        <v>54</v>
      </c>
      <c r="G258" s="1459">
        <v>2.4255000000000001E-5</v>
      </c>
      <c r="H258" s="1460">
        <v>10</v>
      </c>
      <c r="I258" s="639">
        <v>0</v>
      </c>
      <c r="J258" s="1167">
        <f>IFERROR(VLOOKUP(C258,TDSheet!$G$1:$AK$2998,30,FALSE)/'Параметры заказа'!$B$10,"")</f>
        <v>3.97</v>
      </c>
      <c r="K258" s="1967">
        <f t="shared" si="3"/>
        <v>317.75034390000008</v>
      </c>
      <c r="L258" s="584"/>
    </row>
    <row r="259" spans="1:12" ht="17.399999999999999" customHeight="1">
      <c r="A259" s="2128"/>
      <c r="B259" s="2131"/>
      <c r="C259" s="605" t="s">
        <v>2516</v>
      </c>
      <c r="D259" s="633" t="s">
        <v>2317</v>
      </c>
      <c r="E259" s="1458">
        <v>16</v>
      </c>
      <c r="F259" s="604">
        <v>66</v>
      </c>
      <c r="G259" s="1459">
        <v>4.2281999999999999E-5</v>
      </c>
      <c r="H259" s="1460">
        <v>10</v>
      </c>
      <c r="I259" s="639">
        <v>0</v>
      </c>
      <c r="J259" s="1167">
        <f>IFERROR(VLOOKUP(C259,TDSheet!$G$1:$AK$2998,30,FALSE)/'Параметры заказа'!$B$10,"")</f>
        <v>4.66</v>
      </c>
      <c r="K259" s="1967">
        <f t="shared" si="3"/>
        <v>372.97647420000004</v>
      </c>
      <c r="L259" s="584"/>
    </row>
    <row r="260" spans="1:12" ht="17.399999999999999" customHeight="1">
      <c r="A260" s="2128"/>
      <c r="B260" s="2131"/>
      <c r="C260" s="605" t="s">
        <v>2517</v>
      </c>
      <c r="D260" s="633" t="s">
        <v>2512</v>
      </c>
      <c r="E260" s="1458">
        <v>16</v>
      </c>
      <c r="F260" s="604">
        <v>85</v>
      </c>
      <c r="G260" s="1459">
        <v>6.8204E-5</v>
      </c>
      <c r="H260" s="1460">
        <v>10</v>
      </c>
      <c r="I260" s="639">
        <v>0</v>
      </c>
      <c r="J260" s="1167">
        <f>IFERROR(VLOOKUP(C260,TDSheet!$G$1:$AK$2998,30,FALSE)/'Параметры заказа'!$B$10,"")</f>
        <v>6.3</v>
      </c>
      <c r="K260" s="1967">
        <f t="shared" si="3"/>
        <v>504.23858100000007</v>
      </c>
      <c r="L260" s="584"/>
    </row>
    <row r="261" spans="1:12" ht="17.399999999999999" customHeight="1">
      <c r="A261" s="2128"/>
      <c r="B261" s="2131"/>
      <c r="C261" s="605" t="s">
        <v>2518</v>
      </c>
      <c r="D261" s="633" t="s">
        <v>2318</v>
      </c>
      <c r="E261" s="1458">
        <v>16</v>
      </c>
      <c r="F261" s="604">
        <v>56</v>
      </c>
      <c r="G261" s="1459">
        <v>2.9524000000000001E-5</v>
      </c>
      <c r="H261" s="1460">
        <v>10</v>
      </c>
      <c r="I261" s="639">
        <v>0</v>
      </c>
      <c r="J261" s="1167">
        <f>IFERROR(VLOOKUP(C261,TDSheet!$G$1:$AK$2998,30,FALSE)/'Параметры заказа'!$B$10,"")</f>
        <v>4.2699999999999996</v>
      </c>
      <c r="K261" s="1967">
        <f t="shared" si="3"/>
        <v>341.76170490000004</v>
      </c>
      <c r="L261" s="584"/>
    </row>
    <row r="262" spans="1:12" ht="17.399999999999999" customHeight="1">
      <c r="A262" s="2128"/>
      <c r="B262" s="2131"/>
      <c r="C262" s="605" t="s">
        <v>2519</v>
      </c>
      <c r="D262" s="633" t="s">
        <v>2319</v>
      </c>
      <c r="E262" s="1458">
        <v>16</v>
      </c>
      <c r="F262" s="604">
        <v>75</v>
      </c>
      <c r="G262" s="1459">
        <v>4.5927000000000003E-5</v>
      </c>
      <c r="H262" s="1460">
        <v>10</v>
      </c>
      <c r="I262" s="639">
        <v>0</v>
      </c>
      <c r="J262" s="1167">
        <f>IFERROR(VLOOKUP(C262,TDSheet!$G$1:$AK$2998,30,FALSE)/'Параметры заказа'!$B$10,"")</f>
        <v>4.99</v>
      </c>
      <c r="K262" s="1967">
        <f t="shared" si="3"/>
        <v>399.38897130000009</v>
      </c>
      <c r="L262" s="584"/>
    </row>
    <row r="263" spans="1:12" ht="17.399999999999999" customHeight="1">
      <c r="A263" s="2128"/>
      <c r="B263" s="2131"/>
      <c r="C263" s="605" t="s">
        <v>2520</v>
      </c>
      <c r="D263" s="633" t="s">
        <v>2421</v>
      </c>
      <c r="E263" s="1458">
        <v>16</v>
      </c>
      <c r="F263" s="604">
        <v>91</v>
      </c>
      <c r="G263" s="1459">
        <v>7.7452000000000003E-5</v>
      </c>
      <c r="H263" s="1460">
        <v>10</v>
      </c>
      <c r="I263" s="639">
        <v>0</v>
      </c>
      <c r="J263" s="1167">
        <f>IFERROR(VLOOKUP(C263,TDSheet!$G$1:$AK$2998,30,FALSE)/'Параметры заказа'!$B$10,"")</f>
        <v>5.44</v>
      </c>
      <c r="K263" s="1967">
        <f t="shared" si="3"/>
        <v>435.4060128000001</v>
      </c>
      <c r="L263" s="584"/>
    </row>
    <row r="264" spans="1:12" ht="17.399999999999999" customHeight="1">
      <c r="A264" s="2128"/>
      <c r="B264" s="2131"/>
      <c r="C264" s="605" t="s">
        <v>2521</v>
      </c>
      <c r="D264" s="633" t="s">
        <v>2320</v>
      </c>
      <c r="E264" s="1458">
        <v>16</v>
      </c>
      <c r="F264" s="604">
        <v>82</v>
      </c>
      <c r="G264" s="1459">
        <v>5.0176000000000002E-5</v>
      </c>
      <c r="H264" s="1460">
        <v>10</v>
      </c>
      <c r="I264" s="639">
        <v>0</v>
      </c>
      <c r="J264" s="1167">
        <f>IFERROR(VLOOKUP(C264,TDSheet!$G$1:$AK$2998,30,FALSE)/'Параметры заказа'!$B$10,"")</f>
        <v>5.84</v>
      </c>
      <c r="K264" s="1967">
        <f t="shared" si="3"/>
        <v>467.42116080000005</v>
      </c>
      <c r="L264" s="584"/>
    </row>
    <row r="265" spans="1:12" ht="17.399999999999999" customHeight="1">
      <c r="A265" s="2128"/>
      <c r="B265" s="2131"/>
      <c r="C265" s="605" t="s">
        <v>2522</v>
      </c>
      <c r="D265" s="633" t="s">
        <v>2321</v>
      </c>
      <c r="E265" s="1458">
        <v>16</v>
      </c>
      <c r="F265" s="604">
        <v>106</v>
      </c>
      <c r="G265" s="1459">
        <v>7.8608000000000004E-5</v>
      </c>
      <c r="H265" s="1460">
        <v>10</v>
      </c>
      <c r="I265" s="639">
        <v>0</v>
      </c>
      <c r="J265" s="1167">
        <f>IFERROR(VLOOKUP(C265,TDSheet!$G$1:$AK$2998,30,FALSE)/'Параметры заказа'!$B$10,"")</f>
        <v>7.15</v>
      </c>
      <c r="K265" s="1967">
        <f t="shared" si="3"/>
        <v>572.27077050000014</v>
      </c>
      <c r="L265" s="584"/>
    </row>
    <row r="266" spans="1:12" ht="17.399999999999999" customHeight="1">
      <c r="A266" s="2128"/>
      <c r="B266" s="2131"/>
      <c r="C266" s="605" t="s">
        <v>2523</v>
      </c>
      <c r="D266" s="633" t="s">
        <v>2322</v>
      </c>
      <c r="E266" s="1458">
        <v>16</v>
      </c>
      <c r="F266" s="604">
        <v>150</v>
      </c>
      <c r="G266" s="1459">
        <v>1.3406400000000001E-4</v>
      </c>
      <c r="H266" s="1460">
        <v>10</v>
      </c>
      <c r="I266" s="639">
        <v>0</v>
      </c>
      <c r="J266" s="1167">
        <f>IFERROR(VLOOKUP(C266,TDSheet!$G$1:$AK$2998,30,FALSE)/'Параметры заказа'!$B$10,"")</f>
        <v>9.8800000000000008</v>
      </c>
      <c r="K266" s="1967">
        <f t="shared" si="3"/>
        <v>790.7741556000002</v>
      </c>
      <c r="L266" s="584"/>
    </row>
    <row r="267" spans="1:12" ht="17.399999999999999" customHeight="1">
      <c r="A267" s="2128"/>
      <c r="B267" s="2131"/>
      <c r="C267" s="605" t="s">
        <v>2524</v>
      </c>
      <c r="D267" s="633" t="s">
        <v>2323</v>
      </c>
      <c r="E267" s="1458">
        <v>16</v>
      </c>
      <c r="F267" s="604">
        <v>194</v>
      </c>
      <c r="G267" s="1459">
        <v>1.79712E-4</v>
      </c>
      <c r="H267" s="1460">
        <v>5</v>
      </c>
      <c r="I267" s="639">
        <v>0</v>
      </c>
      <c r="J267" s="1167">
        <f>IFERROR(VLOOKUP(C267,TDSheet!$G$1:$AK$2998,30,FALSE)/'Параметры заказа'!$B$10,"")</f>
        <v>14.79</v>
      </c>
      <c r="K267" s="1967">
        <f t="shared" ref="K267:K330" si="4">IFERROR(J267*$K$3*((100-$K$1)/100),"")</f>
        <v>1183.7600973000001</v>
      </c>
      <c r="L267" s="584"/>
    </row>
    <row r="268" spans="1:12" ht="17.399999999999999" customHeight="1" thickBot="1">
      <c r="A268" s="2129"/>
      <c r="B268" s="2132"/>
      <c r="C268" s="613" t="s">
        <v>2525</v>
      </c>
      <c r="D268" s="649" t="s">
        <v>2324</v>
      </c>
      <c r="E268" s="1517">
        <v>16</v>
      </c>
      <c r="F268" s="650">
        <v>320</v>
      </c>
      <c r="G268" s="1478">
        <v>3.7209999999999999E-4</v>
      </c>
      <c r="H268" s="1518">
        <v>5</v>
      </c>
      <c r="I268" s="651">
        <v>0</v>
      </c>
      <c r="J268" s="1170">
        <f>IFERROR(VLOOKUP(C268,TDSheet!$G$1:$AK$2998,30,FALSE)/'Параметры заказа'!$B$10,"")</f>
        <v>20.059999999999999</v>
      </c>
      <c r="K268" s="1968">
        <f t="shared" si="4"/>
        <v>1605.5596722000003</v>
      </c>
      <c r="L268" s="586"/>
    </row>
    <row r="269" spans="1:12" ht="28.2" customHeight="1" thickBot="1">
      <c r="A269" s="1519" t="s">
        <v>1115</v>
      </c>
      <c r="B269" s="832"/>
      <c r="C269" s="832"/>
      <c r="D269" s="832"/>
      <c r="E269" s="832"/>
      <c r="F269" s="832"/>
      <c r="G269" s="832"/>
      <c r="H269" s="832"/>
      <c r="I269" s="832"/>
      <c r="J269" s="832" t="str">
        <f>IFERROR(VLOOKUP(C269,TDSheet!$G$1:$AK$2998,30,FALSE)/'Параметры заказа'!$B$10,"")</f>
        <v/>
      </c>
      <c r="K269" s="1972" t="str">
        <f t="shared" si="4"/>
        <v/>
      </c>
      <c r="L269" s="588"/>
    </row>
    <row r="270" spans="1:12" ht="23.4" customHeight="1">
      <c r="A270" s="2108"/>
      <c r="B270" s="2111" t="s">
        <v>2527</v>
      </c>
      <c r="C270" s="609" t="s">
        <v>2528</v>
      </c>
      <c r="D270" s="616" t="s">
        <v>2421</v>
      </c>
      <c r="E270" s="1480">
        <v>16</v>
      </c>
      <c r="F270" s="610">
        <v>213</v>
      </c>
      <c r="G270" s="1455">
        <v>1.5170400000000001E-4</v>
      </c>
      <c r="H270" s="1467">
        <v>10</v>
      </c>
      <c r="I270" s="652">
        <v>150</v>
      </c>
      <c r="J270" s="1167">
        <f>IFERROR(VLOOKUP(C270,TDSheet!$G$1:$AK$2998,30,FALSE)/'Параметры заказа'!$B$10,"")</f>
        <v>17.97</v>
      </c>
      <c r="K270" s="1962">
        <f t="shared" si="4"/>
        <v>1438.2805239000002</v>
      </c>
      <c r="L270" s="584"/>
    </row>
    <row r="271" spans="1:12" ht="23.4" customHeight="1">
      <c r="A271" s="2109"/>
      <c r="B271" s="2112"/>
      <c r="C271" s="626" t="s">
        <v>2529</v>
      </c>
      <c r="D271" s="621" t="s">
        <v>2321</v>
      </c>
      <c r="E271" s="1483">
        <v>16</v>
      </c>
      <c r="F271" s="622">
        <v>234</v>
      </c>
      <c r="G271" s="1459">
        <v>1.5699600000000001E-4</v>
      </c>
      <c r="H271" s="1484">
        <v>10</v>
      </c>
      <c r="I271" s="653">
        <v>100</v>
      </c>
      <c r="J271" s="1164">
        <f>IFERROR(VLOOKUP(C271,TDSheet!$G$1:$AK$2998,30,FALSE)/'Параметры заказа'!$B$10,"")</f>
        <v>23.9</v>
      </c>
      <c r="K271" s="1962">
        <f t="shared" si="4"/>
        <v>1912.9050930000001</v>
      </c>
      <c r="L271" s="584"/>
    </row>
    <row r="272" spans="1:12" ht="23.4" customHeight="1" thickBot="1">
      <c r="A272" s="2110"/>
      <c r="B272" s="2113"/>
      <c r="C272" s="613" t="s">
        <v>2530</v>
      </c>
      <c r="D272" s="624" t="s">
        <v>2323</v>
      </c>
      <c r="E272" s="1485">
        <v>16</v>
      </c>
      <c r="F272" s="614">
        <v>411</v>
      </c>
      <c r="G272" s="1478">
        <v>3.3555199999999997E-4</v>
      </c>
      <c r="H272" s="1479">
        <v>5</v>
      </c>
      <c r="I272" s="654">
        <v>30</v>
      </c>
      <c r="J272" s="1161">
        <f>IFERROR(VLOOKUP(C272,TDSheet!$G$1:$AK$2998,30,FALSE)/'Параметры заказа'!$B$10,"")</f>
        <v>34.6</v>
      </c>
      <c r="K272" s="1963">
        <f t="shared" si="4"/>
        <v>2769.3103020000003</v>
      </c>
      <c r="L272" s="585"/>
    </row>
    <row r="273" spans="1:12" ht="17.399999999999999" customHeight="1">
      <c r="A273" s="2109"/>
      <c r="B273" s="2112" t="s">
        <v>2543</v>
      </c>
      <c r="C273" s="625" t="s">
        <v>2531</v>
      </c>
      <c r="D273" s="618" t="s">
        <v>2315</v>
      </c>
      <c r="E273" s="1481">
        <v>16</v>
      </c>
      <c r="F273" s="619">
        <v>98</v>
      </c>
      <c r="G273" s="1455">
        <v>5.3136000000000001E-5</v>
      </c>
      <c r="H273" s="1482">
        <v>10</v>
      </c>
      <c r="I273" s="655">
        <v>250</v>
      </c>
      <c r="J273" s="1159">
        <f>IFERROR(VLOOKUP(C273,TDSheet!$G$1:$AK$2998,30,FALSE)/'Параметры заказа'!$B$10,"")</f>
        <v>9.74</v>
      </c>
      <c r="K273" s="1206">
        <f t="shared" si="4"/>
        <v>779.56885380000017</v>
      </c>
      <c r="L273" s="531"/>
    </row>
    <row r="274" spans="1:12" ht="17.399999999999999" customHeight="1">
      <c r="A274" s="2109"/>
      <c r="B274" s="2112"/>
      <c r="C274" s="626" t="s">
        <v>2532</v>
      </c>
      <c r="D274" s="621" t="s">
        <v>2316</v>
      </c>
      <c r="E274" s="1483">
        <v>16</v>
      </c>
      <c r="F274" s="622">
        <v>102</v>
      </c>
      <c r="G274" s="1459">
        <v>5.3136000000000001E-5</v>
      </c>
      <c r="H274" s="1484">
        <v>10</v>
      </c>
      <c r="I274" s="653">
        <v>200</v>
      </c>
      <c r="J274" s="1164">
        <f>IFERROR(VLOOKUP(C274,TDSheet!$G$1:$AK$2998,30,FALSE)/'Параметры заказа'!$B$10,"")</f>
        <v>9.43</v>
      </c>
      <c r="K274" s="1962">
        <f t="shared" si="4"/>
        <v>754.75711410000008</v>
      </c>
      <c r="L274" s="584"/>
    </row>
    <row r="275" spans="1:12" ht="17.399999999999999" customHeight="1">
      <c r="A275" s="2109"/>
      <c r="B275" s="2112"/>
      <c r="C275" s="626" t="s">
        <v>2533</v>
      </c>
      <c r="D275" s="621" t="s">
        <v>2317</v>
      </c>
      <c r="E275" s="1483">
        <v>16</v>
      </c>
      <c r="F275" s="622">
        <v>146</v>
      </c>
      <c r="G275" s="1459">
        <v>8.5680000000000006E-5</v>
      </c>
      <c r="H275" s="1484">
        <v>10</v>
      </c>
      <c r="I275" s="653">
        <v>200</v>
      </c>
      <c r="J275" s="1164">
        <f>IFERROR(VLOOKUP(C275,TDSheet!$G$1:$AK$2998,30,FALSE)/'Параметры заказа'!$B$10,"")</f>
        <v>9.68</v>
      </c>
      <c r="K275" s="1962">
        <f t="shared" si="4"/>
        <v>774.76658160000011</v>
      </c>
      <c r="L275" s="584"/>
    </row>
    <row r="276" spans="1:12" ht="17.399999999999999" customHeight="1">
      <c r="A276" s="2109"/>
      <c r="B276" s="2112"/>
      <c r="C276" s="626" t="s">
        <v>2534</v>
      </c>
      <c r="D276" s="621" t="s">
        <v>2318</v>
      </c>
      <c r="E276" s="1483">
        <v>16</v>
      </c>
      <c r="F276" s="622">
        <v>115</v>
      </c>
      <c r="G276" s="1459">
        <v>8.8412000000000007E-5</v>
      </c>
      <c r="H276" s="1484">
        <v>10</v>
      </c>
      <c r="I276" s="653">
        <v>150</v>
      </c>
      <c r="J276" s="1164">
        <f>IFERROR(VLOOKUP(C276,TDSheet!$G$1:$AK$2998,30,FALSE)/'Параметры заказа'!$B$10,"")</f>
        <v>14.9</v>
      </c>
      <c r="K276" s="1962">
        <f t="shared" si="4"/>
        <v>1192.5642630000002</v>
      </c>
      <c r="L276" s="584"/>
    </row>
    <row r="277" spans="1:12" ht="17.399999999999999" customHeight="1">
      <c r="A277" s="2109"/>
      <c r="B277" s="2112"/>
      <c r="C277" s="626" t="s">
        <v>2535</v>
      </c>
      <c r="D277" s="621" t="s">
        <v>2319</v>
      </c>
      <c r="E277" s="1483">
        <v>16</v>
      </c>
      <c r="F277" s="622">
        <v>156</v>
      </c>
      <c r="G277" s="1459">
        <v>8.1600000000000005E-5</v>
      </c>
      <c r="H277" s="1484">
        <v>10</v>
      </c>
      <c r="I277" s="653">
        <v>150</v>
      </c>
      <c r="J277" s="1164">
        <f>IFERROR(VLOOKUP(C277,TDSheet!$G$1:$AK$2998,30,FALSE)/'Параметры заказа'!$B$10,"")</f>
        <v>14.53</v>
      </c>
      <c r="K277" s="1962">
        <f t="shared" si="4"/>
        <v>1162.9502511000001</v>
      </c>
      <c r="L277" s="584"/>
    </row>
    <row r="278" spans="1:12" ht="17.399999999999999" customHeight="1">
      <c r="A278" s="2109"/>
      <c r="B278" s="2112"/>
      <c r="C278" s="626" t="s">
        <v>2536</v>
      </c>
      <c r="D278" s="621" t="s">
        <v>2421</v>
      </c>
      <c r="E278" s="1483">
        <v>16</v>
      </c>
      <c r="F278" s="622">
        <v>225</v>
      </c>
      <c r="G278" s="1459">
        <v>1.41414E-4</v>
      </c>
      <c r="H278" s="1484">
        <v>10</v>
      </c>
      <c r="I278" s="653">
        <v>100</v>
      </c>
      <c r="J278" s="1164">
        <f>IFERROR(VLOOKUP(C278,TDSheet!$G$1:$AK$2998,30,FALSE)/'Параметры заказа'!$B$10,"")</f>
        <v>16.59</v>
      </c>
      <c r="K278" s="1962">
        <f t="shared" si="4"/>
        <v>1327.8282633000001</v>
      </c>
      <c r="L278" s="584"/>
    </row>
    <row r="279" spans="1:12" ht="17.399999999999999" customHeight="1">
      <c r="A279" s="2109"/>
      <c r="B279" s="2112"/>
      <c r="C279" s="626" t="s">
        <v>2537</v>
      </c>
      <c r="D279" s="621" t="s">
        <v>2320</v>
      </c>
      <c r="E279" s="1483">
        <v>16</v>
      </c>
      <c r="F279" s="622">
        <v>175</v>
      </c>
      <c r="G279" s="1459">
        <v>1.2594799999999999E-4</v>
      </c>
      <c r="H279" s="1484">
        <v>10</v>
      </c>
      <c r="I279" s="653">
        <v>100</v>
      </c>
      <c r="J279" s="1164">
        <f>IFERROR(VLOOKUP(C279,TDSheet!$G$1:$AK$2998,30,FALSE)/'Параметры заказа'!$B$10,"")</f>
        <v>19.010000000000002</v>
      </c>
      <c r="K279" s="1962">
        <f t="shared" si="4"/>
        <v>1521.5199087000003</v>
      </c>
      <c r="L279" s="584"/>
    </row>
    <row r="280" spans="1:12" ht="17.399999999999999" customHeight="1">
      <c r="A280" s="2109"/>
      <c r="B280" s="2112"/>
      <c r="C280" s="626" t="s">
        <v>2538</v>
      </c>
      <c r="D280" s="621" t="s">
        <v>2321</v>
      </c>
      <c r="E280" s="1483">
        <v>16</v>
      </c>
      <c r="F280" s="622">
        <v>246</v>
      </c>
      <c r="G280" s="1459">
        <v>1.46076E-4</v>
      </c>
      <c r="H280" s="1484">
        <v>10</v>
      </c>
      <c r="I280" s="653">
        <v>80</v>
      </c>
      <c r="J280" s="1164">
        <f>IFERROR(VLOOKUP(C280,TDSheet!$G$1:$AK$2998,30,FALSE)/'Параметры заказа'!$B$10,"")</f>
        <v>22.05</v>
      </c>
      <c r="K280" s="1962">
        <f t="shared" si="4"/>
        <v>1764.8350335000002</v>
      </c>
      <c r="L280" s="584"/>
    </row>
    <row r="281" spans="1:12" ht="17.399999999999999" customHeight="1">
      <c r="A281" s="2109"/>
      <c r="B281" s="2112"/>
      <c r="C281" s="626" t="s">
        <v>2539</v>
      </c>
      <c r="D281" s="627" t="s">
        <v>2322</v>
      </c>
      <c r="E281" s="1483">
        <v>16</v>
      </c>
      <c r="F281" s="622">
        <v>312</v>
      </c>
      <c r="G281" s="1459">
        <v>2.32162E-4</v>
      </c>
      <c r="H281" s="1484">
        <v>10</v>
      </c>
      <c r="I281" s="653">
        <v>50</v>
      </c>
      <c r="J281" s="1164">
        <f>IFERROR(VLOOKUP(C281,TDSheet!$G$1:$AK$2998,30,FALSE)/'Параметры заказа'!$B$10,"")</f>
        <v>26.97</v>
      </c>
      <c r="K281" s="1962">
        <f t="shared" si="4"/>
        <v>2158.6213539</v>
      </c>
      <c r="L281" s="584"/>
    </row>
    <row r="282" spans="1:12" ht="17.399999999999999" customHeight="1">
      <c r="A282" s="2109"/>
      <c r="B282" s="2112"/>
      <c r="C282" s="626" t="s">
        <v>2540</v>
      </c>
      <c r="D282" s="627" t="s">
        <v>2425</v>
      </c>
      <c r="E282" s="1483">
        <v>16</v>
      </c>
      <c r="F282" s="622">
        <v>411</v>
      </c>
      <c r="G282" s="1459">
        <v>3.3176000000000001E-4</v>
      </c>
      <c r="H282" s="1484">
        <v>10</v>
      </c>
      <c r="I282" s="653">
        <v>50</v>
      </c>
      <c r="J282" s="1164">
        <f>IFERROR(VLOOKUP(C282,TDSheet!$G$1:$AK$2998,30,FALSE)/'Параметры заказа'!$B$10,"")</f>
        <v>28.44</v>
      </c>
      <c r="K282" s="1962">
        <f t="shared" si="4"/>
        <v>2276.2770228000004</v>
      </c>
      <c r="L282" s="584"/>
    </row>
    <row r="283" spans="1:12" ht="17.399999999999999" customHeight="1">
      <c r="A283" s="2109"/>
      <c r="B283" s="2112"/>
      <c r="C283" s="626" t="s">
        <v>2541</v>
      </c>
      <c r="D283" s="1520" t="s">
        <v>2323</v>
      </c>
      <c r="E283" s="1521">
        <v>16</v>
      </c>
      <c r="F283" s="622">
        <v>417</v>
      </c>
      <c r="G283" s="1459">
        <v>3.2905599999999999E-4</v>
      </c>
      <c r="H283" s="1484">
        <v>5</v>
      </c>
      <c r="I283" s="1522">
        <v>40</v>
      </c>
      <c r="J283" s="1164">
        <f>IFERROR(VLOOKUP(C283,TDSheet!$G$1:$AK$2998,30,FALSE)/'Параметры заказа'!$B$10,"")</f>
        <v>31.92</v>
      </c>
      <c r="K283" s="1962">
        <f t="shared" si="4"/>
        <v>2554.8088104000003</v>
      </c>
      <c r="L283" s="584"/>
    </row>
    <row r="284" spans="1:12" ht="17.399999999999999" customHeight="1" thickBot="1">
      <c r="A284" s="2109"/>
      <c r="B284" s="2112"/>
      <c r="C284" s="628" t="s">
        <v>2542</v>
      </c>
      <c r="D284" s="656" t="s">
        <v>2497</v>
      </c>
      <c r="E284" s="1523">
        <v>16</v>
      </c>
      <c r="F284" s="657">
        <v>601</v>
      </c>
      <c r="G284" s="1478">
        <v>5.2659199999999999E-4</v>
      </c>
      <c r="H284" s="1524">
        <v>5</v>
      </c>
      <c r="I284" s="658">
        <v>20</v>
      </c>
      <c r="J284" s="1172">
        <f>IFERROR(VLOOKUP(C284,TDSheet!$G$1:$AK$2998,30,FALSE)/'Параметры заказа'!$B$10,"")</f>
        <v>49.73</v>
      </c>
      <c r="K284" s="1973">
        <f t="shared" si="4"/>
        <v>3980.2832751000005</v>
      </c>
      <c r="L284" s="585"/>
    </row>
    <row r="285" spans="1:12" ht="28.2" customHeight="1" thickBot="1">
      <c r="A285" s="1297" t="s">
        <v>578</v>
      </c>
      <c r="B285" s="747"/>
      <c r="C285" s="747"/>
      <c r="D285" s="747"/>
      <c r="E285" s="747"/>
      <c r="F285" s="747"/>
      <c r="G285" s="747"/>
      <c r="H285" s="747"/>
      <c r="I285" s="747"/>
      <c r="J285" s="747" t="str">
        <f>IFERROR(VLOOKUP(C285,TDSheet!$G$1:$AK$2998,30,FALSE)/'Параметры заказа'!$B$10,"")</f>
        <v/>
      </c>
      <c r="K285" s="1974" t="str">
        <f t="shared" si="4"/>
        <v/>
      </c>
      <c r="L285" s="530"/>
    </row>
    <row r="286" spans="1:12" ht="16.95" customHeight="1">
      <c r="A286" s="2122"/>
      <c r="B286" s="2123" t="s">
        <v>2554</v>
      </c>
      <c r="C286" s="1525" t="s">
        <v>2544</v>
      </c>
      <c r="D286" s="631">
        <v>15</v>
      </c>
      <c r="E286" s="1466">
        <v>16</v>
      </c>
      <c r="F286" s="1466">
        <v>66</v>
      </c>
      <c r="G286" s="1455">
        <v>6.9344999999999994E-5</v>
      </c>
      <c r="H286" s="1223">
        <v>10</v>
      </c>
      <c r="I286" s="1468">
        <v>250</v>
      </c>
      <c r="J286" s="1164">
        <f>IFERROR(VLOOKUP(C286,TDSheet!$G$1:$AK$2998,30,FALSE)/'Параметры заказа'!$B$10,"")</f>
        <v>3.13</v>
      </c>
      <c r="K286" s="1206">
        <f t="shared" si="4"/>
        <v>250.51853310000004</v>
      </c>
      <c r="L286" s="531"/>
    </row>
    <row r="287" spans="1:12" ht="16.95" customHeight="1">
      <c r="A287" s="2136"/>
      <c r="B287" s="2138"/>
      <c r="C287" s="1526" t="s">
        <v>2545</v>
      </c>
      <c r="D287" s="632">
        <v>18</v>
      </c>
      <c r="E287" s="1461">
        <v>16</v>
      </c>
      <c r="F287" s="1461">
        <v>79</v>
      </c>
      <c r="G287" s="1459">
        <v>9.1000000000000003E-5</v>
      </c>
      <c r="H287" s="1471">
        <v>10</v>
      </c>
      <c r="I287" s="1469">
        <v>200</v>
      </c>
      <c r="J287" s="1167">
        <f>IFERROR(VLOOKUP(C287,TDSheet!$G$1:$AK$2998,30,FALSE)/'Параметры заказа'!$B$10,"")</f>
        <v>4.13</v>
      </c>
      <c r="K287" s="1967">
        <f t="shared" si="4"/>
        <v>330.55640310000007</v>
      </c>
      <c r="L287" s="584"/>
    </row>
    <row r="288" spans="1:12" ht="16.95" customHeight="1">
      <c r="A288" s="2136"/>
      <c r="B288" s="2138"/>
      <c r="C288" s="1526" t="s">
        <v>2546</v>
      </c>
      <c r="D288" s="632">
        <v>22</v>
      </c>
      <c r="E288" s="1461">
        <v>16</v>
      </c>
      <c r="F288" s="1461">
        <v>101</v>
      </c>
      <c r="G288" s="1459">
        <v>1.26511E-4</v>
      </c>
      <c r="H288" s="1471">
        <v>10</v>
      </c>
      <c r="I288" s="1469">
        <v>100</v>
      </c>
      <c r="J288" s="1167">
        <f>IFERROR(VLOOKUP(C288,TDSheet!$G$1:$AK$2998,30,FALSE)/'Параметры заказа'!$B$10,"")</f>
        <v>4.33</v>
      </c>
      <c r="K288" s="1967">
        <f t="shared" si="4"/>
        <v>346.56397710000005</v>
      </c>
      <c r="L288" s="584"/>
    </row>
    <row r="289" spans="1:14" ht="16.95" customHeight="1">
      <c r="A289" s="2136"/>
      <c r="B289" s="2138"/>
      <c r="C289" s="1526" t="s">
        <v>2547</v>
      </c>
      <c r="D289" s="632">
        <v>28</v>
      </c>
      <c r="E289" s="1461">
        <v>16</v>
      </c>
      <c r="F289" s="1461">
        <v>133</v>
      </c>
      <c r="G289" s="1459">
        <v>2.0512800000000001E-4</v>
      </c>
      <c r="H289" s="1471">
        <v>10</v>
      </c>
      <c r="I289" s="1469">
        <v>80</v>
      </c>
      <c r="J289" s="1167">
        <f>IFERROR(VLOOKUP(C289,TDSheet!$G$1:$AK$2998,30,FALSE)/'Параметры заказа'!$B$10,"")</f>
        <v>5.6</v>
      </c>
      <c r="K289" s="1967">
        <f t="shared" si="4"/>
        <v>448.21207200000003</v>
      </c>
      <c r="L289" s="584"/>
    </row>
    <row r="290" spans="1:14" ht="16.95" customHeight="1">
      <c r="A290" s="2136"/>
      <c r="B290" s="2138"/>
      <c r="C290" s="1526" t="s">
        <v>2548</v>
      </c>
      <c r="D290" s="632">
        <v>35</v>
      </c>
      <c r="E290" s="1461">
        <v>16</v>
      </c>
      <c r="F290" s="1461">
        <v>189</v>
      </c>
      <c r="G290" s="1459">
        <v>3.2762399999999999E-4</v>
      </c>
      <c r="H290" s="1471">
        <v>10</v>
      </c>
      <c r="I290" s="1469">
        <v>50</v>
      </c>
      <c r="J290" s="1167">
        <f>IFERROR(VLOOKUP(C290,TDSheet!$G$1:$AK$2998,30,FALSE)/'Параметры заказа'!$B$10,"")</f>
        <v>8.33</v>
      </c>
      <c r="K290" s="1967">
        <f t="shared" si="4"/>
        <v>666.71545710000009</v>
      </c>
      <c r="L290" s="584"/>
    </row>
    <row r="291" spans="1:14" ht="16.95" customHeight="1">
      <c r="A291" s="2136"/>
      <c r="B291" s="2138"/>
      <c r="C291" s="1526" t="s">
        <v>2549</v>
      </c>
      <c r="D291" s="633">
        <v>42</v>
      </c>
      <c r="E291" s="1458">
        <v>16</v>
      </c>
      <c r="F291" s="1458">
        <v>272</v>
      </c>
      <c r="G291" s="1459">
        <v>5.5332000000000005E-4</v>
      </c>
      <c r="H291" s="1527">
        <v>5</v>
      </c>
      <c r="I291" s="1500">
        <v>50</v>
      </c>
      <c r="J291" s="1167">
        <f>IFERROR(VLOOKUP(C291,TDSheet!$G$1:$AK$2998,30,FALSE)/'Параметры заказа'!$B$10,"")</f>
        <v>11.31</v>
      </c>
      <c r="K291" s="1967">
        <f t="shared" si="4"/>
        <v>905.22830970000018</v>
      </c>
      <c r="L291" s="584"/>
    </row>
    <row r="292" spans="1:14" ht="16.95" customHeight="1">
      <c r="A292" s="2136"/>
      <c r="B292" s="2138"/>
      <c r="C292" s="1526" t="s">
        <v>2550</v>
      </c>
      <c r="D292" s="1512">
        <v>54</v>
      </c>
      <c r="E292" s="1461">
        <v>16</v>
      </c>
      <c r="F292" s="1461">
        <v>393</v>
      </c>
      <c r="G292" s="1459">
        <v>9.9456499999999999E-4</v>
      </c>
      <c r="H292" s="1471">
        <v>5</v>
      </c>
      <c r="I292" s="1469">
        <v>30</v>
      </c>
      <c r="J292" s="1167">
        <f>IFERROR(VLOOKUP(C292,TDSheet!$G$1:$AK$2998,30,FALSE)/'Параметры заказа'!$B$10,"")</f>
        <v>16.71</v>
      </c>
      <c r="K292" s="1967">
        <f t="shared" si="4"/>
        <v>1337.4328077000002</v>
      </c>
      <c r="L292" s="584"/>
    </row>
    <row r="293" spans="1:14" ht="16.95" customHeight="1">
      <c r="A293" s="2136"/>
      <c r="B293" s="2138"/>
      <c r="C293" s="1526" t="s">
        <v>2551</v>
      </c>
      <c r="D293" s="1512">
        <v>76</v>
      </c>
      <c r="E293" s="1461">
        <v>16</v>
      </c>
      <c r="F293" s="1461">
        <v>1167</v>
      </c>
      <c r="G293" s="1459">
        <v>3.50432E-3</v>
      </c>
      <c r="H293" s="1471">
        <v>1</v>
      </c>
      <c r="I293" s="1469">
        <v>10</v>
      </c>
      <c r="J293" s="1167">
        <f>IFERROR(VLOOKUP(C293,TDSheet!$G$1:$AK$2998,30,FALSE)/'Параметры заказа'!$B$10,"")</f>
        <v>38.869999999999997</v>
      </c>
      <c r="K293" s="1967">
        <f t="shared" si="4"/>
        <v>3111.0720069000004</v>
      </c>
      <c r="L293" s="584"/>
      <c r="N293" t="s">
        <v>1323</v>
      </c>
    </row>
    <row r="294" spans="1:14" ht="16.95" customHeight="1">
      <c r="A294" s="2136"/>
      <c r="B294" s="2138"/>
      <c r="C294" s="1526" t="s">
        <v>2552</v>
      </c>
      <c r="D294" s="1512" t="s">
        <v>2779</v>
      </c>
      <c r="E294" s="1461">
        <v>16</v>
      </c>
      <c r="F294" s="1461">
        <v>1575</v>
      </c>
      <c r="G294" s="1459">
        <v>5.3605199999999997E-3</v>
      </c>
      <c r="H294" s="1471">
        <v>1</v>
      </c>
      <c r="I294" s="1469">
        <v>5</v>
      </c>
      <c r="J294" s="1167">
        <f>IFERROR(VLOOKUP(C294,TDSheet!$G$1:$AK$2998,30,FALSE)/'Параметры заказа'!$B$10,"")</f>
        <v>51.83</v>
      </c>
      <c r="K294" s="1967">
        <f t="shared" si="4"/>
        <v>4148.3628021000004</v>
      </c>
      <c r="L294" s="584"/>
      <c r="N294" t="s">
        <v>1323</v>
      </c>
    </row>
    <row r="295" spans="1:14" ht="16.95" customHeight="1" thickBot="1">
      <c r="A295" s="2137"/>
      <c r="B295" s="2139"/>
      <c r="C295" s="1528" t="s">
        <v>2553</v>
      </c>
      <c r="D295" s="1529">
        <v>108</v>
      </c>
      <c r="E295" s="1463">
        <v>16</v>
      </c>
      <c r="F295" s="1463">
        <v>2284</v>
      </c>
      <c r="G295" s="1464">
        <v>9.4263750000000007E-3</v>
      </c>
      <c r="H295" s="1439">
        <v>1</v>
      </c>
      <c r="I295" s="1473">
        <v>3</v>
      </c>
      <c r="J295" s="1168">
        <f>IFERROR(VLOOKUP(C295,TDSheet!$G$1:$AK$2998,30,FALSE)/'Параметры заказа'!$B$10,"")</f>
        <v>71.27</v>
      </c>
      <c r="K295" s="1963">
        <f t="shared" si="4"/>
        <v>5704.2989949000003</v>
      </c>
      <c r="L295" s="585"/>
      <c r="N295" t="s">
        <v>1323</v>
      </c>
    </row>
    <row r="296" spans="1:14" ht="16.95" customHeight="1">
      <c r="A296" s="1530"/>
      <c r="B296" s="2102" t="s">
        <v>2636</v>
      </c>
      <c r="C296" s="1525" t="s">
        <v>2555</v>
      </c>
      <c r="D296" s="631" t="s">
        <v>2596</v>
      </c>
      <c r="E296" s="1466">
        <v>16</v>
      </c>
      <c r="F296" s="1466">
        <v>73</v>
      </c>
      <c r="G296" s="1455">
        <v>8.9179999999999997E-5</v>
      </c>
      <c r="H296" s="1223">
        <v>10</v>
      </c>
      <c r="I296" s="1468">
        <v>200</v>
      </c>
      <c r="J296" s="1159">
        <f>IFERROR(VLOOKUP(C296,TDSheet!$G$1:$AK$2998,30,FALSE)/'Параметры заказа'!$B$10,"")</f>
        <v>3.75</v>
      </c>
      <c r="K296" s="1206">
        <f t="shared" si="4"/>
        <v>300.14201250000002</v>
      </c>
      <c r="L296" s="531"/>
    </row>
    <row r="297" spans="1:14" ht="16.95" customHeight="1">
      <c r="A297" s="1531"/>
      <c r="B297" s="2103"/>
      <c r="C297" s="1532" t="s">
        <v>2556</v>
      </c>
      <c r="D297" s="630" t="s">
        <v>2597</v>
      </c>
      <c r="E297" s="1475">
        <v>16</v>
      </c>
      <c r="F297" s="1475">
        <v>94</v>
      </c>
      <c r="G297" s="1459">
        <v>1.3367199999999999E-4</v>
      </c>
      <c r="H297" s="1257">
        <v>10</v>
      </c>
      <c r="I297" s="1533">
        <v>100</v>
      </c>
      <c r="J297" s="1160">
        <f>IFERROR(VLOOKUP(C297,TDSheet!$G$1:$AK$2998,30,FALSE)/'Параметры заказа'!$B$10,"")</f>
        <v>4.09</v>
      </c>
      <c r="K297" s="1967">
        <f t="shared" si="4"/>
        <v>327.35488830000003</v>
      </c>
      <c r="L297" s="584"/>
    </row>
    <row r="298" spans="1:14" ht="16.95" customHeight="1">
      <c r="A298" s="1531"/>
      <c r="B298" s="2103"/>
      <c r="C298" s="1532" t="s">
        <v>2557</v>
      </c>
      <c r="D298" s="630" t="s">
        <v>2598</v>
      </c>
      <c r="E298" s="1475">
        <v>16</v>
      </c>
      <c r="F298" s="1475">
        <v>97</v>
      </c>
      <c r="G298" s="1459">
        <v>1.3367199999999999E-4</v>
      </c>
      <c r="H298" s="1257">
        <v>10</v>
      </c>
      <c r="I298" s="1533">
        <v>100</v>
      </c>
      <c r="J298" s="1160">
        <f>IFERROR(VLOOKUP(C298,TDSheet!$G$1:$AK$2998,30,FALSE)/'Параметры заказа'!$B$10,"")</f>
        <v>4.63</v>
      </c>
      <c r="K298" s="1967">
        <f t="shared" si="4"/>
        <v>370.57533810000007</v>
      </c>
      <c r="L298" s="584"/>
    </row>
    <row r="299" spans="1:14" ht="16.95" customHeight="1">
      <c r="A299" s="1531"/>
      <c r="B299" s="2103"/>
      <c r="C299" s="1534" t="s">
        <v>2558</v>
      </c>
      <c r="D299" s="630" t="s">
        <v>2599</v>
      </c>
      <c r="E299" s="1475">
        <v>16</v>
      </c>
      <c r="F299" s="1475">
        <v>117</v>
      </c>
      <c r="G299" s="1459">
        <v>1.9210399999999999E-4</v>
      </c>
      <c r="H299" s="1257">
        <v>10</v>
      </c>
      <c r="I299" s="1533">
        <v>80</v>
      </c>
      <c r="J299" s="1160">
        <f>IFERROR(VLOOKUP(C299,TDSheet!$G$1:$AK$2998,30,FALSE)/'Параметры заказа'!$B$10,"")</f>
        <v>5.28</v>
      </c>
      <c r="K299" s="1967">
        <f t="shared" si="4"/>
        <v>422.59995360000011</v>
      </c>
      <c r="L299" s="584"/>
    </row>
    <row r="300" spans="1:14" ht="16.95" customHeight="1">
      <c r="A300" s="1531"/>
      <c r="B300" s="2103"/>
      <c r="C300" s="1534" t="s">
        <v>2559</v>
      </c>
      <c r="D300" s="630" t="s">
        <v>2600</v>
      </c>
      <c r="E300" s="1475">
        <v>16</v>
      </c>
      <c r="F300" s="1475">
        <v>120</v>
      </c>
      <c r="G300" s="1459">
        <v>1.9536E-4</v>
      </c>
      <c r="H300" s="1257">
        <v>10</v>
      </c>
      <c r="I300" s="1533">
        <v>80</v>
      </c>
      <c r="J300" s="1160">
        <f>IFERROR(VLOOKUP(C300,TDSheet!$G$1:$AK$2998,30,FALSE)/'Параметры заказа'!$B$10,"")</f>
        <v>6.26</v>
      </c>
      <c r="K300" s="1967">
        <f t="shared" si="4"/>
        <v>501.03706620000008</v>
      </c>
      <c r="L300" s="584"/>
    </row>
    <row r="301" spans="1:14" ht="16.95" customHeight="1">
      <c r="A301" s="1531"/>
      <c r="B301" s="2103"/>
      <c r="C301" s="1534" t="s">
        <v>2560</v>
      </c>
      <c r="D301" s="630" t="s">
        <v>2601</v>
      </c>
      <c r="E301" s="1475">
        <v>16</v>
      </c>
      <c r="F301" s="1475">
        <v>140</v>
      </c>
      <c r="G301" s="1459">
        <v>2.4420000000000003E-4</v>
      </c>
      <c r="H301" s="1257">
        <v>10</v>
      </c>
      <c r="I301" s="1533">
        <v>80</v>
      </c>
      <c r="J301" s="1160">
        <f>IFERROR(VLOOKUP(C301,TDSheet!$G$1:$AK$2998,30,FALSE)/'Параметры заказа'!$B$10,"")</f>
        <v>7.87</v>
      </c>
      <c r="K301" s="1967">
        <f t="shared" si="4"/>
        <v>629.89803690000008</v>
      </c>
      <c r="L301" s="584"/>
    </row>
    <row r="302" spans="1:14" ht="16.95" customHeight="1">
      <c r="A302" s="1531"/>
      <c r="B302" s="2103"/>
      <c r="C302" s="1534" t="s">
        <v>2561</v>
      </c>
      <c r="D302" s="630" t="s">
        <v>2602</v>
      </c>
      <c r="E302" s="1475">
        <v>16</v>
      </c>
      <c r="F302" s="1475">
        <v>127</v>
      </c>
      <c r="G302" s="1459">
        <v>1.9536E-4</v>
      </c>
      <c r="H302" s="1257">
        <v>10</v>
      </c>
      <c r="I302" s="1533">
        <v>80</v>
      </c>
      <c r="J302" s="1160">
        <f>IFERROR(VLOOKUP(C302,TDSheet!$G$1:$AK$2998,30,FALSE)/'Параметры заказа'!$B$10,"")</f>
        <v>5.43</v>
      </c>
      <c r="K302" s="1967">
        <f t="shared" si="4"/>
        <v>434.60563410000003</v>
      </c>
      <c r="L302" s="584"/>
    </row>
    <row r="303" spans="1:14" ht="16.95" customHeight="1">
      <c r="A303" s="1531"/>
      <c r="B303" s="2103"/>
      <c r="C303" s="1534" t="s">
        <v>2562</v>
      </c>
      <c r="D303" s="630" t="s">
        <v>2603</v>
      </c>
      <c r="E303" s="1475">
        <v>16</v>
      </c>
      <c r="F303" s="1475">
        <v>142</v>
      </c>
      <c r="G303" s="1459">
        <v>2.5692800000000002E-4</v>
      </c>
      <c r="H303" s="1257">
        <v>10</v>
      </c>
      <c r="I303" s="1533">
        <v>80</v>
      </c>
      <c r="J303" s="1160">
        <f>IFERROR(VLOOKUP(C303,TDSheet!$G$1:$AK$2998,30,FALSE)/'Параметры заказа'!$B$10,"")</f>
        <v>8.25</v>
      </c>
      <c r="K303" s="1967">
        <f t="shared" si="4"/>
        <v>660.31242750000013</v>
      </c>
      <c r="L303" s="584"/>
    </row>
    <row r="304" spans="1:14" ht="16.95" customHeight="1">
      <c r="A304" s="1531"/>
      <c r="B304" s="2103"/>
      <c r="C304" s="1534" t="s">
        <v>2563</v>
      </c>
      <c r="D304" s="630" t="s">
        <v>2604</v>
      </c>
      <c r="E304" s="1475">
        <v>16</v>
      </c>
      <c r="F304" s="1475">
        <v>160</v>
      </c>
      <c r="G304" s="1459">
        <v>3.0069599999999998E-4</v>
      </c>
      <c r="H304" s="1257">
        <v>10</v>
      </c>
      <c r="I304" s="1533">
        <v>50</v>
      </c>
      <c r="J304" s="1160">
        <f>IFERROR(VLOOKUP(C304,TDSheet!$G$1:$AK$2998,30,FALSE)/'Параметры заказа'!$B$10,"")</f>
        <v>7.53</v>
      </c>
      <c r="K304" s="1967">
        <f t="shared" si="4"/>
        <v>602.68516110000007</v>
      </c>
      <c r="L304" s="584"/>
    </row>
    <row r="305" spans="1:14" ht="16.95" customHeight="1">
      <c r="A305" s="1531"/>
      <c r="B305" s="2103"/>
      <c r="C305" s="1534" t="s">
        <v>2564</v>
      </c>
      <c r="D305" s="630" t="s">
        <v>2605</v>
      </c>
      <c r="E305" s="1475">
        <v>16</v>
      </c>
      <c r="F305" s="1475">
        <v>163</v>
      </c>
      <c r="G305" s="1459">
        <v>3.0967199999999999E-4</v>
      </c>
      <c r="H305" s="1257">
        <v>10</v>
      </c>
      <c r="I305" s="1533">
        <v>50</v>
      </c>
      <c r="J305" s="1160">
        <f>IFERROR(VLOOKUP(C305,TDSheet!$G$1:$AK$2998,30,FALSE)/'Параметры заказа'!$B$10,"")</f>
        <v>7.84</v>
      </c>
      <c r="K305" s="1967">
        <f t="shared" si="4"/>
        <v>627.49690080000005</v>
      </c>
      <c r="L305" s="584"/>
    </row>
    <row r="306" spans="1:14" ht="16.95" customHeight="1">
      <c r="A306" s="1531"/>
      <c r="B306" s="2103"/>
      <c r="C306" s="1532" t="s">
        <v>2565</v>
      </c>
      <c r="D306" s="630" t="s">
        <v>2606</v>
      </c>
      <c r="E306" s="1475">
        <v>16</v>
      </c>
      <c r="F306" s="1475">
        <v>166</v>
      </c>
      <c r="G306" s="1459">
        <v>3.0518400000000001E-4</v>
      </c>
      <c r="H306" s="1257">
        <v>10</v>
      </c>
      <c r="I306" s="1533">
        <v>50</v>
      </c>
      <c r="J306" s="1160">
        <f>IFERROR(VLOOKUP(C306,TDSheet!$G$1:$AK$2998,30,FALSE)/'Параметры заказа'!$B$10,"")</f>
        <v>7.94</v>
      </c>
      <c r="K306" s="1967">
        <f t="shared" si="4"/>
        <v>635.50068780000015</v>
      </c>
      <c r="L306" s="584"/>
    </row>
    <row r="307" spans="1:14" ht="16.95" customHeight="1">
      <c r="A307" s="1531"/>
      <c r="B307" s="2103"/>
      <c r="C307" s="1532" t="s">
        <v>2566</v>
      </c>
      <c r="D307" s="630" t="s">
        <v>2607</v>
      </c>
      <c r="E307" s="1475">
        <v>16</v>
      </c>
      <c r="F307" s="1475">
        <v>173</v>
      </c>
      <c r="G307" s="1459">
        <v>3.1416000000000001E-4</v>
      </c>
      <c r="H307" s="1257">
        <v>10</v>
      </c>
      <c r="I307" s="1533">
        <v>50</v>
      </c>
      <c r="J307" s="1160">
        <f>IFERROR(VLOOKUP(C307,TDSheet!$G$1:$AK$2998,30,FALSE)/'Параметры заказа'!$B$10,"")</f>
        <v>7.84</v>
      </c>
      <c r="K307" s="1967">
        <f t="shared" si="4"/>
        <v>627.49690080000005</v>
      </c>
      <c r="L307" s="584"/>
    </row>
    <row r="308" spans="1:14" ht="16.95" customHeight="1">
      <c r="A308" s="1531"/>
      <c r="B308" s="2103"/>
      <c r="C308" s="1532" t="s">
        <v>2567</v>
      </c>
      <c r="D308" s="630" t="s">
        <v>2608</v>
      </c>
      <c r="E308" s="1475">
        <v>16</v>
      </c>
      <c r="F308" s="1475">
        <v>221</v>
      </c>
      <c r="G308" s="1459">
        <v>4.8336000000000001E-4</v>
      </c>
      <c r="H308" s="630">
        <v>5</v>
      </c>
      <c r="I308" s="630">
        <v>60</v>
      </c>
      <c r="J308" s="1160">
        <f>IFERROR(VLOOKUP(C308,TDSheet!$G$1:$AK$2998,30,FALSE)/'Параметры заказа'!$B$10,"")</f>
        <v>8.92</v>
      </c>
      <c r="K308" s="1967">
        <f t="shared" si="4"/>
        <v>713.93780040000013</v>
      </c>
      <c r="L308" s="584"/>
    </row>
    <row r="309" spans="1:14" ht="16.95" customHeight="1">
      <c r="A309" s="1531"/>
      <c r="B309" s="2103"/>
      <c r="C309" s="1532" t="s">
        <v>2568</v>
      </c>
      <c r="D309" s="630" t="s">
        <v>2609</v>
      </c>
      <c r="E309" s="1475">
        <v>16</v>
      </c>
      <c r="F309" s="1475">
        <v>228</v>
      </c>
      <c r="G309" s="1459">
        <v>4.8972000000000002E-4</v>
      </c>
      <c r="H309" s="1257">
        <v>5</v>
      </c>
      <c r="I309" s="1533">
        <v>60</v>
      </c>
      <c r="J309" s="1160">
        <f>IFERROR(VLOOKUP(C309,TDSheet!$G$1:$AK$2998,30,FALSE)/'Параметры заказа'!$B$10,"")</f>
        <v>9.61</v>
      </c>
      <c r="K309" s="1967">
        <f t="shared" si="4"/>
        <v>769.16393070000004</v>
      </c>
      <c r="L309" s="584"/>
    </row>
    <row r="310" spans="1:14" ht="16.95" customHeight="1">
      <c r="A310" s="1531"/>
      <c r="B310" s="2103"/>
      <c r="C310" s="1532" t="s">
        <v>2569</v>
      </c>
      <c r="D310" s="630" t="s">
        <v>2610</v>
      </c>
      <c r="E310" s="1461">
        <v>16</v>
      </c>
      <c r="F310" s="1461">
        <v>234</v>
      </c>
      <c r="G310" s="1459">
        <v>4.8972000000000002E-4</v>
      </c>
      <c r="H310" s="1257">
        <v>5</v>
      </c>
      <c r="I310" s="1533">
        <v>60</v>
      </c>
      <c r="J310" s="1160">
        <f>IFERROR(VLOOKUP(C310,TDSheet!$G$1:$AK$2998,30,FALSE)/'Параметры заказа'!$B$10,"")</f>
        <v>9.8800000000000008</v>
      </c>
      <c r="K310" s="1967">
        <f t="shared" si="4"/>
        <v>790.7741556000002</v>
      </c>
      <c r="L310" s="584"/>
    </row>
    <row r="311" spans="1:14" ht="16.95" customHeight="1">
      <c r="A311" s="1531"/>
      <c r="B311" s="2103"/>
      <c r="C311" s="1532" t="s">
        <v>2570</v>
      </c>
      <c r="D311" s="630" t="s">
        <v>2611</v>
      </c>
      <c r="E311" s="1461">
        <v>16</v>
      </c>
      <c r="F311" s="1461">
        <v>240</v>
      </c>
      <c r="G311" s="1459">
        <v>5.0244000000000005E-4</v>
      </c>
      <c r="H311" s="1257">
        <v>5</v>
      </c>
      <c r="I311" s="1533">
        <v>60</v>
      </c>
      <c r="J311" s="1160">
        <f>IFERROR(VLOOKUP(C311,TDSheet!$G$1:$AK$2998,30,FALSE)/'Параметры заказа'!$B$10,"")</f>
        <v>10.17</v>
      </c>
      <c r="K311" s="1967">
        <f t="shared" si="4"/>
        <v>813.98513790000015</v>
      </c>
      <c r="L311" s="584"/>
    </row>
    <row r="312" spans="1:14" ht="16.95" customHeight="1">
      <c r="A312" s="1531"/>
      <c r="B312" s="2103"/>
      <c r="C312" s="1532" t="s">
        <v>2571</v>
      </c>
      <c r="D312" s="630" t="s">
        <v>2612</v>
      </c>
      <c r="E312" s="1461">
        <v>16</v>
      </c>
      <c r="F312" s="1461">
        <v>251</v>
      </c>
      <c r="G312" s="1459">
        <v>5.2787999999999999E-4</v>
      </c>
      <c r="H312" s="1257">
        <v>5</v>
      </c>
      <c r="I312" s="1533">
        <v>50</v>
      </c>
      <c r="J312" s="1160">
        <f>IFERROR(VLOOKUP(C312,TDSheet!$G$1:$AK$2998,30,FALSE)/'Параметры заказа'!$B$10,"")</f>
        <v>11.86</v>
      </c>
      <c r="K312" s="1967">
        <f t="shared" si="4"/>
        <v>949.24913820000006</v>
      </c>
      <c r="L312" s="584"/>
    </row>
    <row r="313" spans="1:14" ht="16.95" customHeight="1">
      <c r="A313" s="1531"/>
      <c r="B313" s="2103"/>
      <c r="C313" s="1532" t="s">
        <v>2572</v>
      </c>
      <c r="D313" s="630" t="s">
        <v>2613</v>
      </c>
      <c r="E313" s="1461">
        <v>16</v>
      </c>
      <c r="F313" s="1461">
        <v>331</v>
      </c>
      <c r="G313" s="1459">
        <v>8.3655000000000003E-4</v>
      </c>
      <c r="H313" s="1257">
        <v>5</v>
      </c>
      <c r="I313" s="1533">
        <v>30</v>
      </c>
      <c r="J313" s="1160">
        <f>IFERROR(VLOOKUP(C313,TDSheet!$G$1:$AK$2998,30,FALSE)/'Параметры заказа'!$B$10,"")</f>
        <v>11.89</v>
      </c>
      <c r="K313" s="1967">
        <f t="shared" si="4"/>
        <v>951.65027430000021</v>
      </c>
      <c r="L313" s="584"/>
    </row>
    <row r="314" spans="1:14" ht="16.95" customHeight="1">
      <c r="A314" s="1531"/>
      <c r="B314" s="2103"/>
      <c r="C314" s="1532" t="s">
        <v>2573</v>
      </c>
      <c r="D314" s="630" t="s">
        <v>2614</v>
      </c>
      <c r="E314" s="1461">
        <v>16</v>
      </c>
      <c r="F314" s="1461">
        <v>331</v>
      </c>
      <c r="G314" s="1459">
        <v>8.3655000000000003E-4</v>
      </c>
      <c r="H314" s="1257">
        <v>5</v>
      </c>
      <c r="I314" s="1533">
        <v>30</v>
      </c>
      <c r="J314" s="1160">
        <f>IFERROR(VLOOKUP(C314,TDSheet!$G$1:$AK$2998,30,FALSE)/'Параметры заказа'!$B$10,"")</f>
        <v>13.97</v>
      </c>
      <c r="K314" s="1967">
        <f t="shared" si="4"/>
        <v>1118.1290439000002</v>
      </c>
      <c r="L314" s="584"/>
    </row>
    <row r="315" spans="1:14" ht="16.95" customHeight="1">
      <c r="A315" s="1531"/>
      <c r="B315" s="2103"/>
      <c r="C315" s="1532" t="s">
        <v>2574</v>
      </c>
      <c r="D315" s="630" t="s">
        <v>2615</v>
      </c>
      <c r="E315" s="1461">
        <v>16</v>
      </c>
      <c r="F315" s="1461">
        <v>333</v>
      </c>
      <c r="G315" s="1459">
        <v>8.4584500000000002E-4</v>
      </c>
      <c r="H315" s="1257">
        <v>5</v>
      </c>
      <c r="I315" s="1533">
        <v>30</v>
      </c>
      <c r="J315" s="1160">
        <f>IFERROR(VLOOKUP(C315,TDSheet!$G$1:$AK$2998,30,FALSE)/'Параметры заказа'!$B$10,"")</f>
        <v>15.04</v>
      </c>
      <c r="K315" s="1967">
        <f t="shared" si="4"/>
        <v>1203.7695648000001</v>
      </c>
      <c r="L315" s="584"/>
    </row>
    <row r="316" spans="1:14" ht="16.95" customHeight="1">
      <c r="A316" s="1531"/>
      <c r="B316" s="2103"/>
      <c r="C316" s="1532" t="s">
        <v>2575</v>
      </c>
      <c r="D316" s="630" t="s">
        <v>2616</v>
      </c>
      <c r="E316" s="1461">
        <v>16</v>
      </c>
      <c r="F316" s="1461">
        <v>346</v>
      </c>
      <c r="G316" s="1459">
        <v>8.4584500000000002E-4</v>
      </c>
      <c r="H316" s="1257">
        <v>5</v>
      </c>
      <c r="I316" s="1533">
        <v>30</v>
      </c>
      <c r="J316" s="1160">
        <f>IFERROR(VLOOKUP(C316,TDSheet!$G$1:$AK$2998,30,FALSE)/'Параметры заказа'!$B$10,"")</f>
        <v>15.62</v>
      </c>
      <c r="K316" s="1967">
        <f t="shared" si="4"/>
        <v>1250.1915294</v>
      </c>
      <c r="L316" s="584"/>
    </row>
    <row r="317" spans="1:14" ht="16.95" customHeight="1">
      <c r="A317" s="1531"/>
      <c r="B317" s="2103"/>
      <c r="C317" s="1526" t="s">
        <v>2576</v>
      </c>
      <c r="D317" s="632" t="s">
        <v>2617</v>
      </c>
      <c r="E317" s="1461">
        <v>16</v>
      </c>
      <c r="F317" s="1461">
        <v>350</v>
      </c>
      <c r="G317" s="1459">
        <v>8.9232000000000005E-4</v>
      </c>
      <c r="H317" s="1471">
        <v>5</v>
      </c>
      <c r="I317" s="1469">
        <v>30</v>
      </c>
      <c r="J317" s="1160">
        <f>IFERROR(VLOOKUP(C317,TDSheet!$G$1:$AK$2998,30,FALSE)/'Параметры заказа'!$B$10,"")</f>
        <v>16.39</v>
      </c>
      <c r="K317" s="1967">
        <f t="shared" si="4"/>
        <v>1311.8206893000001</v>
      </c>
      <c r="L317" s="584"/>
    </row>
    <row r="318" spans="1:14" ht="16.95" customHeight="1">
      <c r="A318" s="1531"/>
      <c r="B318" s="2103"/>
      <c r="C318" s="1528" t="s">
        <v>2577</v>
      </c>
      <c r="D318" s="1529" t="s">
        <v>2618</v>
      </c>
      <c r="E318" s="1461">
        <v>16</v>
      </c>
      <c r="F318" s="1461">
        <v>381</v>
      </c>
      <c r="G318" s="1459">
        <v>9.4808999999999996E-4</v>
      </c>
      <c r="H318" s="1439">
        <v>5</v>
      </c>
      <c r="I318" s="1473">
        <v>30</v>
      </c>
      <c r="J318" s="1160">
        <f>IFERROR(VLOOKUP(C318,TDSheet!$G$1:$AK$2998,30,FALSE)/'Параметры заказа'!$B$10,"")</f>
        <v>16.649999999999999</v>
      </c>
      <c r="K318" s="1967">
        <f t="shared" si="4"/>
        <v>1332.6305355000002</v>
      </c>
      <c r="L318" s="584"/>
    </row>
    <row r="319" spans="1:14" ht="16.95" customHeight="1">
      <c r="A319" s="1535"/>
      <c r="B319" s="2103"/>
      <c r="C319" s="1528" t="s">
        <v>2578</v>
      </c>
      <c r="D319" s="1529" t="s">
        <v>2619</v>
      </c>
      <c r="E319" s="1461">
        <v>16</v>
      </c>
      <c r="F319" s="1461">
        <v>945</v>
      </c>
      <c r="G319" s="1459">
        <v>2.7815539999999999E-3</v>
      </c>
      <c r="H319" s="1439">
        <v>1</v>
      </c>
      <c r="I319" s="1473">
        <v>10</v>
      </c>
      <c r="J319" s="1160">
        <f>IFERROR(VLOOKUP(C319,TDSheet!$G$1:$AK$2998,30,FALSE)/'Параметры заказа'!$B$10,"")</f>
        <v>36.81</v>
      </c>
      <c r="K319" s="1967">
        <f t="shared" si="4"/>
        <v>2946.1939947000005</v>
      </c>
      <c r="L319" s="584"/>
      <c r="N319" t="s">
        <v>1323</v>
      </c>
    </row>
    <row r="320" spans="1:14" ht="16.95" customHeight="1">
      <c r="A320" s="1535"/>
      <c r="B320" s="2103"/>
      <c r="C320" s="1528" t="s">
        <v>2579</v>
      </c>
      <c r="D320" s="1529" t="s">
        <v>2620</v>
      </c>
      <c r="E320" s="1461">
        <v>16</v>
      </c>
      <c r="F320" s="1461">
        <v>956</v>
      </c>
      <c r="G320" s="1459">
        <v>2.8472599999999999E-3</v>
      </c>
      <c r="H320" s="1439">
        <v>1</v>
      </c>
      <c r="I320" s="1473">
        <v>10</v>
      </c>
      <c r="J320" s="1160">
        <f>IFERROR(VLOOKUP(C320,TDSheet!$G$1:$AK$2998,30,FALSE)/'Параметры заказа'!$B$10,"")</f>
        <v>39.880000000000003</v>
      </c>
      <c r="K320" s="1967">
        <f t="shared" si="4"/>
        <v>3191.9102556000007</v>
      </c>
      <c r="L320" s="584"/>
      <c r="N320" t="s">
        <v>1323</v>
      </c>
    </row>
    <row r="321" spans="1:14" ht="16.95" customHeight="1">
      <c r="A321" s="1535"/>
      <c r="B321" s="2103"/>
      <c r="C321" s="1528" t="s">
        <v>2580</v>
      </c>
      <c r="D321" s="1529" t="s">
        <v>2621</v>
      </c>
      <c r="E321" s="1461">
        <v>16</v>
      </c>
      <c r="F321" s="1461">
        <v>1011</v>
      </c>
      <c r="G321" s="1459">
        <v>3.0662799999999998E-3</v>
      </c>
      <c r="H321" s="1439">
        <v>1</v>
      </c>
      <c r="I321" s="1473">
        <v>10</v>
      </c>
      <c r="J321" s="1160">
        <f>IFERROR(VLOOKUP(C321,TDSheet!$G$1:$AK$2998,30,FALSE)/'Параметры заказа'!$B$10,"")</f>
        <v>42.74</v>
      </c>
      <c r="K321" s="1967">
        <f t="shared" si="4"/>
        <v>3420.8185638000009</v>
      </c>
      <c r="L321" s="584"/>
      <c r="N321" t="s">
        <v>1323</v>
      </c>
    </row>
    <row r="322" spans="1:14" ht="16.95" customHeight="1">
      <c r="A322" s="1535"/>
      <c r="B322" s="2103"/>
      <c r="C322" s="1528" t="s">
        <v>2581</v>
      </c>
      <c r="D322" s="1529" t="s">
        <v>2622</v>
      </c>
      <c r="E322" s="1461">
        <v>16</v>
      </c>
      <c r="F322" s="1461">
        <v>999</v>
      </c>
      <c r="G322" s="1459">
        <v>3.2633979999999998E-3</v>
      </c>
      <c r="H322" s="1439">
        <v>1</v>
      </c>
      <c r="I322" s="1473">
        <v>10</v>
      </c>
      <c r="J322" s="1160">
        <f>IFERROR(VLOOKUP(C322,TDSheet!$G$1:$AK$2998,30,FALSE)/'Параметры заказа'!$B$10,"")</f>
        <v>44.96</v>
      </c>
      <c r="K322" s="1967">
        <f t="shared" si="4"/>
        <v>3598.5026352000004</v>
      </c>
      <c r="L322" s="584"/>
      <c r="N322" t="s">
        <v>1323</v>
      </c>
    </row>
    <row r="323" spans="1:14" ht="16.95" customHeight="1">
      <c r="A323" s="1535"/>
      <c r="B323" s="2103"/>
      <c r="C323" s="1528" t="s">
        <v>2582</v>
      </c>
      <c r="D323" s="1529" t="s">
        <v>2623</v>
      </c>
      <c r="E323" s="1461">
        <v>16</v>
      </c>
      <c r="F323" s="1461">
        <v>1090</v>
      </c>
      <c r="G323" s="1459">
        <v>3.5481240000000002E-3</v>
      </c>
      <c r="H323" s="1439">
        <v>1</v>
      </c>
      <c r="I323" s="1473">
        <v>10</v>
      </c>
      <c r="J323" s="1160">
        <f>IFERROR(VLOOKUP(C323,TDSheet!$G$1:$AK$2998,30,FALSE)/'Параметры заказа'!$B$10,"")</f>
        <v>45.81</v>
      </c>
      <c r="K323" s="1967">
        <f t="shared" si="4"/>
        <v>3666.5348247000006</v>
      </c>
      <c r="L323" s="584"/>
      <c r="N323" t="s">
        <v>1323</v>
      </c>
    </row>
    <row r="324" spans="1:14" ht="16.95" customHeight="1">
      <c r="A324" s="1535"/>
      <c r="B324" s="2103"/>
      <c r="C324" s="1528" t="s">
        <v>2583</v>
      </c>
      <c r="D324" s="1529" t="s">
        <v>2624</v>
      </c>
      <c r="E324" s="1461">
        <v>16</v>
      </c>
      <c r="F324" s="1461">
        <v>1278</v>
      </c>
      <c r="G324" s="1459">
        <v>4.1500799999999996E-3</v>
      </c>
      <c r="H324" s="1439">
        <v>1</v>
      </c>
      <c r="I324" s="1473">
        <v>6</v>
      </c>
      <c r="J324" s="1160">
        <f>IFERROR(VLOOKUP(C324,TDSheet!$G$1:$AK$2998,30,FALSE)/'Параметры заказа'!$B$10,"")</f>
        <v>47.64</v>
      </c>
      <c r="K324" s="1967">
        <f t="shared" si="4"/>
        <v>3813.0041268000004</v>
      </c>
      <c r="L324" s="584"/>
      <c r="N324" t="s">
        <v>1323</v>
      </c>
    </row>
    <row r="325" spans="1:14" ht="16.95" customHeight="1">
      <c r="A325" s="1535"/>
      <c r="B325" s="2103"/>
      <c r="C325" s="1528" t="s">
        <v>2584</v>
      </c>
      <c r="D325" s="1529" t="s">
        <v>2625</v>
      </c>
      <c r="E325" s="1461">
        <v>16</v>
      </c>
      <c r="F325" s="1461">
        <v>1286</v>
      </c>
      <c r="G325" s="1459">
        <v>4.2653600000000002E-3</v>
      </c>
      <c r="H325" s="1439">
        <v>1</v>
      </c>
      <c r="I325" s="1473">
        <v>6</v>
      </c>
      <c r="J325" s="1160">
        <f>IFERROR(VLOOKUP(C325,TDSheet!$G$1:$AK$2998,30,FALSE)/'Параметры заказа'!$B$10,"")</f>
        <v>51.12</v>
      </c>
      <c r="K325" s="1967">
        <f t="shared" si="4"/>
        <v>4091.5359144000004</v>
      </c>
      <c r="L325" s="584"/>
      <c r="N325" t="s">
        <v>1323</v>
      </c>
    </row>
    <row r="326" spans="1:14" ht="16.95" customHeight="1">
      <c r="A326" s="1535"/>
      <c r="B326" s="2103"/>
      <c r="C326" s="1528" t="s">
        <v>2585</v>
      </c>
      <c r="D326" s="1529" t="s">
        <v>2626</v>
      </c>
      <c r="E326" s="1461">
        <v>16</v>
      </c>
      <c r="F326" s="1461">
        <v>1303</v>
      </c>
      <c r="G326" s="1459">
        <v>4.5247400000000002E-3</v>
      </c>
      <c r="H326" s="1439">
        <v>1</v>
      </c>
      <c r="I326" s="1473">
        <v>6</v>
      </c>
      <c r="J326" s="1160">
        <f>IFERROR(VLOOKUP(C326,TDSheet!$G$1:$AK$2998,30,FALSE)/'Параметры заказа'!$B$10,"")</f>
        <v>53.17</v>
      </c>
      <c r="K326" s="1967">
        <f t="shared" si="4"/>
        <v>4255.6135479000004</v>
      </c>
      <c r="L326" s="584"/>
      <c r="N326" t="s">
        <v>1323</v>
      </c>
    </row>
    <row r="327" spans="1:14" ht="16.95" customHeight="1">
      <c r="A327" s="1535"/>
      <c r="B327" s="2103"/>
      <c r="C327" s="1528" t="s">
        <v>2586</v>
      </c>
      <c r="D327" s="1529" t="s">
        <v>2627</v>
      </c>
      <c r="E327" s="1461">
        <v>16</v>
      </c>
      <c r="F327" s="1461">
        <v>1297</v>
      </c>
      <c r="G327" s="1459">
        <v>4.7841200000000002E-3</v>
      </c>
      <c r="H327" s="1439">
        <v>1</v>
      </c>
      <c r="I327" s="1473">
        <v>6</v>
      </c>
      <c r="J327" s="1160">
        <f>IFERROR(VLOOKUP(C327,TDSheet!$G$1:$AK$2998,30,FALSE)/'Параметры заказа'!$B$10,"")</f>
        <v>56.8</v>
      </c>
      <c r="K327" s="1967">
        <f t="shared" si="4"/>
        <v>4546.1510160000007</v>
      </c>
      <c r="L327" s="584"/>
      <c r="N327" t="s">
        <v>1323</v>
      </c>
    </row>
    <row r="328" spans="1:14" ht="16.95" customHeight="1">
      <c r="A328" s="1535"/>
      <c r="B328" s="2103"/>
      <c r="C328" s="1528" t="s">
        <v>2587</v>
      </c>
      <c r="D328" s="1529" t="s">
        <v>2628</v>
      </c>
      <c r="E328" s="1461">
        <v>16</v>
      </c>
      <c r="F328" s="1461">
        <v>1372</v>
      </c>
      <c r="G328" s="1459">
        <v>5.07232E-3</v>
      </c>
      <c r="H328" s="1439">
        <v>1</v>
      </c>
      <c r="I328" s="1473">
        <v>6</v>
      </c>
      <c r="J328" s="1160">
        <f>IFERROR(VLOOKUP(C328,TDSheet!$G$1:$AK$2998,30,FALSE)/'Параметры заказа'!$B$10,"")</f>
        <v>57.62</v>
      </c>
      <c r="K328" s="1967">
        <f t="shared" si="4"/>
        <v>4611.7820694000002</v>
      </c>
      <c r="L328" s="584"/>
      <c r="N328" t="s">
        <v>1323</v>
      </c>
    </row>
    <row r="329" spans="1:14" ht="16.95" customHeight="1">
      <c r="A329" s="1535"/>
      <c r="B329" s="2103"/>
      <c r="C329" s="1528" t="s">
        <v>2588</v>
      </c>
      <c r="D329" s="1529" t="s">
        <v>2629</v>
      </c>
      <c r="E329" s="1461">
        <v>16</v>
      </c>
      <c r="F329" s="1461">
        <v>1458</v>
      </c>
      <c r="G329" s="1459">
        <v>5.1299600000000002E-3</v>
      </c>
      <c r="H329" s="1439">
        <v>1</v>
      </c>
      <c r="I329" s="1473">
        <v>5</v>
      </c>
      <c r="J329" s="1160">
        <f>IFERROR(VLOOKUP(C329,TDSheet!$G$1:$AK$2998,30,FALSE)/'Параметры заказа'!$B$10,"")</f>
        <v>62.16</v>
      </c>
      <c r="K329" s="1967">
        <f t="shared" si="4"/>
        <v>4975.1539992000007</v>
      </c>
      <c r="L329" s="584"/>
      <c r="N329" t="s">
        <v>1323</v>
      </c>
    </row>
    <row r="330" spans="1:14" ht="16.95" customHeight="1">
      <c r="A330" s="1535"/>
      <c r="B330" s="2103"/>
      <c r="C330" s="1528" t="s">
        <v>2589</v>
      </c>
      <c r="D330" s="1529" t="s">
        <v>2630</v>
      </c>
      <c r="E330" s="1461">
        <v>16</v>
      </c>
      <c r="F330" s="1461">
        <v>1843</v>
      </c>
      <c r="G330" s="1459">
        <v>6.9964650000000003E-3</v>
      </c>
      <c r="H330" s="1439">
        <v>1</v>
      </c>
      <c r="I330" s="1473">
        <v>4</v>
      </c>
      <c r="J330" s="1160">
        <f>IFERROR(VLOOKUP(C330,TDSheet!$G$1:$AK$2998,30,FALSE)/'Параметры заказа'!$B$10,"")</f>
        <v>63.19</v>
      </c>
      <c r="K330" s="1967">
        <f t="shared" si="4"/>
        <v>5057.5930053000002</v>
      </c>
      <c r="L330" s="584"/>
      <c r="N330" t="s">
        <v>1323</v>
      </c>
    </row>
    <row r="331" spans="1:14" ht="16.95" customHeight="1">
      <c r="A331" s="1535"/>
      <c r="B331" s="2103"/>
      <c r="C331" s="1528" t="s">
        <v>2590</v>
      </c>
      <c r="D331" s="1529" t="s">
        <v>2631</v>
      </c>
      <c r="E331" s="1461">
        <v>16</v>
      </c>
      <c r="F331" s="1461">
        <v>1861</v>
      </c>
      <c r="G331" s="1459">
        <v>7.2478350000000002E-3</v>
      </c>
      <c r="H331" s="1439">
        <v>1</v>
      </c>
      <c r="I331" s="1473">
        <v>4</v>
      </c>
      <c r="J331" s="1160">
        <f>IFERROR(VLOOKUP(C331,TDSheet!$G$1:$AK$2998,30,FALSE)/'Параметры заказа'!$B$10,"")</f>
        <v>64.42</v>
      </c>
      <c r="K331" s="1967">
        <f t="shared" ref="K331:K394" si="5">IFERROR(J331*$K$3*((100-$K$1)/100),"")</f>
        <v>5156.0395854000008</v>
      </c>
      <c r="L331" s="584"/>
      <c r="N331" t="s">
        <v>1323</v>
      </c>
    </row>
    <row r="332" spans="1:14" ht="16.95" customHeight="1">
      <c r="A332" s="1535"/>
      <c r="B332" s="2103"/>
      <c r="C332" s="1528" t="s">
        <v>2591</v>
      </c>
      <c r="D332" s="1529" t="s">
        <v>2632</v>
      </c>
      <c r="E332" s="1461">
        <v>16</v>
      </c>
      <c r="F332" s="1461">
        <v>1834</v>
      </c>
      <c r="G332" s="1459">
        <v>7.45731E-3</v>
      </c>
      <c r="H332" s="1439">
        <v>1</v>
      </c>
      <c r="I332" s="1473">
        <v>4</v>
      </c>
      <c r="J332" s="1160">
        <f>IFERROR(VLOOKUP(C332,TDSheet!$G$1:$AK$2998,30,FALSE)/'Параметры заказа'!$B$10,"")</f>
        <v>72.59</v>
      </c>
      <c r="K332" s="1967">
        <f t="shared" si="5"/>
        <v>5809.9489833000016</v>
      </c>
      <c r="L332" s="584"/>
      <c r="N332" t="s">
        <v>1323</v>
      </c>
    </row>
    <row r="333" spans="1:14" ht="16.95" customHeight="1">
      <c r="A333" s="1535"/>
      <c r="B333" s="2103"/>
      <c r="C333" s="1528" t="s">
        <v>2592</v>
      </c>
      <c r="D333" s="1529" t="s">
        <v>2633</v>
      </c>
      <c r="E333" s="1461">
        <v>16</v>
      </c>
      <c r="F333" s="1461">
        <v>1858</v>
      </c>
      <c r="G333" s="1459">
        <v>7.9600499999999998E-3</v>
      </c>
      <c r="H333" s="1439">
        <v>1</v>
      </c>
      <c r="I333" s="1473">
        <v>4</v>
      </c>
      <c r="J333" s="1160">
        <f>IFERROR(VLOOKUP(C333,TDSheet!$G$1:$AK$2998,30,FALSE)/'Параметры заказа'!$B$10,"")</f>
        <v>72.739999999999995</v>
      </c>
      <c r="K333" s="1967">
        <f t="shared" si="5"/>
        <v>5821.9546638000002</v>
      </c>
      <c r="L333" s="584"/>
      <c r="N333" t="s">
        <v>1323</v>
      </c>
    </row>
    <row r="334" spans="1:14" ht="16.95" customHeight="1">
      <c r="A334" s="1535"/>
      <c r="B334" s="2103"/>
      <c r="C334" s="1528" t="s">
        <v>2593</v>
      </c>
      <c r="D334" s="1529" t="s">
        <v>2634</v>
      </c>
      <c r="E334" s="1461">
        <v>16</v>
      </c>
      <c r="F334" s="1461">
        <v>1902</v>
      </c>
      <c r="G334" s="1459">
        <v>8.5465799999999998E-3</v>
      </c>
      <c r="H334" s="1439">
        <v>1</v>
      </c>
      <c r="I334" s="1473">
        <v>3</v>
      </c>
      <c r="J334" s="1160">
        <f>IFERROR(VLOOKUP(C334,TDSheet!$G$1:$AK$2998,30,FALSE)/'Параметры заказа'!$B$10,"")</f>
        <v>75.040000000000006</v>
      </c>
      <c r="K334" s="1967">
        <f t="shared" si="5"/>
        <v>6006.0417648000011</v>
      </c>
      <c r="L334" s="584"/>
      <c r="N334" t="s">
        <v>1323</v>
      </c>
    </row>
    <row r="335" spans="1:14" ht="16.95" customHeight="1">
      <c r="A335" s="1535"/>
      <c r="B335" s="2103"/>
      <c r="C335" s="1528" t="s">
        <v>2594</v>
      </c>
      <c r="D335" s="1529" t="s">
        <v>2635</v>
      </c>
      <c r="E335" s="1461">
        <v>16</v>
      </c>
      <c r="F335" s="1461">
        <v>1998</v>
      </c>
      <c r="G335" s="1459">
        <v>8.2952100000000008E-3</v>
      </c>
      <c r="H335" s="1439">
        <v>1</v>
      </c>
      <c r="I335" s="1473">
        <v>3</v>
      </c>
      <c r="J335" s="1160">
        <f>IFERROR(VLOOKUP(C335,TDSheet!$G$1:$AK$2998,30,FALSE)/'Параметры заказа'!$B$10,"")</f>
        <v>78.44</v>
      </c>
      <c r="K335" s="1967">
        <f t="shared" si="5"/>
        <v>6278.170522800001</v>
      </c>
      <c r="L335" s="584"/>
      <c r="N335" t="s">
        <v>1323</v>
      </c>
    </row>
    <row r="336" spans="1:14" ht="16.95" customHeight="1" thickBot="1">
      <c r="A336" s="1536"/>
      <c r="B336" s="2104"/>
      <c r="C336" s="1537" t="s">
        <v>2595</v>
      </c>
      <c r="D336" s="1538" t="s">
        <v>2778</v>
      </c>
      <c r="E336" s="1477">
        <v>16</v>
      </c>
      <c r="F336" s="1477">
        <v>2142</v>
      </c>
      <c r="G336" s="1478">
        <v>9.0493199999999996E-3</v>
      </c>
      <c r="H336" s="1539">
        <v>1</v>
      </c>
      <c r="I336" s="1540">
        <v>3</v>
      </c>
      <c r="J336" s="1162">
        <f>IFERROR(VLOOKUP(C336,TDSheet!$G$1:$AK$2998,30,FALSE)/'Параметры заказа'!$B$10,"")</f>
        <v>86.51</v>
      </c>
      <c r="K336" s="1968">
        <f t="shared" si="5"/>
        <v>6924.0761337000013</v>
      </c>
      <c r="L336" s="586"/>
      <c r="N336" t="s">
        <v>1323</v>
      </c>
    </row>
    <row r="337" spans="1:12" ht="16.95" customHeight="1">
      <c r="A337" s="2122"/>
      <c r="B337" s="2123" t="s">
        <v>2679</v>
      </c>
      <c r="C337" s="1532" t="s">
        <v>2637</v>
      </c>
      <c r="D337" s="659" t="s">
        <v>2315</v>
      </c>
      <c r="E337" s="1541">
        <v>16</v>
      </c>
      <c r="F337" s="1541">
        <v>76</v>
      </c>
      <c r="G337" s="1542">
        <v>8.3214000000000007E-5</v>
      </c>
      <c r="H337" s="1543">
        <v>10</v>
      </c>
      <c r="I337" s="1544">
        <v>250</v>
      </c>
      <c r="J337" s="1163">
        <f>IFERROR(VLOOKUP(C337,TDSheet!$G$1:$AK$2998,30,FALSE)/'Параметры заказа'!$B$10,"")</f>
        <v>4.74</v>
      </c>
      <c r="K337" s="1795">
        <f t="shared" si="5"/>
        <v>379.37950380000007</v>
      </c>
      <c r="L337" s="532"/>
    </row>
    <row r="338" spans="1:12" ht="16.95" customHeight="1">
      <c r="A338" s="2136"/>
      <c r="B338" s="2138"/>
      <c r="C338" s="1545" t="s">
        <v>2638</v>
      </c>
      <c r="D338" s="660" t="s">
        <v>2316</v>
      </c>
      <c r="E338" s="1546">
        <v>16</v>
      </c>
      <c r="F338" s="1546">
        <v>88</v>
      </c>
      <c r="G338" s="1547">
        <v>9.0719999999999999E-5</v>
      </c>
      <c r="H338" s="1548">
        <v>10</v>
      </c>
      <c r="I338" s="1549">
        <v>200</v>
      </c>
      <c r="J338" s="1164">
        <f>IFERROR(VLOOKUP(C338,TDSheet!$G$1:$AK$2998,30,FALSE)/'Параметры заказа'!$B$10,"")</f>
        <v>5.12</v>
      </c>
      <c r="K338" s="1962">
        <f t="shared" si="5"/>
        <v>409.79389440000006</v>
      </c>
      <c r="L338" s="584"/>
    </row>
    <row r="339" spans="1:12" ht="16.95" customHeight="1">
      <c r="A339" s="2136"/>
      <c r="B339" s="2138"/>
      <c r="C339" s="1545" t="s">
        <v>2639</v>
      </c>
      <c r="D339" s="660" t="s">
        <v>2317</v>
      </c>
      <c r="E339" s="1546">
        <v>16</v>
      </c>
      <c r="F339" s="1546">
        <v>99</v>
      </c>
      <c r="G339" s="1547">
        <v>1.1424E-4</v>
      </c>
      <c r="H339" s="1548">
        <v>10</v>
      </c>
      <c r="I339" s="1549">
        <v>200</v>
      </c>
      <c r="J339" s="1164">
        <f>IFERROR(VLOOKUP(C339,TDSheet!$G$1:$AK$2998,30,FALSE)/'Параметры заказа'!$B$10,"")</f>
        <v>5.64</v>
      </c>
      <c r="K339" s="1962">
        <f t="shared" si="5"/>
        <v>451.41358680000002</v>
      </c>
      <c r="L339" s="584"/>
    </row>
    <row r="340" spans="1:12" ht="16.95" customHeight="1">
      <c r="A340" s="2136"/>
      <c r="B340" s="2138"/>
      <c r="C340" s="1545" t="s">
        <v>2640</v>
      </c>
      <c r="D340" s="660" t="s">
        <v>2318</v>
      </c>
      <c r="E340" s="1546">
        <v>16</v>
      </c>
      <c r="F340" s="1546">
        <v>104</v>
      </c>
      <c r="G340" s="1547">
        <v>1.26511E-4</v>
      </c>
      <c r="H340" s="1548">
        <v>10</v>
      </c>
      <c r="I340" s="1549">
        <v>100</v>
      </c>
      <c r="J340" s="1164">
        <f>IFERROR(VLOOKUP(C340,TDSheet!$G$1:$AK$2998,30,FALSE)/'Параметры заказа'!$B$10,"")</f>
        <v>6</v>
      </c>
      <c r="K340" s="1962">
        <f t="shared" si="5"/>
        <v>480.2272200000001</v>
      </c>
      <c r="L340" s="584"/>
    </row>
    <row r="341" spans="1:12" ht="16.95" customHeight="1">
      <c r="A341" s="2136"/>
      <c r="B341" s="2138"/>
      <c r="C341" s="1545" t="s">
        <v>2641</v>
      </c>
      <c r="D341" s="660" t="s">
        <v>2319</v>
      </c>
      <c r="E341" s="1546">
        <v>16</v>
      </c>
      <c r="F341" s="1546">
        <v>120</v>
      </c>
      <c r="G341" s="1547">
        <v>1.3875399999999999E-4</v>
      </c>
      <c r="H341" s="1548">
        <v>10</v>
      </c>
      <c r="I341" s="1549">
        <v>100</v>
      </c>
      <c r="J341" s="1164">
        <f>IFERROR(VLOOKUP(C341,TDSheet!$G$1:$AK$2998,30,FALSE)/'Параметры заказа'!$B$10,"")</f>
        <v>6.52</v>
      </c>
      <c r="K341" s="1962">
        <f t="shared" si="5"/>
        <v>521.84691240000006</v>
      </c>
      <c r="L341" s="584"/>
    </row>
    <row r="342" spans="1:12" ht="16.95" customHeight="1">
      <c r="A342" s="2136"/>
      <c r="B342" s="2138"/>
      <c r="C342" s="1545" t="s">
        <v>2642</v>
      </c>
      <c r="D342" s="660" t="s">
        <v>2422</v>
      </c>
      <c r="E342" s="1546">
        <v>16</v>
      </c>
      <c r="F342" s="1546">
        <v>133</v>
      </c>
      <c r="G342" s="1547">
        <v>1.8884800000000001E-4</v>
      </c>
      <c r="H342" s="1548">
        <v>10</v>
      </c>
      <c r="I342" s="1549">
        <v>80</v>
      </c>
      <c r="J342" s="1164">
        <f>IFERROR(VLOOKUP(C342,TDSheet!$G$1:$AK$2998,30,FALSE)/'Параметры заказа'!$B$10,"")</f>
        <v>6.57</v>
      </c>
      <c r="K342" s="1962">
        <f t="shared" si="5"/>
        <v>525.84880590000012</v>
      </c>
      <c r="L342" s="584"/>
    </row>
    <row r="343" spans="1:12" ht="16.95" customHeight="1">
      <c r="A343" s="2136"/>
      <c r="B343" s="2138"/>
      <c r="C343" s="1545" t="s">
        <v>2643</v>
      </c>
      <c r="D343" s="660" t="s">
        <v>2320</v>
      </c>
      <c r="E343" s="1546">
        <v>16</v>
      </c>
      <c r="F343" s="1546">
        <v>142</v>
      </c>
      <c r="G343" s="1547">
        <v>1.9210399999999999E-4</v>
      </c>
      <c r="H343" s="1548">
        <v>10</v>
      </c>
      <c r="I343" s="1549">
        <v>80</v>
      </c>
      <c r="J343" s="1164">
        <f>IFERROR(VLOOKUP(C343,TDSheet!$G$1:$AK$2998,30,FALSE)/'Параметры заказа'!$B$10,"")</f>
        <v>7.78</v>
      </c>
      <c r="K343" s="1962">
        <f t="shared" si="5"/>
        <v>622.6946286000001</v>
      </c>
      <c r="L343" s="584"/>
    </row>
    <row r="344" spans="1:12" ht="16.95" customHeight="1">
      <c r="A344" s="2136"/>
      <c r="B344" s="2138"/>
      <c r="C344" s="1545" t="s">
        <v>2644</v>
      </c>
      <c r="D344" s="660" t="s">
        <v>2321</v>
      </c>
      <c r="E344" s="1546">
        <v>16</v>
      </c>
      <c r="F344" s="1546">
        <v>173</v>
      </c>
      <c r="G344" s="1547">
        <v>2.2369600000000001E-4</v>
      </c>
      <c r="H344" s="1548">
        <v>10</v>
      </c>
      <c r="I344" s="1549">
        <v>60</v>
      </c>
      <c r="J344" s="1164">
        <f>IFERROR(VLOOKUP(C344,TDSheet!$G$1:$AK$2998,30,FALSE)/'Параметры заказа'!$B$10,"")</f>
        <v>10.07</v>
      </c>
      <c r="K344" s="1962">
        <f t="shared" si="5"/>
        <v>805.98135090000017</v>
      </c>
      <c r="L344" s="584"/>
    </row>
    <row r="345" spans="1:12" ht="16.95" customHeight="1">
      <c r="A345" s="2136"/>
      <c r="B345" s="2138"/>
      <c r="C345" s="1545" t="s">
        <v>2645</v>
      </c>
      <c r="D345" s="660" t="s">
        <v>2665</v>
      </c>
      <c r="E345" s="1546">
        <v>16</v>
      </c>
      <c r="F345" s="1546">
        <v>175</v>
      </c>
      <c r="G345" s="1547">
        <v>3.0069599999999998E-4</v>
      </c>
      <c r="H345" s="1548">
        <v>10</v>
      </c>
      <c r="I345" s="1549">
        <v>50</v>
      </c>
      <c r="J345" s="1164">
        <f>IFERROR(VLOOKUP(C345,TDSheet!$G$1:$AK$2998,30,FALSE)/'Параметры заказа'!$B$10,"")</f>
        <v>9.11</v>
      </c>
      <c r="K345" s="1962">
        <f t="shared" si="5"/>
        <v>729.14499570000009</v>
      </c>
      <c r="L345" s="584"/>
    </row>
    <row r="346" spans="1:12" ht="16.95" customHeight="1">
      <c r="A346" s="2136"/>
      <c r="B346" s="2138"/>
      <c r="C346" s="1545" t="s">
        <v>2646</v>
      </c>
      <c r="D346" s="660" t="s">
        <v>2424</v>
      </c>
      <c r="E346" s="1546">
        <v>16</v>
      </c>
      <c r="F346" s="1546">
        <v>191</v>
      </c>
      <c r="G346" s="1547">
        <v>2.9171999999999998E-4</v>
      </c>
      <c r="H346" s="1548">
        <v>10</v>
      </c>
      <c r="I346" s="1549">
        <v>50</v>
      </c>
      <c r="J346" s="1164">
        <f>IFERROR(VLOOKUP(C346,TDSheet!$G$1:$AK$2998,30,FALSE)/'Параметры заказа'!$B$10,"")</f>
        <v>9.6199999999999992</v>
      </c>
      <c r="K346" s="1962">
        <f t="shared" si="5"/>
        <v>769.96430940000005</v>
      </c>
      <c r="L346" s="584"/>
    </row>
    <row r="347" spans="1:12" ht="16.95" customHeight="1">
      <c r="A347" s="2136"/>
      <c r="B347" s="2138"/>
      <c r="C347" s="1545" t="s">
        <v>2647</v>
      </c>
      <c r="D347" s="660" t="s">
        <v>2338</v>
      </c>
      <c r="E347" s="1546">
        <v>16</v>
      </c>
      <c r="F347" s="1546">
        <v>215</v>
      </c>
      <c r="G347" s="1547">
        <v>3.1864799999999999E-4</v>
      </c>
      <c r="H347" s="1548">
        <v>10</v>
      </c>
      <c r="I347" s="1549">
        <v>50</v>
      </c>
      <c r="J347" s="1164">
        <f>IFERROR(VLOOKUP(C347,TDSheet!$G$1:$AK$2998,30,FALSE)/'Параметры заказа'!$B$10,"")</f>
        <v>11.68</v>
      </c>
      <c r="K347" s="1962">
        <f t="shared" si="5"/>
        <v>934.8423216000001</v>
      </c>
      <c r="L347" s="584"/>
    </row>
    <row r="348" spans="1:12" ht="16.95" customHeight="1">
      <c r="A348" s="2136"/>
      <c r="B348" s="2138"/>
      <c r="C348" s="1545" t="s">
        <v>2648</v>
      </c>
      <c r="D348" s="660" t="s">
        <v>2322</v>
      </c>
      <c r="E348" s="1546">
        <v>16</v>
      </c>
      <c r="F348" s="1546">
        <v>241</v>
      </c>
      <c r="G348" s="1547">
        <v>3.69852E-4</v>
      </c>
      <c r="H348" s="1548">
        <v>10</v>
      </c>
      <c r="I348" s="1549">
        <v>40</v>
      </c>
      <c r="J348" s="1164">
        <f>IFERROR(VLOOKUP(C348,TDSheet!$G$1:$AK$2998,30,FALSE)/'Параметры заказа'!$B$10,"")</f>
        <v>15.17</v>
      </c>
      <c r="K348" s="1962">
        <f t="shared" si="5"/>
        <v>1214.1744879000003</v>
      </c>
      <c r="L348" s="584"/>
    </row>
    <row r="349" spans="1:12" ht="16.95" customHeight="1">
      <c r="A349" s="2136"/>
      <c r="B349" s="2138"/>
      <c r="C349" s="1545" t="s">
        <v>2649</v>
      </c>
      <c r="D349" s="660" t="s">
        <v>2666</v>
      </c>
      <c r="E349" s="1546">
        <v>16</v>
      </c>
      <c r="F349" s="1546">
        <v>239</v>
      </c>
      <c r="G349" s="1547">
        <v>4.7699999999999999E-4</v>
      </c>
      <c r="H349" s="1548">
        <v>5</v>
      </c>
      <c r="I349" s="1549">
        <v>60</v>
      </c>
      <c r="J349" s="1164">
        <f>IFERROR(VLOOKUP(C349,TDSheet!$G$1:$AK$2998,30,FALSE)/'Параметры заказа'!$B$10,"")</f>
        <v>11.83</v>
      </c>
      <c r="K349" s="1962">
        <f t="shared" si="5"/>
        <v>946.84800210000014</v>
      </c>
      <c r="L349" s="584"/>
    </row>
    <row r="350" spans="1:12" ht="16.95" customHeight="1">
      <c r="A350" s="2136"/>
      <c r="B350" s="2138"/>
      <c r="C350" s="1545" t="s">
        <v>2650</v>
      </c>
      <c r="D350" s="627" t="s">
        <v>2667</v>
      </c>
      <c r="E350" s="1521">
        <v>16</v>
      </c>
      <c r="F350" s="1521">
        <v>244</v>
      </c>
      <c r="G350" s="1547">
        <v>4.7063999999999998E-4</v>
      </c>
      <c r="H350" s="1404">
        <v>5</v>
      </c>
      <c r="I350" s="1522">
        <v>60</v>
      </c>
      <c r="J350" s="1164">
        <f>IFERROR(VLOOKUP(C350,TDSheet!$G$1:$AK$2998,30,FALSE)/'Параметры заказа'!$B$10,"")</f>
        <v>12.89</v>
      </c>
      <c r="K350" s="1962">
        <f t="shared" si="5"/>
        <v>1031.6881443000002</v>
      </c>
      <c r="L350" s="584"/>
    </row>
    <row r="351" spans="1:12" ht="16.95" customHeight="1">
      <c r="A351" s="2136"/>
      <c r="B351" s="2138"/>
      <c r="C351" s="1545" t="s">
        <v>2651</v>
      </c>
      <c r="D351" s="627" t="s">
        <v>2668</v>
      </c>
      <c r="E351" s="1521">
        <v>16</v>
      </c>
      <c r="F351" s="1521">
        <v>283</v>
      </c>
      <c r="G351" s="1547">
        <v>5.0880000000000001E-4</v>
      </c>
      <c r="H351" s="1404">
        <v>5</v>
      </c>
      <c r="I351" s="1522">
        <v>60</v>
      </c>
      <c r="J351" s="1164">
        <f>IFERROR(VLOOKUP(C351,TDSheet!$G$1:$AK$2998,30,FALSE)/'Параметры заказа'!$B$10,"")</f>
        <v>15.37</v>
      </c>
      <c r="K351" s="1962">
        <f t="shared" si="5"/>
        <v>1230.1820619000002</v>
      </c>
      <c r="L351" s="584"/>
    </row>
    <row r="352" spans="1:12" ht="16.95" customHeight="1">
      <c r="A352" s="2136"/>
      <c r="B352" s="2138"/>
      <c r="C352" s="1545" t="s">
        <v>2652</v>
      </c>
      <c r="D352" s="627" t="s">
        <v>2339</v>
      </c>
      <c r="E352" s="1521">
        <v>16</v>
      </c>
      <c r="F352" s="1521">
        <v>314</v>
      </c>
      <c r="G352" s="1547">
        <v>4.9392000000000001E-4</v>
      </c>
      <c r="H352" s="1404">
        <v>5</v>
      </c>
      <c r="I352" s="1522">
        <v>50</v>
      </c>
      <c r="J352" s="1164">
        <f>IFERROR(VLOOKUP(C352,TDSheet!$G$1:$AK$2998,30,FALSE)/'Параметры заказа'!$B$10,"")</f>
        <v>17.78</v>
      </c>
      <c r="K352" s="1962">
        <f t="shared" si="5"/>
        <v>1423.0733286000004</v>
      </c>
      <c r="L352" s="584"/>
    </row>
    <row r="353" spans="1:14" ht="16.95" customHeight="1">
      <c r="A353" s="2136"/>
      <c r="B353" s="2138"/>
      <c r="C353" s="1550" t="s">
        <v>2653</v>
      </c>
      <c r="D353" s="627" t="s">
        <v>2323</v>
      </c>
      <c r="E353" s="1521">
        <v>16</v>
      </c>
      <c r="F353" s="1521">
        <v>326</v>
      </c>
      <c r="G353" s="1547">
        <v>5.6099999999999998E-4</v>
      </c>
      <c r="H353" s="1404">
        <v>5</v>
      </c>
      <c r="I353" s="1522">
        <v>50</v>
      </c>
      <c r="J353" s="1164">
        <f>IFERROR(VLOOKUP(C353,TDSheet!$G$1:$AK$2998,30,FALSE)/'Параметры заказа'!$B$10,"")</f>
        <v>19.36</v>
      </c>
      <c r="K353" s="1962">
        <f t="shared" si="5"/>
        <v>1549.5331632000002</v>
      </c>
      <c r="L353" s="584"/>
    </row>
    <row r="354" spans="1:14" ht="16.95" customHeight="1">
      <c r="A354" s="2136"/>
      <c r="B354" s="2138"/>
      <c r="C354" s="1550" t="s">
        <v>2654</v>
      </c>
      <c r="D354" s="627" t="s">
        <v>2669</v>
      </c>
      <c r="E354" s="1521">
        <v>16</v>
      </c>
      <c r="F354" s="1521">
        <v>343</v>
      </c>
      <c r="G354" s="1547">
        <v>8.0866499999999997E-4</v>
      </c>
      <c r="H354" s="1404">
        <v>5</v>
      </c>
      <c r="I354" s="1522">
        <v>30</v>
      </c>
      <c r="J354" s="1164">
        <f>IFERROR(VLOOKUP(C354,TDSheet!$G$1:$AK$2998,30,FALSE)/'Параметры заказа'!$B$10,"")</f>
        <v>13.18</v>
      </c>
      <c r="K354" s="1962">
        <f t="shared" si="5"/>
        <v>1054.8991266</v>
      </c>
      <c r="L354" s="584"/>
    </row>
    <row r="355" spans="1:14" ht="16.95" customHeight="1">
      <c r="A355" s="2136"/>
      <c r="B355" s="2138"/>
      <c r="C355" s="1550" t="s">
        <v>2655</v>
      </c>
      <c r="D355" s="627" t="s">
        <v>2670</v>
      </c>
      <c r="E355" s="1521">
        <v>16</v>
      </c>
      <c r="F355" s="1521">
        <v>351</v>
      </c>
      <c r="G355" s="1547">
        <v>8.3655000000000003E-4</v>
      </c>
      <c r="H355" s="1404">
        <v>5</v>
      </c>
      <c r="I355" s="1522">
        <v>30</v>
      </c>
      <c r="J355" s="1164">
        <f>IFERROR(VLOOKUP(C355,TDSheet!$G$1:$AK$2998,30,FALSE)/'Параметры заказа'!$B$10,"")</f>
        <v>15.13</v>
      </c>
      <c r="K355" s="1962">
        <f t="shared" si="5"/>
        <v>1210.9729731000002</v>
      </c>
      <c r="L355" s="584"/>
    </row>
    <row r="356" spans="1:14" ht="16.95" customHeight="1">
      <c r="A356" s="2136"/>
      <c r="B356" s="2138"/>
      <c r="C356" s="1550" t="s">
        <v>2656</v>
      </c>
      <c r="D356" s="627" t="s">
        <v>2671</v>
      </c>
      <c r="E356" s="1521">
        <v>16</v>
      </c>
      <c r="F356" s="1521">
        <v>380</v>
      </c>
      <c r="G356" s="1547">
        <v>8.8302499999999996E-4</v>
      </c>
      <c r="H356" s="1404">
        <v>5</v>
      </c>
      <c r="I356" s="1522">
        <v>30</v>
      </c>
      <c r="J356" s="1164">
        <f>IFERROR(VLOOKUP(C356,TDSheet!$G$1:$AK$2998,30,FALSE)/'Параметры заказа'!$B$10,"")</f>
        <v>16.399999999999999</v>
      </c>
      <c r="K356" s="1962">
        <f t="shared" si="5"/>
        <v>1312.6210680000002</v>
      </c>
      <c r="L356" s="584"/>
    </row>
    <row r="357" spans="1:14" ht="16.95" customHeight="1">
      <c r="A357" s="2136"/>
      <c r="B357" s="2138"/>
      <c r="C357" s="1550" t="s">
        <v>2657</v>
      </c>
      <c r="D357" s="627" t="s">
        <v>2672</v>
      </c>
      <c r="E357" s="1521">
        <v>16</v>
      </c>
      <c r="F357" s="1521">
        <v>450</v>
      </c>
      <c r="G357" s="1547">
        <v>8.8302499999999996E-4</v>
      </c>
      <c r="H357" s="1404">
        <v>5</v>
      </c>
      <c r="I357" s="1522">
        <v>30</v>
      </c>
      <c r="J357" s="1164">
        <f>IFERROR(VLOOKUP(C357,TDSheet!$G$1:$AK$2998,30,FALSE)/'Параметры заказа'!$B$10,"")</f>
        <v>19.760000000000002</v>
      </c>
      <c r="K357" s="1962">
        <f t="shared" si="5"/>
        <v>1581.5483112000004</v>
      </c>
      <c r="L357" s="584"/>
    </row>
    <row r="358" spans="1:14" ht="16.95" customHeight="1">
      <c r="A358" s="2136"/>
      <c r="B358" s="2138"/>
      <c r="C358" s="1550" t="s">
        <v>2658</v>
      </c>
      <c r="D358" s="627" t="s">
        <v>2497</v>
      </c>
      <c r="E358" s="1521">
        <v>16</v>
      </c>
      <c r="F358" s="1521">
        <v>495</v>
      </c>
      <c r="G358" s="1547">
        <v>9.2949999999999999E-4</v>
      </c>
      <c r="H358" s="1404">
        <v>5</v>
      </c>
      <c r="I358" s="1522">
        <v>30</v>
      </c>
      <c r="J358" s="1164">
        <f>IFERROR(VLOOKUP(C358,TDSheet!$G$1:$AK$2998,30,FALSE)/'Параметры заказа'!$B$10,"")</f>
        <v>28.6</v>
      </c>
      <c r="K358" s="1962">
        <f t="shared" si="5"/>
        <v>2289.0830820000006</v>
      </c>
      <c r="L358" s="584"/>
    </row>
    <row r="359" spans="1:14" ht="16.95" customHeight="1">
      <c r="A359" s="2136"/>
      <c r="B359" s="2138"/>
      <c r="C359" s="1550" t="s">
        <v>2659</v>
      </c>
      <c r="D359" s="627" t="s">
        <v>2673</v>
      </c>
      <c r="E359" s="1521">
        <v>16</v>
      </c>
      <c r="F359" s="1521">
        <v>983</v>
      </c>
      <c r="G359" s="1547">
        <v>2.4092200000000001E-3</v>
      </c>
      <c r="H359" s="1404">
        <v>1</v>
      </c>
      <c r="I359" s="1522">
        <v>10</v>
      </c>
      <c r="J359" s="1164">
        <f>IFERROR(VLOOKUP(C359,TDSheet!$G$1:$AK$2998,30,FALSE)/'Параметры заказа'!$B$10,"")</f>
        <v>33.94</v>
      </c>
      <c r="K359" s="1962">
        <f t="shared" si="5"/>
        <v>2716.4853078000001</v>
      </c>
      <c r="L359" s="584"/>
      <c r="N359" t="s">
        <v>1323</v>
      </c>
    </row>
    <row r="360" spans="1:14" ht="16.95" customHeight="1">
      <c r="A360" s="2136"/>
      <c r="B360" s="2138"/>
      <c r="C360" s="1550" t="s">
        <v>2660</v>
      </c>
      <c r="D360" s="627" t="s">
        <v>2674</v>
      </c>
      <c r="E360" s="1521">
        <v>16</v>
      </c>
      <c r="F360" s="1521">
        <v>1127</v>
      </c>
      <c r="G360" s="1547">
        <v>2.8034560000000002E-3</v>
      </c>
      <c r="H360" s="1404">
        <v>1</v>
      </c>
      <c r="I360" s="1522">
        <v>10</v>
      </c>
      <c r="J360" s="1164">
        <f>IFERROR(VLOOKUP(C360,TDSheet!$G$1:$AK$2998,30,FALSE)/'Параметры заказа'!$B$10,"")</f>
        <v>51</v>
      </c>
      <c r="K360" s="1962">
        <f t="shared" si="5"/>
        <v>4081.9313700000007</v>
      </c>
      <c r="L360" s="584"/>
      <c r="N360" t="s">
        <v>1323</v>
      </c>
    </row>
    <row r="361" spans="1:14" ht="16.95" customHeight="1">
      <c r="A361" s="2136"/>
      <c r="B361" s="2138"/>
      <c r="C361" s="1550" t="s">
        <v>2661</v>
      </c>
      <c r="D361" s="627" t="s">
        <v>2675</v>
      </c>
      <c r="E361" s="1521">
        <v>16</v>
      </c>
      <c r="F361" s="1521">
        <v>1222</v>
      </c>
      <c r="G361" s="1547">
        <v>3.7466000000000001E-3</v>
      </c>
      <c r="H361" s="1404">
        <v>1</v>
      </c>
      <c r="I361" s="1522">
        <v>6</v>
      </c>
      <c r="J361" s="1164">
        <f>IFERROR(VLOOKUP(C361,TDSheet!$G$1:$AK$2998,30,FALSE)/'Параметры заказа'!$B$10,"")</f>
        <v>46.2</v>
      </c>
      <c r="K361" s="1962">
        <f t="shared" si="5"/>
        <v>3697.7495940000008</v>
      </c>
      <c r="L361" s="584"/>
      <c r="N361" t="s">
        <v>1323</v>
      </c>
    </row>
    <row r="362" spans="1:14" ht="16.95" customHeight="1">
      <c r="A362" s="2136"/>
      <c r="B362" s="2138"/>
      <c r="C362" s="1550" t="s">
        <v>2662</v>
      </c>
      <c r="D362" s="627" t="s">
        <v>2676</v>
      </c>
      <c r="E362" s="1521">
        <v>16</v>
      </c>
      <c r="F362" s="1521">
        <v>1384</v>
      </c>
      <c r="G362" s="1547">
        <v>4.0924400000000001E-3</v>
      </c>
      <c r="H362" s="1404">
        <v>1</v>
      </c>
      <c r="I362" s="1522">
        <v>6</v>
      </c>
      <c r="J362" s="1164">
        <f>IFERROR(VLOOKUP(C362,TDSheet!$G$1:$AK$2998,30,FALSE)/'Параметры заказа'!$B$10,"")</f>
        <v>60.87</v>
      </c>
      <c r="K362" s="1962">
        <f t="shared" si="5"/>
        <v>4871.9051469000005</v>
      </c>
      <c r="L362" s="584"/>
      <c r="N362" t="s">
        <v>1323</v>
      </c>
    </row>
    <row r="363" spans="1:14" ht="16.95" customHeight="1">
      <c r="A363" s="2136"/>
      <c r="B363" s="2138"/>
      <c r="C363" s="1545" t="s">
        <v>2663</v>
      </c>
      <c r="D363" s="627" t="s">
        <v>2677</v>
      </c>
      <c r="E363" s="1521">
        <v>16</v>
      </c>
      <c r="F363" s="1521">
        <v>1859</v>
      </c>
      <c r="G363" s="1547">
        <v>6.4937249999999997E-3</v>
      </c>
      <c r="H363" s="1404">
        <v>1</v>
      </c>
      <c r="I363" s="1522">
        <v>4</v>
      </c>
      <c r="J363" s="1164">
        <f>IFERROR(VLOOKUP(C363,TDSheet!$G$1:$AK$2998,30,FALSE)/'Параметры заказа'!$B$10,"")</f>
        <v>57.44</v>
      </c>
      <c r="K363" s="1962">
        <f t="shared" si="5"/>
        <v>4597.3752528000005</v>
      </c>
      <c r="L363" s="584"/>
      <c r="N363" t="s">
        <v>1323</v>
      </c>
    </row>
    <row r="364" spans="1:14" ht="16.95" customHeight="1" thickBot="1">
      <c r="A364" s="2137"/>
      <c r="B364" s="2139"/>
      <c r="C364" s="1528" t="s">
        <v>2664</v>
      </c>
      <c r="D364" s="643" t="s">
        <v>2678</v>
      </c>
      <c r="E364" s="1463">
        <v>16</v>
      </c>
      <c r="F364" s="1463">
        <v>1945</v>
      </c>
      <c r="G364" s="1551">
        <v>6.7450950000000004E-3</v>
      </c>
      <c r="H364" s="1439">
        <v>1</v>
      </c>
      <c r="I364" s="1473">
        <v>4</v>
      </c>
      <c r="J364" s="1161">
        <f>IFERROR(VLOOKUP(C364,TDSheet!$G$1:$AK$2998,30,FALSE)/'Параметры заказа'!$B$10,"")</f>
        <v>75.88</v>
      </c>
      <c r="K364" s="1963">
        <f t="shared" si="5"/>
        <v>6073.2735756000002</v>
      </c>
      <c r="L364" s="585"/>
      <c r="N364" t="s">
        <v>1323</v>
      </c>
    </row>
    <row r="365" spans="1:14" ht="17.399999999999999" customHeight="1">
      <c r="A365" s="2124"/>
      <c r="B365" s="2102" t="s">
        <v>2680</v>
      </c>
      <c r="C365" s="1525" t="s">
        <v>2681</v>
      </c>
      <c r="D365" s="631" t="s">
        <v>2315</v>
      </c>
      <c r="E365" s="1466">
        <v>16</v>
      </c>
      <c r="F365" s="1466">
        <v>85</v>
      </c>
      <c r="G365" s="1455">
        <v>7.8792E-5</v>
      </c>
      <c r="H365" s="1223">
        <v>10</v>
      </c>
      <c r="I365" s="1468">
        <v>250</v>
      </c>
      <c r="J365" s="1159">
        <f>IFERROR(VLOOKUP(C365,TDSheet!$G$1:$AK$2998,30,FALSE)/'Параметры заказа'!$B$10,"")</f>
        <v>4.8099999999999996</v>
      </c>
      <c r="K365" s="1206">
        <f t="shared" si="5"/>
        <v>384.98215470000002</v>
      </c>
      <c r="L365" s="531"/>
    </row>
    <row r="366" spans="1:14" ht="17.399999999999999" customHeight="1">
      <c r="A366" s="2125"/>
      <c r="B366" s="2103"/>
      <c r="C366" s="1526" t="s">
        <v>2682</v>
      </c>
      <c r="D366" s="632" t="s">
        <v>2316</v>
      </c>
      <c r="E366" s="1461">
        <v>16</v>
      </c>
      <c r="F366" s="1461">
        <v>84</v>
      </c>
      <c r="G366" s="1459">
        <v>8.2319999999999998E-5</v>
      </c>
      <c r="H366" s="1471">
        <v>10</v>
      </c>
      <c r="I366" s="1469">
        <v>200</v>
      </c>
      <c r="J366" s="1160">
        <f>IFERROR(VLOOKUP(C366,TDSheet!$G$1:$AK$2998,30,FALSE)/'Параметры заказа'!$B$10,"")</f>
        <v>5.76</v>
      </c>
      <c r="K366" s="1967">
        <f t="shared" si="5"/>
        <v>461.01813120000003</v>
      </c>
      <c r="L366" s="584"/>
    </row>
    <row r="367" spans="1:14" ht="17.399999999999999" customHeight="1">
      <c r="A367" s="2125"/>
      <c r="B367" s="2103"/>
      <c r="C367" s="1526" t="s">
        <v>2683</v>
      </c>
      <c r="D367" s="632" t="s">
        <v>2317</v>
      </c>
      <c r="E367" s="1461">
        <v>16</v>
      </c>
      <c r="F367" s="1461">
        <v>96</v>
      </c>
      <c r="G367" s="1459">
        <v>1.1129999999999999E-4</v>
      </c>
      <c r="H367" s="1471">
        <v>10</v>
      </c>
      <c r="I367" s="1469">
        <v>200</v>
      </c>
      <c r="J367" s="1160">
        <f>IFERROR(VLOOKUP(C367,TDSheet!$G$1:$AK$2998,30,FALSE)/'Параметры заказа'!$B$10,"")</f>
        <v>6.84</v>
      </c>
      <c r="K367" s="1967">
        <f t="shared" si="5"/>
        <v>547.45903080000005</v>
      </c>
      <c r="L367" s="584"/>
    </row>
    <row r="368" spans="1:14" ht="17.399999999999999" customHeight="1">
      <c r="A368" s="2125"/>
      <c r="B368" s="2103"/>
      <c r="C368" s="1526" t="s">
        <v>2684</v>
      </c>
      <c r="D368" s="632" t="s">
        <v>2318</v>
      </c>
      <c r="E368" s="1461">
        <v>16</v>
      </c>
      <c r="F368" s="1461">
        <v>107</v>
      </c>
      <c r="G368" s="1459">
        <v>1.31285E-4</v>
      </c>
      <c r="H368" s="1471">
        <v>10</v>
      </c>
      <c r="I368" s="1469">
        <v>100</v>
      </c>
      <c r="J368" s="1160">
        <f>IFERROR(VLOOKUP(C368,TDSheet!$G$1:$AK$2998,30,FALSE)/'Параметры заказа'!$B$10,"")</f>
        <v>6.74</v>
      </c>
      <c r="K368" s="1967">
        <f t="shared" si="5"/>
        <v>539.45524380000006</v>
      </c>
      <c r="L368" s="584"/>
    </row>
    <row r="369" spans="1:12" ht="17.399999999999999" customHeight="1">
      <c r="A369" s="2125"/>
      <c r="B369" s="2103"/>
      <c r="C369" s="1526" t="s">
        <v>2685</v>
      </c>
      <c r="D369" s="632" t="s">
        <v>2319</v>
      </c>
      <c r="E369" s="1461">
        <v>16</v>
      </c>
      <c r="F369" s="1461">
        <v>116</v>
      </c>
      <c r="G369" s="1459">
        <v>1.38446E-4</v>
      </c>
      <c r="H369" s="1471">
        <v>10</v>
      </c>
      <c r="I369" s="1469">
        <v>100</v>
      </c>
      <c r="J369" s="1160">
        <f>IFERROR(VLOOKUP(C369,TDSheet!$G$1:$AK$2998,30,FALSE)/'Параметры заказа'!$B$10,"")</f>
        <v>7.35</v>
      </c>
      <c r="K369" s="1967">
        <f t="shared" si="5"/>
        <v>588.27834450000012</v>
      </c>
      <c r="L369" s="584"/>
    </row>
    <row r="370" spans="1:12" ht="17.399999999999999" customHeight="1">
      <c r="A370" s="2125"/>
      <c r="B370" s="2103"/>
      <c r="C370" s="1526" t="s">
        <v>2686</v>
      </c>
      <c r="D370" s="632" t="s">
        <v>2422</v>
      </c>
      <c r="E370" s="1461">
        <v>16</v>
      </c>
      <c r="F370" s="1461">
        <v>133</v>
      </c>
      <c r="G370" s="1459">
        <v>1.9536E-4</v>
      </c>
      <c r="H370" s="1471">
        <v>10</v>
      </c>
      <c r="I370" s="1469">
        <v>80</v>
      </c>
      <c r="J370" s="1160">
        <f>IFERROR(VLOOKUP(C370,TDSheet!$G$1:$AK$2998,30,FALSE)/'Параметры заказа'!$B$10,"")</f>
        <v>7.56</v>
      </c>
      <c r="K370" s="1967">
        <f t="shared" si="5"/>
        <v>605.0862972000001</v>
      </c>
      <c r="L370" s="584"/>
    </row>
    <row r="371" spans="1:12" ht="17.399999999999999" customHeight="1">
      <c r="A371" s="2125"/>
      <c r="B371" s="2103"/>
      <c r="C371" s="1526" t="s">
        <v>2687</v>
      </c>
      <c r="D371" s="632" t="s">
        <v>2320</v>
      </c>
      <c r="E371" s="1461">
        <v>16</v>
      </c>
      <c r="F371" s="1461">
        <v>147</v>
      </c>
      <c r="G371" s="1459">
        <v>2.0512800000000001E-4</v>
      </c>
      <c r="H371" s="1471">
        <v>10</v>
      </c>
      <c r="I371" s="1469">
        <v>80</v>
      </c>
      <c r="J371" s="1160">
        <f>IFERROR(VLOOKUP(C371,TDSheet!$G$1:$AK$2998,30,FALSE)/'Параметры заказа'!$B$10,"")</f>
        <v>8.34</v>
      </c>
      <c r="K371" s="1967">
        <f t="shared" si="5"/>
        <v>667.5158358000001</v>
      </c>
      <c r="L371" s="584"/>
    </row>
    <row r="372" spans="1:12" ht="17.399999999999999" customHeight="1">
      <c r="A372" s="2125"/>
      <c r="B372" s="2103"/>
      <c r="C372" s="1526" t="s">
        <v>2688</v>
      </c>
      <c r="D372" s="632" t="s">
        <v>2321</v>
      </c>
      <c r="E372" s="1461">
        <v>16</v>
      </c>
      <c r="F372" s="1461">
        <v>167</v>
      </c>
      <c r="G372" s="1459">
        <v>2.1815199999999999E-4</v>
      </c>
      <c r="H372" s="1471">
        <v>10</v>
      </c>
      <c r="I372" s="1469">
        <v>60</v>
      </c>
      <c r="J372" s="1160">
        <f>IFERROR(VLOOKUP(C372,TDSheet!$G$1:$AK$2998,30,FALSE)/'Параметры заказа'!$B$10,"")</f>
        <v>9.42</v>
      </c>
      <c r="K372" s="1967">
        <f t="shared" si="5"/>
        <v>753.95673540000007</v>
      </c>
      <c r="L372" s="584"/>
    </row>
    <row r="373" spans="1:12" ht="17.399999999999999" customHeight="1">
      <c r="A373" s="2125"/>
      <c r="B373" s="2103"/>
      <c r="C373" s="1470" t="s">
        <v>2689</v>
      </c>
      <c r="D373" s="632" t="s">
        <v>2424</v>
      </c>
      <c r="E373" s="1461">
        <v>16</v>
      </c>
      <c r="F373" s="1461">
        <v>183</v>
      </c>
      <c r="G373" s="1459">
        <v>3.1416000000000001E-4</v>
      </c>
      <c r="H373" s="1471">
        <v>10</v>
      </c>
      <c r="I373" s="1469">
        <v>50</v>
      </c>
      <c r="J373" s="1160">
        <f>IFERROR(VLOOKUP(C373,TDSheet!$G$1:$AK$2998,30,FALSE)/'Параметры заказа'!$B$10,"")</f>
        <v>10.9</v>
      </c>
      <c r="K373" s="1967">
        <f t="shared" si="5"/>
        <v>872.41278300000022</v>
      </c>
      <c r="L373" s="584"/>
    </row>
    <row r="374" spans="1:12" ht="17.399999999999999" customHeight="1">
      <c r="A374" s="2125"/>
      <c r="B374" s="2103"/>
      <c r="C374" s="1470" t="s">
        <v>2690</v>
      </c>
      <c r="D374" s="632" t="s">
        <v>2338</v>
      </c>
      <c r="E374" s="1461">
        <v>16</v>
      </c>
      <c r="F374" s="1461">
        <v>206</v>
      </c>
      <c r="G374" s="1459">
        <v>3.4108800000000002E-4</v>
      </c>
      <c r="H374" s="1471">
        <v>10</v>
      </c>
      <c r="I374" s="1469">
        <v>50</v>
      </c>
      <c r="J374" s="1160">
        <f>IFERROR(VLOOKUP(C374,TDSheet!$G$1:$AK$2998,30,FALSE)/'Параметры заказа'!$B$10,"")</f>
        <v>12.9</v>
      </c>
      <c r="K374" s="1967">
        <f t="shared" si="5"/>
        <v>1032.4885230000002</v>
      </c>
      <c r="L374" s="584"/>
    </row>
    <row r="375" spans="1:12" ht="17.399999999999999" customHeight="1">
      <c r="A375" s="2125"/>
      <c r="B375" s="2103"/>
      <c r="C375" s="1470" t="s">
        <v>2691</v>
      </c>
      <c r="D375" s="632" t="s">
        <v>2322</v>
      </c>
      <c r="E375" s="1461">
        <v>16</v>
      </c>
      <c r="F375" s="1461">
        <v>226</v>
      </c>
      <c r="G375" s="1459">
        <v>3.54552E-4</v>
      </c>
      <c r="H375" s="1471">
        <v>10</v>
      </c>
      <c r="I375" s="1469">
        <v>40</v>
      </c>
      <c r="J375" s="1160">
        <f>IFERROR(VLOOKUP(C375,TDSheet!$G$1:$AK$2998,30,FALSE)/'Параметры заказа'!$B$10,"")</f>
        <v>13.78</v>
      </c>
      <c r="K375" s="1967">
        <f t="shared" si="5"/>
        <v>1102.9218486000002</v>
      </c>
      <c r="L375" s="584"/>
    </row>
    <row r="376" spans="1:12" ht="17.399999999999999" customHeight="1">
      <c r="A376" s="2125"/>
      <c r="B376" s="2103"/>
      <c r="C376" s="1470" t="s">
        <v>2692</v>
      </c>
      <c r="D376" s="632" t="s">
        <v>2667</v>
      </c>
      <c r="E376" s="1461">
        <v>16</v>
      </c>
      <c r="F376" s="1461">
        <v>252</v>
      </c>
      <c r="G376" s="1459">
        <v>5.0880000000000001E-4</v>
      </c>
      <c r="H376" s="1471">
        <v>5</v>
      </c>
      <c r="I376" s="1469">
        <v>60</v>
      </c>
      <c r="J376" s="1160">
        <f>IFERROR(VLOOKUP(C376,TDSheet!$G$1:$AK$2998,30,FALSE)/'Параметры заказа'!$B$10,"")</f>
        <v>15.08</v>
      </c>
      <c r="K376" s="1967">
        <f t="shared" si="5"/>
        <v>1206.9710796000002</v>
      </c>
      <c r="L376" s="584"/>
    </row>
    <row r="377" spans="1:12" ht="17.399999999999999" customHeight="1">
      <c r="A377" s="2125"/>
      <c r="B377" s="2103"/>
      <c r="C377" s="1470" t="s">
        <v>2693</v>
      </c>
      <c r="D377" s="632" t="s">
        <v>2668</v>
      </c>
      <c r="E377" s="1461">
        <v>16</v>
      </c>
      <c r="F377" s="1461">
        <v>270</v>
      </c>
      <c r="G377" s="1459">
        <v>5.2787999999999999E-4</v>
      </c>
      <c r="H377" s="1471">
        <v>5</v>
      </c>
      <c r="I377" s="1469">
        <v>60</v>
      </c>
      <c r="J377" s="1160">
        <f>IFERROR(VLOOKUP(C377,TDSheet!$G$1:$AK$2998,30,FALSE)/'Параметры заказа'!$B$10,"")</f>
        <v>15.38</v>
      </c>
      <c r="K377" s="1967">
        <f t="shared" si="5"/>
        <v>1230.9824406000002</v>
      </c>
      <c r="L377" s="584"/>
    </row>
    <row r="378" spans="1:12" ht="17.399999999999999" customHeight="1">
      <c r="A378" s="2125"/>
      <c r="B378" s="2103"/>
      <c r="C378" s="1470" t="s">
        <v>2694</v>
      </c>
      <c r="D378" s="632" t="s">
        <v>2339</v>
      </c>
      <c r="E378" s="1461">
        <v>16</v>
      </c>
      <c r="F378" s="1461">
        <v>294</v>
      </c>
      <c r="G378" s="1459">
        <v>5.5968000000000001E-4</v>
      </c>
      <c r="H378" s="1471">
        <v>5</v>
      </c>
      <c r="I378" s="1469">
        <v>60</v>
      </c>
      <c r="J378" s="1160">
        <f>IFERROR(VLOOKUP(C378,TDSheet!$G$1:$AK$2998,30,FALSE)/'Параметры заказа'!$B$10,"")</f>
        <v>17.309999999999999</v>
      </c>
      <c r="K378" s="1967">
        <f t="shared" si="5"/>
        <v>1385.4555297000002</v>
      </c>
      <c r="L378" s="584"/>
    </row>
    <row r="379" spans="1:12" ht="17.399999999999999" customHeight="1">
      <c r="A379" s="2125"/>
      <c r="B379" s="2103"/>
      <c r="C379" s="1470" t="s">
        <v>2695</v>
      </c>
      <c r="D379" s="632" t="s">
        <v>2323</v>
      </c>
      <c r="E379" s="1461">
        <v>16</v>
      </c>
      <c r="F379" s="1461">
        <v>316</v>
      </c>
      <c r="G379" s="1459">
        <v>5.6603999999999997E-4</v>
      </c>
      <c r="H379" s="1471">
        <v>5</v>
      </c>
      <c r="I379" s="1469">
        <v>60</v>
      </c>
      <c r="J379" s="1160">
        <f>IFERROR(VLOOKUP(C379,TDSheet!$G$1:$AK$2998,30,FALSE)/'Параметры заказа'!$B$10,"")</f>
        <v>17.97</v>
      </c>
      <c r="K379" s="1967">
        <f t="shared" si="5"/>
        <v>1438.2805239000002</v>
      </c>
      <c r="L379" s="584"/>
    </row>
    <row r="380" spans="1:12" ht="17.399999999999999" customHeight="1">
      <c r="A380" s="2125"/>
      <c r="B380" s="2103"/>
      <c r="C380" s="1470" t="s">
        <v>2696</v>
      </c>
      <c r="D380" s="632" t="s">
        <v>2670</v>
      </c>
      <c r="E380" s="1461">
        <v>16</v>
      </c>
      <c r="F380" s="1461">
        <v>356</v>
      </c>
      <c r="G380" s="1459">
        <v>8.6443499999999999E-4</v>
      </c>
      <c r="H380" s="1471">
        <v>5</v>
      </c>
      <c r="I380" s="1469">
        <v>30</v>
      </c>
      <c r="J380" s="1160">
        <f>IFERROR(VLOOKUP(C380,TDSheet!$G$1:$AK$2998,30,FALSE)/'Параметры заказа'!$B$10,"")</f>
        <v>17.62</v>
      </c>
      <c r="K380" s="1967">
        <f t="shared" si="5"/>
        <v>1410.2672694000003</v>
      </c>
      <c r="L380" s="584"/>
    </row>
    <row r="381" spans="1:12" ht="17.399999999999999" customHeight="1">
      <c r="A381" s="2125"/>
      <c r="B381" s="2103"/>
      <c r="C381" s="1470" t="s">
        <v>2697</v>
      </c>
      <c r="D381" s="632" t="s">
        <v>2671</v>
      </c>
      <c r="E381" s="1461">
        <v>16</v>
      </c>
      <c r="F381" s="1461">
        <v>370</v>
      </c>
      <c r="G381" s="1459">
        <v>9.0161500000000003E-4</v>
      </c>
      <c r="H381" s="1471">
        <v>5</v>
      </c>
      <c r="I381" s="1469">
        <v>30</v>
      </c>
      <c r="J381" s="1160">
        <f>IFERROR(VLOOKUP(C381,TDSheet!$G$1:$AK$2998,30,FALSE)/'Параметры заказа'!$B$10,"")</f>
        <v>18.940000000000001</v>
      </c>
      <c r="K381" s="1967">
        <f t="shared" si="5"/>
        <v>1515.9172578000002</v>
      </c>
      <c r="L381" s="584"/>
    </row>
    <row r="382" spans="1:12" ht="17.399999999999999" customHeight="1">
      <c r="A382" s="2125"/>
      <c r="B382" s="2103"/>
      <c r="C382" s="1470" t="s">
        <v>2698</v>
      </c>
      <c r="D382" s="632" t="s">
        <v>2672</v>
      </c>
      <c r="E382" s="1461">
        <v>16</v>
      </c>
      <c r="F382" s="1461">
        <v>398</v>
      </c>
      <c r="G382" s="1459">
        <v>9.2949999999999999E-4</v>
      </c>
      <c r="H382" s="1471">
        <v>5</v>
      </c>
      <c r="I382" s="1469">
        <v>30</v>
      </c>
      <c r="J382" s="1160">
        <f>IFERROR(VLOOKUP(C382,TDSheet!$G$1:$AK$2998,30,FALSE)/'Параметры заказа'!$B$10,"")</f>
        <v>22.77</v>
      </c>
      <c r="K382" s="1967">
        <f t="shared" si="5"/>
        <v>1822.4622999000003</v>
      </c>
      <c r="L382" s="584"/>
    </row>
    <row r="383" spans="1:12" ht="17.399999999999999" customHeight="1" thickBot="1">
      <c r="A383" s="2126"/>
      <c r="B383" s="2104"/>
      <c r="C383" s="1552" t="s">
        <v>2699</v>
      </c>
      <c r="D383" s="629" t="s">
        <v>2497</v>
      </c>
      <c r="E383" s="1477">
        <v>16</v>
      </c>
      <c r="F383" s="1477">
        <v>515</v>
      </c>
      <c r="G383" s="1478">
        <v>1.013155E-3</v>
      </c>
      <c r="H383" s="1539">
        <v>5</v>
      </c>
      <c r="I383" s="1540">
        <v>30</v>
      </c>
      <c r="J383" s="1162">
        <f>IFERROR(VLOOKUP(C383,TDSheet!$G$1:$AK$2998,30,FALSE)/'Параметры заказа'!$B$10,"")</f>
        <v>24.82</v>
      </c>
      <c r="K383" s="1968">
        <f t="shared" si="5"/>
        <v>1986.5399334000003</v>
      </c>
      <c r="L383" s="586"/>
    </row>
    <row r="384" spans="1:12" ht="17.399999999999999" customHeight="1">
      <c r="A384" s="2134"/>
      <c r="B384" s="2103" t="s">
        <v>2704</v>
      </c>
      <c r="C384" s="1501" t="s">
        <v>2700</v>
      </c>
      <c r="D384" s="631">
        <v>15</v>
      </c>
      <c r="E384" s="1466">
        <v>16</v>
      </c>
      <c r="F384" s="1466">
        <v>142</v>
      </c>
      <c r="G384" s="1455">
        <v>2.6275199999999999E-4</v>
      </c>
      <c r="H384" s="1223">
        <v>10</v>
      </c>
      <c r="I384" s="1468">
        <v>100</v>
      </c>
      <c r="J384" s="1169">
        <f>IFERROR(VLOOKUP(C384,TDSheet!$G$1:$AK$2998,30,FALSE)/'Параметры заказа'!$B$10,"")</f>
        <v>5.08</v>
      </c>
      <c r="K384" s="1206">
        <f t="shared" si="5"/>
        <v>406.59237960000007</v>
      </c>
      <c r="L384" s="531"/>
    </row>
    <row r="385" spans="1:12" ht="17.399999999999999" customHeight="1">
      <c r="A385" s="2134"/>
      <c r="B385" s="2103"/>
      <c r="C385" s="1470" t="s">
        <v>2701</v>
      </c>
      <c r="D385" s="632">
        <v>18</v>
      </c>
      <c r="E385" s="1461">
        <v>16</v>
      </c>
      <c r="F385" s="1461">
        <v>179</v>
      </c>
      <c r="G385" s="1459">
        <v>3.66912E-4</v>
      </c>
      <c r="H385" s="1471">
        <v>10</v>
      </c>
      <c r="I385" s="1469">
        <v>80</v>
      </c>
      <c r="J385" s="1167">
        <f>IFERROR(VLOOKUP(C385,TDSheet!$G$1:$AK$2998,30,FALSE)/'Параметры заказа'!$B$10,"")</f>
        <v>5.99</v>
      </c>
      <c r="K385" s="1967">
        <f t="shared" si="5"/>
        <v>479.42684130000009</v>
      </c>
      <c r="L385" s="584"/>
    </row>
    <row r="386" spans="1:12" ht="17.399999999999999" customHeight="1">
      <c r="A386" s="2134"/>
      <c r="B386" s="2103"/>
      <c r="C386" s="1470" t="s">
        <v>2702</v>
      </c>
      <c r="D386" s="632">
        <v>22</v>
      </c>
      <c r="E386" s="1461">
        <v>16</v>
      </c>
      <c r="F386" s="1461">
        <v>236</v>
      </c>
      <c r="G386" s="1459">
        <v>5.4203499999999996E-4</v>
      </c>
      <c r="H386" s="1471">
        <v>10</v>
      </c>
      <c r="I386" s="1469">
        <v>80</v>
      </c>
      <c r="J386" s="1167">
        <f>IFERROR(VLOOKUP(C386,TDSheet!$G$1:$AK$2998,30,FALSE)/'Параметры заказа'!$B$10,"")</f>
        <v>7.45</v>
      </c>
      <c r="K386" s="1967">
        <f t="shared" si="5"/>
        <v>596.28213150000011</v>
      </c>
      <c r="L386" s="584"/>
    </row>
    <row r="387" spans="1:12" ht="17.399999999999999" customHeight="1" thickBot="1">
      <c r="A387" s="2134"/>
      <c r="B387" s="2103"/>
      <c r="C387" s="1472" t="s">
        <v>2703</v>
      </c>
      <c r="D387" s="643">
        <v>28</v>
      </c>
      <c r="E387" s="1463">
        <v>16</v>
      </c>
      <c r="F387" s="1463">
        <v>348</v>
      </c>
      <c r="G387" s="1464">
        <v>8.8984999999999997E-4</v>
      </c>
      <c r="H387" s="1439">
        <v>10</v>
      </c>
      <c r="I387" s="1473">
        <v>60</v>
      </c>
      <c r="J387" s="1168">
        <f>IFERROR(VLOOKUP(C387,TDSheet!$G$1:$AK$2998,30,FALSE)/'Параметры заказа'!$B$10,"")</f>
        <v>9.68</v>
      </c>
      <c r="K387" s="1963">
        <f t="shared" si="5"/>
        <v>774.76658160000011</v>
      </c>
      <c r="L387" s="585"/>
    </row>
    <row r="388" spans="1:12" ht="17.399999999999999" customHeight="1">
      <c r="A388" s="2133"/>
      <c r="B388" s="2119" t="s">
        <v>2775</v>
      </c>
      <c r="C388" s="1553" t="s">
        <v>2705</v>
      </c>
      <c r="D388" s="631">
        <v>15</v>
      </c>
      <c r="E388" s="1554">
        <v>16</v>
      </c>
      <c r="F388" s="1554">
        <v>137</v>
      </c>
      <c r="G388" s="1455">
        <v>2.6275199999999999E-4</v>
      </c>
      <c r="H388" s="1223">
        <v>10</v>
      </c>
      <c r="I388" s="634">
        <v>100</v>
      </c>
      <c r="J388" s="1169">
        <f>IFERROR(VLOOKUP(C388,TDSheet!$G$1:$AK$2998,30,FALSE)/'Параметры заказа'!$B$10,"")</f>
        <v>5.09</v>
      </c>
      <c r="K388" s="1206">
        <f t="shared" si="5"/>
        <v>407.39275830000003</v>
      </c>
      <c r="L388" s="531"/>
    </row>
    <row r="389" spans="1:12" ht="17.399999999999999" customHeight="1">
      <c r="A389" s="2134"/>
      <c r="B389" s="2120"/>
      <c r="C389" s="1555" t="s">
        <v>2706</v>
      </c>
      <c r="D389" s="632">
        <v>18</v>
      </c>
      <c r="E389" s="1556">
        <v>16</v>
      </c>
      <c r="F389" s="1556">
        <v>172</v>
      </c>
      <c r="G389" s="1459">
        <v>3.66912E-4</v>
      </c>
      <c r="H389" s="1471">
        <v>10</v>
      </c>
      <c r="I389" s="636">
        <v>80</v>
      </c>
      <c r="J389" s="1167">
        <f>IFERROR(VLOOKUP(C389,TDSheet!$G$1:$AK$2998,30,FALSE)/'Параметры заказа'!$B$10,"")</f>
        <v>5.99</v>
      </c>
      <c r="K389" s="1967">
        <f t="shared" si="5"/>
        <v>479.42684130000009</v>
      </c>
      <c r="L389" s="584"/>
    </row>
    <row r="390" spans="1:12" ht="17.399999999999999" customHeight="1">
      <c r="A390" s="2134"/>
      <c r="B390" s="2120"/>
      <c r="C390" s="1555" t="s">
        <v>2707</v>
      </c>
      <c r="D390" s="632">
        <v>22</v>
      </c>
      <c r="E390" s="1556">
        <v>16</v>
      </c>
      <c r="F390" s="1556">
        <v>228</v>
      </c>
      <c r="G390" s="1459">
        <v>5.4203499999999996E-4</v>
      </c>
      <c r="H390" s="1471">
        <v>10</v>
      </c>
      <c r="I390" s="636">
        <v>80</v>
      </c>
      <c r="J390" s="1167">
        <f>IFERROR(VLOOKUP(C390,TDSheet!$G$1:$AK$2998,30,FALSE)/'Параметры заказа'!$B$10,"")</f>
        <v>7.45</v>
      </c>
      <c r="K390" s="1967">
        <f t="shared" si="5"/>
        <v>596.28213150000011</v>
      </c>
      <c r="L390" s="584"/>
    </row>
    <row r="391" spans="1:12" ht="17.399999999999999" customHeight="1" thickBot="1">
      <c r="A391" s="2135"/>
      <c r="B391" s="2121"/>
      <c r="C391" s="1557" t="s">
        <v>2708</v>
      </c>
      <c r="D391" s="629">
        <v>28</v>
      </c>
      <c r="E391" s="1558">
        <v>16</v>
      </c>
      <c r="F391" s="1558">
        <v>351</v>
      </c>
      <c r="G391" s="1464">
        <v>8.8984999999999997E-4</v>
      </c>
      <c r="H391" s="1439">
        <v>10</v>
      </c>
      <c r="I391" s="637">
        <v>60</v>
      </c>
      <c r="J391" s="1170">
        <f>IFERROR(VLOOKUP(C391,TDSheet!$G$1:$AK$2998,30,FALSE)/'Параметры заказа'!$B$10,"")</f>
        <v>9.99</v>
      </c>
      <c r="K391" s="1968">
        <f t="shared" si="5"/>
        <v>799.57832130000008</v>
      </c>
      <c r="L391" s="586"/>
    </row>
    <row r="392" spans="1:12" ht="17.399999999999999" customHeight="1">
      <c r="A392" s="2134"/>
      <c r="B392" s="2103" t="s">
        <v>2776</v>
      </c>
      <c r="C392" s="1559" t="s">
        <v>2780</v>
      </c>
      <c r="D392" s="631" t="s">
        <v>2777</v>
      </c>
      <c r="E392" s="1466">
        <v>16</v>
      </c>
      <c r="F392" s="1554">
        <v>103</v>
      </c>
      <c r="G392" s="1455">
        <v>1.6827000000000001E-4</v>
      </c>
      <c r="H392" s="1223">
        <v>10</v>
      </c>
      <c r="I392" s="1560" t="s">
        <v>668</v>
      </c>
      <c r="J392" s="1169">
        <f>IFERROR(VLOOKUP(C392,TDSheet!$G$1:$AK$2998,30,FALSE)/'Параметры заказа'!$B$10,"")</f>
        <v>3.8</v>
      </c>
      <c r="K392" s="1206">
        <f t="shared" si="5"/>
        <v>304.14390600000002</v>
      </c>
      <c r="L392" s="531"/>
    </row>
    <row r="393" spans="1:12" ht="17.399999999999999" customHeight="1">
      <c r="A393" s="2134"/>
      <c r="B393" s="2103"/>
      <c r="C393" s="1470"/>
      <c r="D393" s="632"/>
      <c r="E393" s="1461"/>
      <c r="F393" s="1461"/>
      <c r="G393" s="1459"/>
      <c r="H393" s="1471"/>
      <c r="I393" s="1469"/>
      <c r="J393" s="1167" t="str">
        <f>IFERROR(VLOOKUP(C393,TDSheet!$G$1:$AK$2998,30,FALSE)/'Параметры заказа'!$B$10,"")</f>
        <v/>
      </c>
      <c r="K393" s="1967" t="str">
        <f t="shared" si="5"/>
        <v/>
      </c>
      <c r="L393" s="584"/>
    </row>
    <row r="394" spans="1:12" ht="17.399999999999999" customHeight="1">
      <c r="A394" s="2134"/>
      <c r="B394" s="2103"/>
      <c r="C394" s="1470"/>
      <c r="D394" s="632"/>
      <c r="E394" s="1461"/>
      <c r="F394" s="1461"/>
      <c r="G394" s="1459"/>
      <c r="H394" s="1471"/>
      <c r="I394" s="1469"/>
      <c r="J394" s="1167" t="str">
        <f>IFERROR(VLOOKUP(C394,TDSheet!$G$1:$AK$2998,30,FALSE)/'Параметры заказа'!$B$10,"")</f>
        <v/>
      </c>
      <c r="K394" s="1967" t="str">
        <f t="shared" si="5"/>
        <v/>
      </c>
      <c r="L394" s="584"/>
    </row>
    <row r="395" spans="1:12" ht="15.75" customHeight="1" thickBot="1">
      <c r="A395" s="2134"/>
      <c r="B395" s="2103"/>
      <c r="C395" s="1472"/>
      <c r="D395" s="643"/>
      <c r="E395" s="1463"/>
      <c r="F395" s="1463"/>
      <c r="G395" s="1464"/>
      <c r="H395" s="1439"/>
      <c r="I395" s="1473"/>
      <c r="J395" s="1168" t="str">
        <f>IFERROR(VLOOKUP(C395,TDSheet!$G$1:$AK$2998,30,FALSE)/'Параметры заказа'!$B$10,"")</f>
        <v/>
      </c>
      <c r="K395" s="1963" t="str">
        <f t="shared" ref="K395:K421" si="6">IFERROR(J395*$K$3*((100-$K$1)/100),"")</f>
        <v/>
      </c>
      <c r="L395" s="585"/>
    </row>
    <row r="396" spans="1:12" ht="37.200000000000003" customHeight="1" thickBot="1">
      <c r="A396" s="1297" t="s">
        <v>2759</v>
      </c>
      <c r="B396" s="747"/>
      <c r="C396" s="747"/>
      <c r="D396" s="747"/>
      <c r="E396" s="747"/>
      <c r="F396" s="747"/>
      <c r="G396" s="747"/>
      <c r="H396" s="747"/>
      <c r="I396" s="747"/>
      <c r="J396" s="747" t="str">
        <f>IFERROR(VLOOKUP(C396,TDSheet!$G$1:$AK$2998,30,FALSE)/'Параметры заказа'!$B$10,"")</f>
        <v/>
      </c>
      <c r="K396" s="1975" t="str">
        <f t="shared" si="6"/>
        <v/>
      </c>
      <c r="L396" s="530"/>
    </row>
    <row r="397" spans="1:12" ht="19.2" customHeight="1">
      <c r="A397" s="2100"/>
      <c r="B397" s="2103" t="s">
        <v>2709</v>
      </c>
      <c r="C397" s="609" t="s">
        <v>2710</v>
      </c>
      <c r="D397" s="1561" t="s">
        <v>2315</v>
      </c>
      <c r="E397" s="1466">
        <v>16</v>
      </c>
      <c r="F397" s="1562">
        <v>158</v>
      </c>
      <c r="G397" s="1455">
        <v>1.11228E-4</v>
      </c>
      <c r="H397" s="1468">
        <v>10</v>
      </c>
      <c r="I397" s="631">
        <v>250</v>
      </c>
      <c r="J397" s="1167">
        <f>IFERROR(VLOOKUP(C397,TDSheet!$G$1:$AK$2998,30,FALSE)/'Параметры заказа'!$B$10,"")</f>
        <v>6.96</v>
      </c>
      <c r="K397" s="1206">
        <f t="shared" si="6"/>
        <v>557.06357520000006</v>
      </c>
      <c r="L397" s="531"/>
    </row>
    <row r="398" spans="1:12" ht="19.2" customHeight="1">
      <c r="A398" s="2100"/>
      <c r="B398" s="2103"/>
      <c r="C398" s="605" t="s">
        <v>2711</v>
      </c>
      <c r="D398" s="1563" t="s">
        <v>2316</v>
      </c>
      <c r="E398" s="1461">
        <v>16</v>
      </c>
      <c r="F398" s="1564">
        <v>161</v>
      </c>
      <c r="G398" s="1459">
        <v>1.2934399999999999E-4</v>
      </c>
      <c r="H398" s="1469">
        <v>10</v>
      </c>
      <c r="I398" s="632">
        <v>200</v>
      </c>
      <c r="J398" s="1167">
        <f>IFERROR(VLOOKUP(C398,TDSheet!$G$1:$AK$2998,30,FALSE)/'Параметры заказа'!$B$10,"")</f>
        <v>8.7200000000000006</v>
      </c>
      <c r="K398" s="1967">
        <f t="shared" si="6"/>
        <v>697.93022640000015</v>
      </c>
      <c r="L398" s="584"/>
    </row>
    <row r="399" spans="1:12" ht="19.2" customHeight="1">
      <c r="A399" s="2100"/>
      <c r="B399" s="2103"/>
      <c r="C399" s="605" t="s">
        <v>2712</v>
      </c>
      <c r="D399" s="1563" t="s">
        <v>2318</v>
      </c>
      <c r="E399" s="1461">
        <v>16</v>
      </c>
      <c r="F399" s="1564">
        <v>168</v>
      </c>
      <c r="G399" s="1459">
        <v>2.05632E-4</v>
      </c>
      <c r="H399" s="1469">
        <v>10</v>
      </c>
      <c r="I399" s="632">
        <v>150</v>
      </c>
      <c r="J399" s="1167">
        <f>IFERROR(VLOOKUP(C399,TDSheet!$G$1:$AK$2998,30,FALSE)/'Параметры заказа'!$B$10,"")</f>
        <v>8.85</v>
      </c>
      <c r="K399" s="1967">
        <f t="shared" si="6"/>
        <v>708.33514950000006</v>
      </c>
      <c r="L399" s="584"/>
    </row>
    <row r="400" spans="1:12" ht="19.2" customHeight="1">
      <c r="A400" s="2100"/>
      <c r="B400" s="2103"/>
      <c r="C400" s="605" t="s">
        <v>2713</v>
      </c>
      <c r="D400" s="1563" t="s">
        <v>2319</v>
      </c>
      <c r="E400" s="1461">
        <v>16</v>
      </c>
      <c r="F400" s="1564">
        <v>195</v>
      </c>
      <c r="G400" s="1459">
        <v>1.7437E-4</v>
      </c>
      <c r="H400" s="1469">
        <v>10</v>
      </c>
      <c r="I400" s="632">
        <v>150</v>
      </c>
      <c r="J400" s="1167">
        <f>IFERROR(VLOOKUP(C400,TDSheet!$G$1:$AK$2998,30,FALSE)/'Параметры заказа'!$B$10,"")</f>
        <v>9.98</v>
      </c>
      <c r="K400" s="1967">
        <f t="shared" si="6"/>
        <v>798.77794260000019</v>
      </c>
      <c r="L400" s="584"/>
    </row>
    <row r="401" spans="1:12" ht="19.2" customHeight="1">
      <c r="A401" s="2100"/>
      <c r="B401" s="2103"/>
      <c r="C401" s="605" t="s">
        <v>2714</v>
      </c>
      <c r="D401" s="1563" t="s">
        <v>2422</v>
      </c>
      <c r="E401" s="1461">
        <v>16</v>
      </c>
      <c r="F401" s="1564">
        <v>112</v>
      </c>
      <c r="G401" s="1459">
        <v>1.3395E-4</v>
      </c>
      <c r="H401" s="1469">
        <v>10</v>
      </c>
      <c r="I401" s="632">
        <v>100</v>
      </c>
      <c r="J401" s="1167">
        <f>IFERROR(VLOOKUP(C401,TDSheet!$G$1:$AK$2998,30,FALSE)/'Параметры заказа'!$B$10,"")</f>
        <v>17.32</v>
      </c>
      <c r="K401" s="1967">
        <f t="shared" si="6"/>
        <v>1386.2559084000002</v>
      </c>
      <c r="L401" s="584"/>
    </row>
    <row r="402" spans="1:12" ht="19.2" customHeight="1">
      <c r="A402" s="2100"/>
      <c r="B402" s="2103"/>
      <c r="C402" s="605" t="s">
        <v>2715</v>
      </c>
      <c r="D402" s="1563" t="s">
        <v>2321</v>
      </c>
      <c r="E402" s="1461">
        <v>16</v>
      </c>
      <c r="F402" s="1564">
        <v>217</v>
      </c>
      <c r="G402" s="1459">
        <v>3.2603999999999999E-4</v>
      </c>
      <c r="H402" s="1469">
        <v>10</v>
      </c>
      <c r="I402" s="632">
        <v>100</v>
      </c>
      <c r="J402" s="1167">
        <f>IFERROR(VLOOKUP(C402,TDSheet!$G$1:$AK$2998,30,FALSE)/'Параметры заказа'!$B$10,"")</f>
        <v>18.420000000000002</v>
      </c>
      <c r="K402" s="1967">
        <f t="shared" si="6"/>
        <v>1474.2975654000004</v>
      </c>
      <c r="L402" s="584"/>
    </row>
    <row r="403" spans="1:12" ht="19.2" customHeight="1">
      <c r="A403" s="2100"/>
      <c r="B403" s="2103"/>
      <c r="C403" s="605" t="s">
        <v>2716</v>
      </c>
      <c r="D403" s="1563" t="s">
        <v>2204</v>
      </c>
      <c r="E403" s="1461">
        <v>16</v>
      </c>
      <c r="F403" s="1461"/>
      <c r="G403" s="1459"/>
      <c r="H403" s="1471"/>
      <c r="I403" s="1469"/>
      <c r="J403" s="1167" t="str">
        <f>IFERROR(VLOOKUP(C403,TDSheet!$G$1:$AK$2998,30,FALSE)/'Параметры заказа'!$B$10,"")</f>
        <v/>
      </c>
      <c r="K403" s="1967" t="str">
        <f t="shared" si="6"/>
        <v/>
      </c>
      <c r="L403" s="584"/>
    </row>
    <row r="404" spans="1:12" ht="19.2" customHeight="1">
      <c r="A404" s="2100"/>
      <c r="B404" s="2103"/>
      <c r="C404" s="605" t="s">
        <v>2717</v>
      </c>
      <c r="D404" s="1563" t="s">
        <v>2205</v>
      </c>
      <c r="E404" s="1461">
        <v>16</v>
      </c>
      <c r="F404" s="1461"/>
      <c r="G404" s="1459"/>
      <c r="H404" s="1471"/>
      <c r="I404" s="1469"/>
      <c r="J404" s="1167" t="str">
        <f>IFERROR(VLOOKUP(C404,TDSheet!$G$1:$AK$2998,30,FALSE)/'Параметры заказа'!$B$10,"")</f>
        <v/>
      </c>
      <c r="K404" s="1967" t="str">
        <f t="shared" si="6"/>
        <v/>
      </c>
      <c r="L404" s="584"/>
    </row>
    <row r="405" spans="1:12" ht="19.2" customHeight="1" thickBot="1">
      <c r="A405" s="2122"/>
      <c r="B405" s="2123"/>
      <c r="C405" s="613" t="s">
        <v>2718</v>
      </c>
      <c r="D405" s="1565" t="s">
        <v>2206</v>
      </c>
      <c r="E405" s="1477">
        <v>16</v>
      </c>
      <c r="F405" s="1477"/>
      <c r="G405" s="1478"/>
      <c r="H405" s="1539"/>
      <c r="I405" s="1540"/>
      <c r="J405" s="1170" t="str">
        <f>IFERROR(VLOOKUP(C405,TDSheet!$G$1:$AK$2998,30,FALSE)/'Параметры заказа'!$B$10,"")</f>
        <v/>
      </c>
      <c r="K405" s="1968" t="str">
        <f t="shared" si="6"/>
        <v/>
      </c>
      <c r="L405" s="586"/>
    </row>
    <row r="406" spans="1:12" ht="28.2" customHeight="1">
      <c r="A406" s="2099"/>
      <c r="B406" s="2102" t="s">
        <v>2726</v>
      </c>
      <c r="C406" s="1525" t="s">
        <v>2727</v>
      </c>
      <c r="D406" s="631">
        <v>22</v>
      </c>
      <c r="E406" s="1466">
        <v>16</v>
      </c>
      <c r="F406" s="1466">
        <v>907</v>
      </c>
      <c r="G406" s="1455">
        <v>4.2000000000000002E-4</v>
      </c>
      <c r="H406" s="1223">
        <v>1</v>
      </c>
      <c r="I406" s="1468">
        <v>10</v>
      </c>
      <c r="J406" s="1167">
        <f>IFERROR(VLOOKUP(C406,TDSheet!$G$1:$AK$2998,30,FALSE)/'Параметры заказа'!$B$10,"")</f>
        <v>35.94</v>
      </c>
      <c r="K406" s="1206">
        <f t="shared" si="6"/>
        <v>2876.5610478000003</v>
      </c>
      <c r="L406" s="531"/>
    </row>
    <row r="407" spans="1:12" ht="28.2" customHeight="1">
      <c r="A407" s="2100"/>
      <c r="B407" s="2103"/>
      <c r="C407" s="1526" t="s">
        <v>2728</v>
      </c>
      <c r="D407" s="632">
        <v>28</v>
      </c>
      <c r="E407" s="1461">
        <v>16</v>
      </c>
      <c r="F407" s="1461">
        <v>1107</v>
      </c>
      <c r="G407" s="1459">
        <v>6.3480000000000003E-4</v>
      </c>
      <c r="H407" s="1471">
        <v>1</v>
      </c>
      <c r="I407" s="1469">
        <v>10</v>
      </c>
      <c r="J407" s="1167">
        <f>IFERROR(VLOOKUP(C407,TDSheet!$G$1:$AK$2998,30,FALSE)/'Параметры заказа'!$B$10,"")</f>
        <v>45.11</v>
      </c>
      <c r="K407" s="1967">
        <f t="shared" si="6"/>
        <v>3610.5083157000004</v>
      </c>
      <c r="L407" s="584"/>
    </row>
    <row r="408" spans="1:12" ht="28.2" customHeight="1">
      <c r="A408" s="2100"/>
      <c r="B408" s="2103"/>
      <c r="C408" s="1526" t="s">
        <v>2729</v>
      </c>
      <c r="D408" s="632">
        <v>35</v>
      </c>
      <c r="E408" s="1461">
        <v>16</v>
      </c>
      <c r="F408" s="1461">
        <v>1833</v>
      </c>
      <c r="G408" s="1459">
        <v>1.0976E-3</v>
      </c>
      <c r="H408" s="1471">
        <v>1</v>
      </c>
      <c r="I408" s="1469">
        <v>8</v>
      </c>
      <c r="J408" s="1167">
        <f>IFERROR(VLOOKUP(C408,TDSheet!$G$1:$AK$2998,30,FALSE)/'Параметры заказа'!$B$10,"")</f>
        <v>61.17</v>
      </c>
      <c r="K408" s="1967">
        <f t="shared" si="6"/>
        <v>4895.9165079000013</v>
      </c>
      <c r="L408" s="584"/>
    </row>
    <row r="409" spans="1:12" ht="28.2" customHeight="1">
      <c r="A409" s="2100"/>
      <c r="B409" s="2103"/>
      <c r="C409" s="1526" t="s">
        <v>2730</v>
      </c>
      <c r="D409" s="632">
        <v>42</v>
      </c>
      <c r="E409" s="1461">
        <v>16</v>
      </c>
      <c r="F409" s="1461">
        <v>2087</v>
      </c>
      <c r="G409" s="1459">
        <v>1.575E-3</v>
      </c>
      <c r="H409" s="1471">
        <v>1</v>
      </c>
      <c r="I409" s="1469">
        <v>8</v>
      </c>
      <c r="J409" s="1167">
        <f>IFERROR(VLOOKUP(C409,TDSheet!$G$1:$AK$2998,30,FALSE)/'Параметры заказа'!$B$10,"")</f>
        <v>68.81</v>
      </c>
      <c r="K409" s="1967">
        <f t="shared" si="6"/>
        <v>5507.4058347000009</v>
      </c>
      <c r="L409" s="584"/>
    </row>
    <row r="410" spans="1:12" ht="28.2" customHeight="1">
      <c r="A410" s="2100"/>
      <c r="B410" s="2103"/>
      <c r="C410" s="1526" t="s">
        <v>2731</v>
      </c>
      <c r="D410" s="632">
        <v>54</v>
      </c>
      <c r="E410" s="1461">
        <v>16</v>
      </c>
      <c r="F410" s="1461">
        <v>2705</v>
      </c>
      <c r="G410" s="1459">
        <v>2.2596750000000001E-3</v>
      </c>
      <c r="H410" s="1471">
        <v>1</v>
      </c>
      <c r="I410" s="1469">
        <v>6</v>
      </c>
      <c r="J410" s="1167">
        <f>IFERROR(VLOOKUP(C410,TDSheet!$G$1:$AK$2998,30,FALSE)/'Параметры заказа'!$B$10,"")</f>
        <v>80.28</v>
      </c>
      <c r="K410" s="1967">
        <f t="shared" si="6"/>
        <v>6425.440203600001</v>
      </c>
      <c r="L410" s="584"/>
    </row>
    <row r="411" spans="1:12" ht="28.2" customHeight="1">
      <c r="A411" s="2100"/>
      <c r="B411" s="2103"/>
      <c r="C411" s="1526" t="s">
        <v>2732</v>
      </c>
      <c r="D411" s="632">
        <v>76</v>
      </c>
      <c r="E411" s="1461">
        <v>16</v>
      </c>
      <c r="F411" s="1461">
        <v>3648</v>
      </c>
      <c r="G411" s="1459">
        <v>4.5519250000000001E-3</v>
      </c>
      <c r="H411" s="1471">
        <v>1</v>
      </c>
      <c r="I411" s="1469">
        <v>5</v>
      </c>
      <c r="J411" s="1167">
        <f>IFERROR(VLOOKUP(C411,TDSheet!$G$1:$AK$2998,30,FALSE)/'Параметры заказа'!$B$10,"")</f>
        <v>113.16</v>
      </c>
      <c r="K411" s="1967">
        <f t="shared" si="6"/>
        <v>9057.0853692000019</v>
      </c>
      <c r="L411" s="584"/>
    </row>
    <row r="412" spans="1:12" ht="28.2" customHeight="1">
      <c r="A412" s="2100"/>
      <c r="B412" s="2103"/>
      <c r="C412" s="1526" t="s">
        <v>2733</v>
      </c>
      <c r="D412" s="632">
        <v>89</v>
      </c>
      <c r="E412" s="1461">
        <v>16</v>
      </c>
      <c r="F412" s="1461">
        <v>4082</v>
      </c>
      <c r="G412" s="1459">
        <v>5.64E-3</v>
      </c>
      <c r="H412" s="1471">
        <v>1</v>
      </c>
      <c r="I412" s="1469">
        <v>5</v>
      </c>
      <c r="J412" s="1167">
        <f>IFERROR(VLOOKUP(C412,TDSheet!$G$1:$AK$2998,30,FALSE)/'Параметры заказа'!$B$10,"")</f>
        <v>129.21</v>
      </c>
      <c r="K412" s="1967">
        <f t="shared" si="6"/>
        <v>10341.693182700003</v>
      </c>
      <c r="L412" s="584"/>
    </row>
    <row r="413" spans="1:12" ht="28.2" customHeight="1" thickBot="1">
      <c r="A413" s="2101"/>
      <c r="B413" s="2104"/>
      <c r="C413" s="1537" t="s">
        <v>2734</v>
      </c>
      <c r="D413" s="629">
        <v>108</v>
      </c>
      <c r="E413" s="1477">
        <v>16</v>
      </c>
      <c r="F413" s="1477">
        <v>5213</v>
      </c>
      <c r="G413" s="1478">
        <v>8.1311999999999999E-3</v>
      </c>
      <c r="H413" s="1539">
        <v>1</v>
      </c>
      <c r="I413" s="1540">
        <v>4</v>
      </c>
      <c r="J413" s="1170">
        <f>IFERROR(VLOOKUP(C413,TDSheet!$G$1:$AK$2998,30,FALSE)/'Параметры заказа'!$B$10,"")</f>
        <v>140.22</v>
      </c>
      <c r="K413" s="1968">
        <f t="shared" si="6"/>
        <v>11222.910131400002</v>
      </c>
      <c r="L413" s="586"/>
    </row>
    <row r="414" spans="1:12" ht="28.2" customHeight="1" thickBot="1">
      <c r="A414" s="1297" t="s">
        <v>2760</v>
      </c>
      <c r="B414" s="747"/>
      <c r="C414" s="747"/>
      <c r="D414" s="747"/>
      <c r="E414" s="747"/>
      <c r="F414" s="747"/>
      <c r="G414" s="747"/>
      <c r="H414" s="747"/>
      <c r="I414" s="747"/>
      <c r="J414" s="747" t="str">
        <f>IFERROR(VLOOKUP(C414,TDSheet!$G$1:$AK$2998,30,FALSE)/'Параметры заказа'!$B$10,"")</f>
        <v/>
      </c>
      <c r="K414" s="1975" t="str">
        <f t="shared" si="6"/>
        <v/>
      </c>
      <c r="L414" s="530"/>
    </row>
    <row r="415" spans="1:12" ht="19.95" customHeight="1">
      <c r="A415" s="2093"/>
      <c r="B415" s="2096" t="s">
        <v>2224</v>
      </c>
      <c r="C415" s="1525" t="s">
        <v>2719</v>
      </c>
      <c r="D415" s="631">
        <v>15</v>
      </c>
      <c r="E415" s="1466">
        <v>16</v>
      </c>
      <c r="F415" s="1566">
        <v>0.6</v>
      </c>
      <c r="G415" s="1455">
        <v>7.9999999999999996E-7</v>
      </c>
      <c r="H415" s="1223">
        <v>5</v>
      </c>
      <c r="I415" s="1468">
        <v>5000</v>
      </c>
      <c r="J415" s="1167">
        <f>IFERROR(VLOOKUP(C415,TDSheet!$G$1:$AK$2998,30,FALSE)/'Параметры заказа'!$B$10,"")</f>
        <v>0.19</v>
      </c>
      <c r="K415" s="1206">
        <f t="shared" si="6"/>
        <v>15.207195300000002</v>
      </c>
      <c r="L415" s="531"/>
    </row>
    <row r="416" spans="1:12" ht="19.95" customHeight="1">
      <c r="A416" s="2094"/>
      <c r="B416" s="2097"/>
      <c r="C416" s="1526" t="s">
        <v>2720</v>
      </c>
      <c r="D416" s="632">
        <v>18</v>
      </c>
      <c r="E416" s="1461">
        <v>16</v>
      </c>
      <c r="F416" s="1567">
        <v>0.7</v>
      </c>
      <c r="G416" s="1459">
        <v>1.0580000000000001E-6</v>
      </c>
      <c r="H416" s="1471">
        <v>5</v>
      </c>
      <c r="I416" s="1469">
        <v>5000</v>
      </c>
      <c r="J416" s="1167">
        <f>IFERROR(VLOOKUP(C416,TDSheet!$G$1:$AK$2998,30,FALSE)/'Параметры заказа'!$B$10,"")</f>
        <v>0.27</v>
      </c>
      <c r="K416" s="1967">
        <f t="shared" si="6"/>
        <v>21.610224900000006</v>
      </c>
      <c r="L416" s="584"/>
    </row>
    <row r="417" spans="1:12" ht="19.95" customHeight="1">
      <c r="A417" s="2094"/>
      <c r="B417" s="2097"/>
      <c r="C417" s="1526" t="s">
        <v>2721</v>
      </c>
      <c r="D417" s="632">
        <v>22</v>
      </c>
      <c r="E417" s="1461">
        <v>16</v>
      </c>
      <c r="F417" s="1567">
        <v>1.4</v>
      </c>
      <c r="G417" s="1459">
        <v>2.3520000000000001E-6</v>
      </c>
      <c r="H417" s="1471">
        <v>10</v>
      </c>
      <c r="I417" s="1469">
        <v>3000</v>
      </c>
      <c r="J417" s="1167">
        <f>IFERROR(VLOOKUP(C417,TDSheet!$G$1:$AK$2998,30,FALSE)/'Параметры заказа'!$B$10,"")</f>
        <v>0.38</v>
      </c>
      <c r="K417" s="1967">
        <f t="shared" si="6"/>
        <v>30.414390600000004</v>
      </c>
      <c r="L417" s="584"/>
    </row>
    <row r="418" spans="1:12" ht="19.95" customHeight="1">
      <c r="A418" s="2094"/>
      <c r="B418" s="2097"/>
      <c r="C418" s="1526" t="s">
        <v>2722</v>
      </c>
      <c r="D418" s="632">
        <v>28</v>
      </c>
      <c r="E418" s="1461">
        <v>16</v>
      </c>
      <c r="F418" s="1567">
        <v>1.6</v>
      </c>
      <c r="G418" s="1459">
        <v>3.675E-6</v>
      </c>
      <c r="H418" s="1471">
        <v>10</v>
      </c>
      <c r="I418" s="1469">
        <v>3000</v>
      </c>
      <c r="J418" s="1167">
        <f>IFERROR(VLOOKUP(C418,TDSheet!$G$1:$AK$2998,30,FALSE)/'Параметры заказа'!$B$10,"")</f>
        <v>0.47</v>
      </c>
      <c r="K418" s="1967">
        <f t="shared" si="6"/>
        <v>37.617798900000004</v>
      </c>
      <c r="L418" s="584"/>
    </row>
    <row r="419" spans="1:12" ht="19.95" customHeight="1">
      <c r="A419" s="2094"/>
      <c r="B419" s="2097"/>
      <c r="C419" s="1526" t="s">
        <v>2723</v>
      </c>
      <c r="D419" s="632">
        <v>35</v>
      </c>
      <c r="E419" s="1461">
        <v>16</v>
      </c>
      <c r="F419" s="1567">
        <v>1.8</v>
      </c>
      <c r="G419" s="1459">
        <v>5.0429999999999998E-6</v>
      </c>
      <c r="H419" s="1471">
        <v>5</v>
      </c>
      <c r="I419" s="1469">
        <v>3000</v>
      </c>
      <c r="J419" s="1167">
        <f>IFERROR(VLOOKUP(C419,TDSheet!$G$1:$AK$2998,30,FALSE)/'Параметры заказа'!$B$10,"")</f>
        <v>0.59</v>
      </c>
      <c r="K419" s="1967">
        <f t="shared" si="6"/>
        <v>47.222343300000006</v>
      </c>
      <c r="L419" s="584"/>
    </row>
    <row r="420" spans="1:12" ht="19.95" customHeight="1">
      <c r="A420" s="2094"/>
      <c r="B420" s="2097"/>
      <c r="C420" s="1526" t="s">
        <v>2724</v>
      </c>
      <c r="D420" s="632">
        <v>42</v>
      </c>
      <c r="E420" s="1461">
        <v>16</v>
      </c>
      <c r="F420" s="1567">
        <v>4</v>
      </c>
      <c r="G420" s="1459">
        <v>1.0000000000000001E-5</v>
      </c>
      <c r="H420" s="1471">
        <v>5</v>
      </c>
      <c r="I420" s="1469">
        <v>2000</v>
      </c>
      <c r="J420" s="1167">
        <f>IFERROR(VLOOKUP(C420,TDSheet!$G$1:$AK$2998,30,FALSE)/'Параметры заказа'!$B$10,"")</f>
        <v>1.1599999999999999</v>
      </c>
      <c r="K420" s="1967">
        <f t="shared" si="6"/>
        <v>92.843929200000005</v>
      </c>
      <c r="L420" s="584"/>
    </row>
    <row r="421" spans="1:12" ht="19.95" customHeight="1" thickBot="1">
      <c r="A421" s="2095"/>
      <c r="B421" s="2098"/>
      <c r="C421" s="1537" t="s">
        <v>2725</v>
      </c>
      <c r="D421" s="629">
        <v>54</v>
      </c>
      <c r="E421" s="1477">
        <v>16</v>
      </c>
      <c r="F421" s="1568">
        <v>4.9000000000000004</v>
      </c>
      <c r="G421" s="1478">
        <v>1.4884E-5</v>
      </c>
      <c r="H421" s="1539">
        <v>5</v>
      </c>
      <c r="I421" s="1540">
        <v>2000</v>
      </c>
      <c r="J421" s="1170">
        <f>IFERROR(VLOOKUP(C421,TDSheet!$G$1:$AK$2998,30,FALSE)/'Параметры заказа'!$B$10,"")</f>
        <v>1.46</v>
      </c>
      <c r="K421" s="1968">
        <f t="shared" si="6"/>
        <v>116.85529020000001</v>
      </c>
      <c r="L421" s="586"/>
    </row>
    <row r="422" spans="1:12" ht="19.95" customHeight="1" thickBot="1">
      <c r="A422" s="689"/>
      <c r="B422" s="690"/>
      <c r="C422" s="691"/>
      <c r="D422" s="692"/>
      <c r="E422" s="693"/>
      <c r="F422" s="694"/>
      <c r="G422" s="695"/>
      <c r="H422" s="696"/>
      <c r="I422" s="697"/>
      <c r="J422" s="698"/>
      <c r="K422" s="699"/>
      <c r="L422" s="700"/>
    </row>
    <row r="423" spans="1:12" ht="57" customHeight="1" thickBot="1">
      <c r="A423" s="2185" t="s">
        <v>2819</v>
      </c>
      <c r="B423" s="2186"/>
      <c r="C423" s="2186"/>
      <c r="D423" s="2186"/>
      <c r="E423" s="2186"/>
      <c r="F423" s="2186"/>
      <c r="G423" s="2186"/>
      <c r="H423" s="2186"/>
      <c r="I423" s="2186"/>
      <c r="J423" s="2186"/>
      <c r="K423" s="2186"/>
      <c r="L423" s="2187"/>
    </row>
    <row r="424" spans="1:12" ht="28.2" customHeight="1" thickBot="1">
      <c r="A424" s="684" t="s">
        <v>0</v>
      </c>
      <c r="B424" s="684" t="s">
        <v>59</v>
      </c>
      <c r="C424" s="684" t="s">
        <v>60</v>
      </c>
      <c r="D424" s="2190" t="s">
        <v>2817</v>
      </c>
      <c r="E424" s="2191"/>
      <c r="F424" s="2188"/>
      <c r="G424" s="2188"/>
      <c r="H424" s="2188"/>
      <c r="I424" s="2188"/>
      <c r="J424" s="2188"/>
      <c r="K424" s="2188"/>
      <c r="L424" s="2188"/>
    </row>
    <row r="425" spans="1:12" ht="54" customHeight="1">
      <c r="A425" s="685"/>
      <c r="B425" s="686" t="s">
        <v>2788</v>
      </c>
      <c r="C425" s="686" t="s">
        <v>2787</v>
      </c>
      <c r="D425" s="2192">
        <v>80000</v>
      </c>
      <c r="E425" s="2193"/>
      <c r="F425" s="2189"/>
      <c r="G425" s="2189"/>
      <c r="H425" s="2189"/>
      <c r="I425" s="2189"/>
      <c r="J425" s="2189"/>
      <c r="K425" s="2189"/>
      <c r="L425" s="2189"/>
    </row>
    <row r="426" spans="1:12" ht="28.2" customHeight="1">
      <c r="A426" s="2194"/>
      <c r="B426" s="687" t="s">
        <v>2790</v>
      </c>
      <c r="C426" s="687" t="s">
        <v>2789</v>
      </c>
      <c r="D426" s="2183">
        <v>5300</v>
      </c>
      <c r="E426" s="2184"/>
      <c r="F426" s="2189"/>
      <c r="G426" s="2189"/>
      <c r="H426" s="2189"/>
      <c r="I426" s="2189"/>
      <c r="J426" s="2189"/>
      <c r="K426" s="2189"/>
      <c r="L426" s="2189"/>
    </row>
    <row r="427" spans="1:12" ht="28.2" customHeight="1">
      <c r="A427" s="2194"/>
      <c r="B427" s="687" t="s">
        <v>2792</v>
      </c>
      <c r="C427" s="687" t="s">
        <v>2791</v>
      </c>
      <c r="D427" s="2183">
        <v>5300</v>
      </c>
      <c r="E427" s="2184"/>
      <c r="F427" s="2189"/>
      <c r="G427" s="2189"/>
      <c r="H427" s="2189"/>
      <c r="I427" s="2189"/>
      <c r="J427" s="2189"/>
      <c r="K427" s="2189"/>
      <c r="L427" s="2189"/>
    </row>
    <row r="428" spans="1:12" ht="28.2" customHeight="1">
      <c r="A428" s="2194"/>
      <c r="B428" s="687" t="s">
        <v>2794</v>
      </c>
      <c r="C428" s="687" t="s">
        <v>2793</v>
      </c>
      <c r="D428" s="2183">
        <v>5300</v>
      </c>
      <c r="E428" s="2184"/>
      <c r="F428" s="2189"/>
      <c r="G428" s="2189"/>
      <c r="H428" s="2189"/>
      <c r="I428" s="2189"/>
      <c r="J428" s="2189"/>
      <c r="K428" s="2189"/>
      <c r="L428" s="2189"/>
    </row>
    <row r="429" spans="1:12" ht="28.2" customHeight="1">
      <c r="A429" s="2194"/>
      <c r="B429" s="687" t="s">
        <v>2796</v>
      </c>
      <c r="C429" s="687" t="s">
        <v>2795</v>
      </c>
      <c r="D429" s="2183">
        <v>5800</v>
      </c>
      <c r="E429" s="2184"/>
      <c r="F429" s="2189"/>
      <c r="G429" s="2189"/>
      <c r="H429" s="2189"/>
      <c r="I429" s="2189"/>
      <c r="J429" s="2189"/>
      <c r="K429" s="2189"/>
      <c r="L429" s="2189"/>
    </row>
    <row r="430" spans="1:12" ht="28.2" customHeight="1">
      <c r="A430" s="2194"/>
      <c r="B430" s="687" t="s">
        <v>2798</v>
      </c>
      <c r="C430" s="687" t="s">
        <v>2797</v>
      </c>
      <c r="D430" s="2183">
        <v>5800</v>
      </c>
      <c r="E430" s="2184"/>
      <c r="F430" s="2189"/>
      <c r="G430" s="2189"/>
      <c r="H430" s="2189"/>
      <c r="I430" s="2189"/>
      <c r="J430" s="2189"/>
      <c r="K430" s="2189"/>
      <c r="L430" s="2189"/>
    </row>
    <row r="431" spans="1:12" ht="59.25" customHeight="1">
      <c r="A431" s="688"/>
      <c r="B431" s="687" t="s">
        <v>2800</v>
      </c>
      <c r="C431" s="687" t="s">
        <v>2799</v>
      </c>
      <c r="D431" s="2183">
        <v>6500</v>
      </c>
      <c r="E431" s="2184"/>
      <c r="F431" s="2189"/>
      <c r="G431" s="2189"/>
      <c r="H431" s="2189"/>
      <c r="I431" s="2189"/>
      <c r="J431" s="2189"/>
      <c r="K431" s="2189"/>
      <c r="L431" s="2189"/>
    </row>
    <row r="432" spans="1:12" ht="33" customHeight="1">
      <c r="A432" s="2194"/>
      <c r="B432" s="687" t="s">
        <v>2802</v>
      </c>
      <c r="C432" s="687" t="s">
        <v>2801</v>
      </c>
      <c r="D432" s="2183">
        <v>13000</v>
      </c>
      <c r="E432" s="2184"/>
      <c r="F432" s="2189"/>
      <c r="G432" s="2189"/>
      <c r="H432" s="2189"/>
      <c r="I432" s="2189"/>
      <c r="J432" s="2189"/>
      <c r="K432" s="2189"/>
      <c r="L432" s="2189"/>
    </row>
    <row r="433" spans="1:12" ht="33" customHeight="1">
      <c r="A433" s="2194"/>
      <c r="B433" s="687" t="s">
        <v>2804</v>
      </c>
      <c r="C433" s="687" t="s">
        <v>2803</v>
      </c>
      <c r="D433" s="2183">
        <v>14000</v>
      </c>
      <c r="E433" s="2184"/>
      <c r="F433" s="2189"/>
      <c r="G433" s="2189"/>
      <c r="H433" s="2189"/>
      <c r="I433" s="2189"/>
      <c r="J433" s="2189"/>
      <c r="K433" s="2189"/>
      <c r="L433" s="2189"/>
    </row>
    <row r="434" spans="1:12" ht="48" customHeight="1">
      <c r="A434" s="2194"/>
      <c r="B434" s="687" t="s">
        <v>2806</v>
      </c>
      <c r="C434" s="687" t="s">
        <v>2805</v>
      </c>
      <c r="D434" s="2183">
        <v>5000</v>
      </c>
      <c r="E434" s="2184"/>
      <c r="F434" s="2189"/>
      <c r="G434" s="2189"/>
      <c r="H434" s="2189"/>
      <c r="I434" s="2189"/>
      <c r="J434" s="2189"/>
      <c r="K434" s="2189"/>
      <c r="L434" s="2189"/>
    </row>
    <row r="435" spans="1:12" ht="59.25" customHeight="1">
      <c r="A435" s="2194"/>
      <c r="B435" s="687" t="s">
        <v>2808</v>
      </c>
      <c r="C435" s="687" t="s">
        <v>2807</v>
      </c>
      <c r="D435" s="2183">
        <v>7500</v>
      </c>
      <c r="E435" s="2184"/>
      <c r="F435" s="2189"/>
      <c r="G435" s="2189"/>
      <c r="H435" s="2189"/>
      <c r="I435" s="2189"/>
      <c r="J435" s="2189"/>
      <c r="K435" s="2189"/>
      <c r="L435" s="2189"/>
    </row>
    <row r="436" spans="1:12" ht="40.5" customHeight="1">
      <c r="A436" s="2195"/>
      <c r="B436" s="687" t="s">
        <v>2810</v>
      </c>
      <c r="C436" s="687" t="s">
        <v>2809</v>
      </c>
      <c r="D436" s="2183">
        <v>4000</v>
      </c>
      <c r="E436" s="2184"/>
      <c r="F436" s="2189"/>
      <c r="G436" s="2189"/>
      <c r="H436" s="2189"/>
      <c r="I436" s="2189"/>
      <c r="J436" s="2189"/>
      <c r="K436" s="2189"/>
      <c r="L436" s="2189"/>
    </row>
    <row r="437" spans="1:12" ht="28.2" customHeight="1">
      <c r="A437" s="2196"/>
      <c r="B437" s="687" t="s">
        <v>2812</v>
      </c>
      <c r="C437" s="687" t="s">
        <v>2811</v>
      </c>
      <c r="D437" s="2183">
        <v>6000</v>
      </c>
      <c r="E437" s="2184"/>
      <c r="F437" s="2189"/>
      <c r="G437" s="2189"/>
      <c r="H437" s="2189"/>
      <c r="I437" s="2189"/>
      <c r="J437" s="2189"/>
      <c r="K437" s="2189"/>
      <c r="L437" s="2189"/>
    </row>
    <row r="438" spans="1:12" ht="45.75" customHeight="1">
      <c r="A438" s="688"/>
      <c r="B438" s="687" t="s">
        <v>2814</v>
      </c>
      <c r="C438" s="687" t="s">
        <v>2813</v>
      </c>
      <c r="D438" s="2183">
        <v>8500</v>
      </c>
      <c r="E438" s="2184"/>
      <c r="F438" s="2189"/>
      <c r="G438" s="2189"/>
      <c r="H438" s="2189"/>
      <c r="I438" s="2189"/>
      <c r="J438" s="2189"/>
      <c r="K438" s="2189"/>
      <c r="L438" s="2189"/>
    </row>
    <row r="439" spans="1:12" ht="57" customHeight="1">
      <c r="A439" s="688"/>
      <c r="B439" s="687" t="s">
        <v>2816</v>
      </c>
      <c r="C439" s="687" t="s">
        <v>2815</v>
      </c>
      <c r="D439" s="2183">
        <v>2000</v>
      </c>
      <c r="E439" s="2184"/>
      <c r="F439" s="2189"/>
      <c r="G439" s="2189"/>
      <c r="H439" s="2189"/>
      <c r="I439" s="2189"/>
      <c r="J439" s="2189"/>
      <c r="K439" s="2189"/>
      <c r="L439" s="2189"/>
    </row>
  </sheetData>
  <sheetProtection sheet="1" objects="1" scenarios="1"/>
  <mergeCells count="108">
    <mergeCell ref="A53:A62"/>
    <mergeCell ref="B53:B62"/>
    <mergeCell ref="A63:A72"/>
    <mergeCell ref="B63:B72"/>
    <mergeCell ref="A73:A82"/>
    <mergeCell ref="B73:B82"/>
    <mergeCell ref="K7:K8"/>
    <mergeCell ref="E7:E8"/>
    <mergeCell ref="H7:I7"/>
    <mergeCell ref="A33:A42"/>
    <mergeCell ref="B33:B42"/>
    <mergeCell ref="A43:A52"/>
    <mergeCell ref="B43:B52"/>
    <mergeCell ref="A22:A31"/>
    <mergeCell ref="B22:B31"/>
    <mergeCell ref="D438:E438"/>
    <mergeCell ref="D439:E439"/>
    <mergeCell ref="A423:L423"/>
    <mergeCell ref="F424:L439"/>
    <mergeCell ref="D433:E433"/>
    <mergeCell ref="D434:E434"/>
    <mergeCell ref="D435:E435"/>
    <mergeCell ref="D436:E436"/>
    <mergeCell ref="D437:E437"/>
    <mergeCell ref="D424:E424"/>
    <mergeCell ref="D425:E425"/>
    <mergeCell ref="D426:E426"/>
    <mergeCell ref="D427:E427"/>
    <mergeCell ref="A426:A430"/>
    <mergeCell ref="A432:A433"/>
    <mergeCell ref="A434:A435"/>
    <mergeCell ref="D428:E428"/>
    <mergeCell ref="D429:E429"/>
    <mergeCell ref="D430:E430"/>
    <mergeCell ref="D431:E431"/>
    <mergeCell ref="D432:E432"/>
    <mergeCell ref="A436:A437"/>
    <mergeCell ref="K1:L1"/>
    <mergeCell ref="A10:A19"/>
    <mergeCell ref="B10:B19"/>
    <mergeCell ref="A1:A6"/>
    <mergeCell ref="B1:E6"/>
    <mergeCell ref="F1:J1"/>
    <mergeCell ref="F2:J2"/>
    <mergeCell ref="F3:J3"/>
    <mergeCell ref="F4:J4"/>
    <mergeCell ref="K4:L4"/>
    <mergeCell ref="F5:J5"/>
    <mergeCell ref="K5:L5"/>
    <mergeCell ref="F6:J6"/>
    <mergeCell ref="K6:L6"/>
    <mergeCell ref="A7:A8"/>
    <mergeCell ref="F7:F8"/>
    <mergeCell ref="B7:B8"/>
    <mergeCell ref="C7:C8"/>
    <mergeCell ref="K2:L2"/>
    <mergeCell ref="K3:L3"/>
    <mergeCell ref="D7:D8"/>
    <mergeCell ref="L7:L8"/>
    <mergeCell ref="G7:G8"/>
    <mergeCell ref="J7:J8"/>
    <mergeCell ref="A83:A94"/>
    <mergeCell ref="B83:B94"/>
    <mergeCell ref="A95:A102"/>
    <mergeCell ref="B95:B102"/>
    <mergeCell ref="A103:A109"/>
    <mergeCell ref="B103:B109"/>
    <mergeCell ref="A388:A391"/>
    <mergeCell ref="A392:A395"/>
    <mergeCell ref="B392:B395"/>
    <mergeCell ref="B296:B336"/>
    <mergeCell ref="A337:A364"/>
    <mergeCell ref="B337:B364"/>
    <mergeCell ref="B365:B383"/>
    <mergeCell ref="A384:A387"/>
    <mergeCell ref="B384:B387"/>
    <mergeCell ref="A200:A226"/>
    <mergeCell ref="B200:B226"/>
    <mergeCell ref="A111:A120"/>
    <mergeCell ref="B111:B120"/>
    <mergeCell ref="A286:A295"/>
    <mergeCell ref="B286:B295"/>
    <mergeCell ref="A227:A242"/>
    <mergeCell ref="B227:B242"/>
    <mergeCell ref="A243:A255"/>
    <mergeCell ref="A415:A421"/>
    <mergeCell ref="B415:B421"/>
    <mergeCell ref="A406:A413"/>
    <mergeCell ref="B406:B413"/>
    <mergeCell ref="A121:A130"/>
    <mergeCell ref="B121:B130"/>
    <mergeCell ref="A131:A151"/>
    <mergeCell ref="B131:B151"/>
    <mergeCell ref="B173:B199"/>
    <mergeCell ref="A270:A272"/>
    <mergeCell ref="B270:B272"/>
    <mergeCell ref="A152:A172"/>
    <mergeCell ref="B152:B172"/>
    <mergeCell ref="A173:A199"/>
    <mergeCell ref="B388:B391"/>
    <mergeCell ref="A397:A405"/>
    <mergeCell ref="B397:B405"/>
    <mergeCell ref="A365:A383"/>
    <mergeCell ref="B243:B255"/>
    <mergeCell ref="A256:A268"/>
    <mergeCell ref="B256:B268"/>
    <mergeCell ref="A273:A284"/>
    <mergeCell ref="B273:B28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1">
    <tabColor rgb="FF00B0F0"/>
  </sheetPr>
  <dimension ref="A1:P411"/>
  <sheetViews>
    <sheetView zoomScale="90" zoomScaleNormal="90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88671875" style="10" bestFit="1" customWidth="1"/>
    <col min="10" max="10" width="14.109375" style="30" customWidth="1"/>
    <col min="11" max="11" width="14.6640625" style="31" customWidth="1"/>
    <col min="12" max="12" width="15.33203125" style="32" customWidth="1"/>
    <col min="13" max="13" width="3.44140625" style="8" customWidth="1"/>
    <col min="14" max="14" width="4" style="8" customWidth="1"/>
    <col min="15" max="16" width="9.109375" style="8"/>
    <col min="17" max="17" width="9.5546875" style="8" customWidth="1"/>
    <col min="18" max="16384" width="9.109375" style="8"/>
  </cols>
  <sheetData>
    <row r="1" spans="1:16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6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6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6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6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6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6" ht="15.75" customHeight="1" thickBot="1">
      <c r="A7" s="2241" t="s">
        <v>0</v>
      </c>
      <c r="B7" s="2241" t="s">
        <v>59</v>
      </c>
      <c r="C7" s="2241" t="s">
        <v>60</v>
      </c>
      <c r="D7" s="2241" t="s">
        <v>1</v>
      </c>
      <c r="E7" s="2243" t="s">
        <v>161</v>
      </c>
      <c r="F7" s="2245" t="s">
        <v>169</v>
      </c>
      <c r="G7" s="10"/>
      <c r="H7" s="2247" t="s">
        <v>625</v>
      </c>
      <c r="I7" s="2248"/>
      <c r="J7" s="2181" t="str">
        <f>"Базовая цена 
("&amp;Рубрикатор!$F$11&amp;")"</f>
        <v>Базовая цена 
(с НДС)</v>
      </c>
      <c r="K7" s="2236" t="s">
        <v>1487</v>
      </c>
      <c r="L7" s="2238" t="s">
        <v>50</v>
      </c>
    </row>
    <row r="8" spans="1:16" ht="15.75" customHeight="1" thickBot="1">
      <c r="A8" s="2242"/>
      <c r="B8" s="2242"/>
      <c r="C8" s="2242"/>
      <c r="D8" s="2242"/>
      <c r="E8" s="2244"/>
      <c r="F8" s="2246"/>
      <c r="G8" s="96"/>
      <c r="H8" s="97" t="s">
        <v>626</v>
      </c>
      <c r="I8" s="132" t="s">
        <v>627</v>
      </c>
      <c r="J8" s="2182"/>
      <c r="K8" s="2237"/>
      <c r="L8" s="2239"/>
      <c r="N8" s="229" t="s">
        <v>1322</v>
      </c>
      <c r="O8" s="219"/>
    </row>
    <row r="9" spans="1:16" ht="27.9" customHeight="1" thickBot="1">
      <c r="A9" s="727" t="s">
        <v>5808</v>
      </c>
      <c r="B9" s="769"/>
      <c r="C9" s="769"/>
      <c r="D9" s="769"/>
      <c r="E9" s="769"/>
      <c r="F9" s="769"/>
      <c r="G9" s="769"/>
      <c r="H9" s="769"/>
      <c r="I9" s="769"/>
      <c r="J9" s="770"/>
      <c r="K9" s="769"/>
      <c r="L9" s="215"/>
    </row>
    <row r="10" spans="1:16" ht="29.1" customHeight="1" thickBot="1">
      <c r="A10" s="725" t="s">
        <v>58</v>
      </c>
      <c r="B10" s="767"/>
      <c r="C10" s="767"/>
      <c r="D10" s="767"/>
      <c r="E10" s="767"/>
      <c r="F10" s="767"/>
      <c r="G10" s="767"/>
      <c r="H10" s="767"/>
      <c r="I10" s="767"/>
      <c r="J10" s="771"/>
      <c r="K10" s="576"/>
      <c r="L10" s="499"/>
      <c r="O10" s="10"/>
      <c r="P10" s="81"/>
    </row>
    <row r="11" spans="1:16" s="10" customFormat="1" ht="29.1" customHeight="1">
      <c r="A11" s="2233"/>
      <c r="B11" s="2130" t="s">
        <v>2948</v>
      </c>
      <c r="C11" s="1225" t="s">
        <v>2827</v>
      </c>
      <c r="D11" s="1220" t="s">
        <v>3</v>
      </c>
      <c r="E11" s="1221">
        <v>40</v>
      </c>
      <c r="F11" s="1221">
        <v>170</v>
      </c>
      <c r="G11" s="1222">
        <v>2.5109999999999998E-4</v>
      </c>
      <c r="H11" s="1223">
        <v>10</v>
      </c>
      <c r="I11" s="1224" t="s">
        <v>628</v>
      </c>
      <c r="J11" s="728">
        <f>IFERROR(VLOOKUP(C11,TDSheet!$G$1:$AK$2998,30,FALSE)/'Параметры заказа'!$B$10,"")</f>
        <v>5.88</v>
      </c>
      <c r="K11" s="1095">
        <f>IFERROR(J11*$K$3*((100-$K$1)/100),"")</f>
        <v>470.62267560000004</v>
      </c>
      <c r="L11" s="496"/>
      <c r="N11" s="227" t="s">
        <v>1321</v>
      </c>
      <c r="P11" s="81"/>
    </row>
    <row r="12" spans="1:16" s="10" customFormat="1" ht="29.1" customHeight="1">
      <c r="A12" s="2234"/>
      <c r="B12" s="2231"/>
      <c r="C12" s="1225" t="s">
        <v>2828</v>
      </c>
      <c r="D12" s="1226" t="s">
        <v>5</v>
      </c>
      <c r="E12" s="1227">
        <v>40</v>
      </c>
      <c r="F12" s="1227">
        <v>262</v>
      </c>
      <c r="G12" s="1228">
        <v>4.10231E-4</v>
      </c>
      <c r="H12" s="1229">
        <v>8</v>
      </c>
      <c r="I12" s="1230" t="s">
        <v>629</v>
      </c>
      <c r="J12" s="729">
        <f>IFERROR(VLOOKUP(C12,TDSheet!$G$1:$AK$2998,30,FALSE)/'Параметры заказа'!$B$10,"")</f>
        <v>9.3800000000000008</v>
      </c>
      <c r="K12" s="1076">
        <f t="shared" ref="K12:K75" si="0">IFERROR(J12*$K$3*((100-$K$1)/100),"")</f>
        <v>750.75522060000014</v>
      </c>
      <c r="L12" s="497"/>
      <c r="P12" s="81"/>
    </row>
    <row r="13" spans="1:16" s="10" customFormat="1" ht="29.1" customHeight="1">
      <c r="A13" s="2234"/>
      <c r="B13" s="2231"/>
      <c r="C13" s="1225" t="s">
        <v>2829</v>
      </c>
      <c r="D13" s="1226" t="s">
        <v>7</v>
      </c>
      <c r="E13" s="1227">
        <v>40</v>
      </c>
      <c r="F13" s="1227">
        <v>403</v>
      </c>
      <c r="G13" s="1228">
        <v>5.46975E-4</v>
      </c>
      <c r="H13" s="1229">
        <v>6</v>
      </c>
      <c r="I13" s="1230" t="s">
        <v>630</v>
      </c>
      <c r="J13" s="729">
        <f>IFERROR(VLOOKUP(C13,TDSheet!$G$1:$AK$2998,30,FALSE)/'Параметры заказа'!$B$10,"")</f>
        <v>14.64</v>
      </c>
      <c r="K13" s="1076">
        <f t="shared" si="0"/>
        <v>1171.7544168000002</v>
      </c>
      <c r="L13" s="497"/>
      <c r="P13" s="81"/>
    </row>
    <row r="14" spans="1:16" s="10" customFormat="1" ht="29.1" customHeight="1">
      <c r="A14" s="2234"/>
      <c r="B14" s="2231"/>
      <c r="C14" s="1225" t="s">
        <v>2830</v>
      </c>
      <c r="D14" s="1226" t="s">
        <v>9</v>
      </c>
      <c r="E14" s="1227">
        <v>40</v>
      </c>
      <c r="F14" s="1227">
        <v>606</v>
      </c>
      <c r="G14" s="1228">
        <v>1.09395E-3</v>
      </c>
      <c r="H14" s="1229">
        <v>6</v>
      </c>
      <c r="I14" s="1230" t="s">
        <v>631</v>
      </c>
      <c r="J14" s="729">
        <f>IFERROR(VLOOKUP(C14,TDSheet!$G$1:$AK$2998,30,FALSE)/'Параметры заказа'!$B$10,"")</f>
        <v>24.85</v>
      </c>
      <c r="K14" s="1076">
        <f t="shared" si="0"/>
        <v>1988.9410695000004</v>
      </c>
      <c r="L14" s="497"/>
      <c r="P14" s="81"/>
    </row>
    <row r="15" spans="1:16" s="10" customFormat="1" ht="29.1" customHeight="1">
      <c r="A15" s="2234"/>
      <c r="B15" s="2231"/>
      <c r="C15" s="1225" t="s">
        <v>2831</v>
      </c>
      <c r="D15" s="1226" t="s">
        <v>11</v>
      </c>
      <c r="E15" s="1227">
        <v>40</v>
      </c>
      <c r="F15" s="1227">
        <v>921</v>
      </c>
      <c r="G15" s="1228">
        <v>1.6409249999999999E-3</v>
      </c>
      <c r="H15" s="1229">
        <v>4</v>
      </c>
      <c r="I15" s="1230" t="s">
        <v>632</v>
      </c>
      <c r="J15" s="729">
        <f>IFERROR(VLOOKUP(C15,TDSheet!$G$1:$AK$2998,30,FALSE)/'Параметры заказа'!$B$10,"")</f>
        <v>37.81</v>
      </c>
      <c r="K15" s="1076">
        <f t="shared" si="0"/>
        <v>3026.2318647000006</v>
      </c>
      <c r="L15" s="497"/>
      <c r="P15" s="81"/>
    </row>
    <row r="16" spans="1:16" s="10" customFormat="1" ht="29.1" customHeight="1">
      <c r="A16" s="2234"/>
      <c r="B16" s="2231"/>
      <c r="C16" s="1225" t="s">
        <v>2832</v>
      </c>
      <c r="D16" s="1226" t="s">
        <v>13</v>
      </c>
      <c r="E16" s="1227">
        <v>40</v>
      </c>
      <c r="F16" s="1227">
        <v>1311</v>
      </c>
      <c r="G16" s="1228">
        <v>2.8157999999999998E-3</v>
      </c>
      <c r="H16" s="1229">
        <v>2</v>
      </c>
      <c r="I16" s="1230" t="s">
        <v>633</v>
      </c>
      <c r="J16" s="729">
        <f>IFERROR(VLOOKUP(C16,TDSheet!$G$1:$AK$2998,30,FALSE)/'Параметры заказа'!$B$10,"")</f>
        <v>55.23</v>
      </c>
      <c r="K16" s="1076">
        <f t="shared" si="0"/>
        <v>4420.4915601000002</v>
      </c>
      <c r="L16" s="497"/>
      <c r="P16" s="81"/>
    </row>
    <row r="17" spans="1:16" s="10" customFormat="1" ht="29.1" customHeight="1">
      <c r="A17" s="2234"/>
      <c r="B17" s="2231"/>
      <c r="C17" s="1225" t="s">
        <v>2833</v>
      </c>
      <c r="D17" s="1226" t="s">
        <v>15</v>
      </c>
      <c r="E17" s="1227">
        <v>25</v>
      </c>
      <c r="F17" s="1227">
        <v>2997</v>
      </c>
      <c r="G17" s="1228">
        <v>7.0559999999999998E-3</v>
      </c>
      <c r="H17" s="1229">
        <v>2</v>
      </c>
      <c r="I17" s="1230" t="s">
        <v>634</v>
      </c>
      <c r="J17" s="729">
        <f>IFERROR(VLOOKUP(C17,TDSheet!$G$1:$AK$2998,30,FALSE)/'Параметры заказа'!$B$10,"")</f>
        <v>125.75</v>
      </c>
      <c r="K17" s="1076">
        <f t="shared" si="0"/>
        <v>10064.762152500001</v>
      </c>
      <c r="L17" s="497"/>
      <c r="P17" s="81"/>
    </row>
    <row r="18" spans="1:16" s="10" customFormat="1" ht="29.1" customHeight="1">
      <c r="A18" s="2234"/>
      <c r="B18" s="2231"/>
      <c r="C18" s="1225" t="s">
        <v>2834</v>
      </c>
      <c r="D18" s="1226" t="s">
        <v>17</v>
      </c>
      <c r="E18" s="1227">
        <v>25</v>
      </c>
      <c r="F18" s="1227">
        <v>4100</v>
      </c>
      <c r="G18" s="1228">
        <v>7.0559999999999998E-3</v>
      </c>
      <c r="H18" s="1229">
        <v>2</v>
      </c>
      <c r="I18" s="1230" t="s">
        <v>634</v>
      </c>
      <c r="J18" s="729">
        <f>IFERROR(VLOOKUP(C18,TDSheet!$G$1:$AK$2998,30,FALSE)/'Параметры заказа'!$B$10,"")</f>
        <v>192.33</v>
      </c>
      <c r="K18" s="1076">
        <f t="shared" si="0"/>
        <v>15393.683537100003</v>
      </c>
      <c r="L18" s="497"/>
      <c r="P18" s="81"/>
    </row>
    <row r="19" spans="1:16" s="10" customFormat="1" ht="29.1" customHeight="1" thickBot="1">
      <c r="A19" s="2235"/>
      <c r="B19" s="2240"/>
      <c r="C19" s="1225" t="s">
        <v>2835</v>
      </c>
      <c r="D19" s="1232" t="s">
        <v>19</v>
      </c>
      <c r="E19" s="1233">
        <v>25</v>
      </c>
      <c r="F19" s="1233">
        <v>6453</v>
      </c>
      <c r="G19" s="1234">
        <v>9.9450000000000007E-3</v>
      </c>
      <c r="H19" s="1235">
        <v>2</v>
      </c>
      <c r="I19" s="1236" t="s">
        <v>634</v>
      </c>
      <c r="J19" s="730">
        <f>IFERROR(VLOOKUP(C19,TDSheet!$G$1:$AK$2998,30,FALSE)/'Параметры заказа'!$B$10,"")</f>
        <v>292.19</v>
      </c>
      <c r="K19" s="1097">
        <f t="shared" si="0"/>
        <v>23386.265235300005</v>
      </c>
      <c r="L19" s="498"/>
      <c r="P19" s="81"/>
    </row>
    <row r="20" spans="1:16" s="10" customFormat="1" ht="29.1" customHeight="1">
      <c r="A20" s="2233"/>
      <c r="B20" s="2130" t="s">
        <v>2946</v>
      </c>
      <c r="C20" s="1237" t="s">
        <v>2836</v>
      </c>
      <c r="D20" s="1220" t="s">
        <v>3</v>
      </c>
      <c r="E20" s="1221">
        <v>40</v>
      </c>
      <c r="F20" s="1221">
        <v>183</v>
      </c>
      <c r="G20" s="1222">
        <v>2.5109999999999998E-4</v>
      </c>
      <c r="H20" s="1223">
        <v>10</v>
      </c>
      <c r="I20" s="1224" t="s">
        <v>628</v>
      </c>
      <c r="J20" s="772">
        <f>IFERROR(VLOOKUP(C20,TDSheet!$G$1:$AK$2998,30,FALSE)/'Параметры заказа'!$B$10,"")</f>
        <v>6.46</v>
      </c>
      <c r="K20" s="1095">
        <f t="shared" si="0"/>
        <v>517.04464020000012</v>
      </c>
      <c r="L20" s="508"/>
      <c r="P20" s="81"/>
    </row>
    <row r="21" spans="1:16" s="10" customFormat="1" ht="29.1" customHeight="1">
      <c r="A21" s="2234"/>
      <c r="B21" s="2225"/>
      <c r="C21" s="1365" t="s">
        <v>2837</v>
      </c>
      <c r="D21" s="1366" t="s">
        <v>5</v>
      </c>
      <c r="E21" s="1367">
        <v>40</v>
      </c>
      <c r="F21" s="1367">
        <v>278</v>
      </c>
      <c r="G21" s="1228">
        <v>4.10231E-4</v>
      </c>
      <c r="H21" s="1368">
        <v>8</v>
      </c>
      <c r="I21" s="1369" t="s">
        <v>629</v>
      </c>
      <c r="J21" s="773">
        <f>IFERROR(VLOOKUP(C21,TDSheet!$G$1:$AK$2998,30,FALSE)/'Параметры заказа'!$B$10,"")</f>
        <v>10.210000000000001</v>
      </c>
      <c r="K21" s="1138">
        <f t="shared" si="0"/>
        <v>817.1866527000002</v>
      </c>
      <c r="L21" s="675"/>
      <c r="P21" s="81"/>
    </row>
    <row r="22" spans="1:16" s="10" customFormat="1" ht="29.1" customHeight="1">
      <c r="A22" s="2234"/>
      <c r="B22" s="2225"/>
      <c r="C22" s="1365" t="s">
        <v>2838</v>
      </c>
      <c r="D22" s="1366" t="s">
        <v>7</v>
      </c>
      <c r="E22" s="1367">
        <v>40</v>
      </c>
      <c r="F22" s="1367">
        <v>437</v>
      </c>
      <c r="G22" s="1228">
        <v>5.46975E-4</v>
      </c>
      <c r="H22" s="1368">
        <v>6</v>
      </c>
      <c r="I22" s="1369" t="s">
        <v>630</v>
      </c>
      <c r="J22" s="773">
        <f>IFERROR(VLOOKUP(C22,TDSheet!$G$1:$AK$2998,30,FALSE)/'Параметры заказа'!$B$10,"")</f>
        <v>15.84</v>
      </c>
      <c r="K22" s="1138">
        <f t="shared" si="0"/>
        <v>1267.7998608000003</v>
      </c>
      <c r="L22" s="675"/>
      <c r="P22" s="81"/>
    </row>
    <row r="23" spans="1:16" s="10" customFormat="1" ht="29.1" customHeight="1">
      <c r="A23" s="2234"/>
      <c r="B23" s="2225"/>
      <c r="C23" s="1365" t="s">
        <v>2839</v>
      </c>
      <c r="D23" s="1366" t="s">
        <v>9</v>
      </c>
      <c r="E23" s="1367">
        <v>40</v>
      </c>
      <c r="F23" s="1367">
        <v>666</v>
      </c>
      <c r="G23" s="1228">
        <v>1.09395E-3</v>
      </c>
      <c r="H23" s="1368">
        <v>6</v>
      </c>
      <c r="I23" s="1369" t="s">
        <v>631</v>
      </c>
      <c r="J23" s="773">
        <f>IFERROR(VLOOKUP(C23,TDSheet!$G$1:$AK$2998,30,FALSE)/'Параметры заказа'!$B$10,"")</f>
        <v>27.99</v>
      </c>
      <c r="K23" s="1138">
        <f t="shared" si="0"/>
        <v>2240.2599813000002</v>
      </c>
      <c r="L23" s="675"/>
      <c r="P23" s="81"/>
    </row>
    <row r="24" spans="1:16" s="10" customFormat="1" ht="29.1" customHeight="1">
      <c r="A24" s="2234"/>
      <c r="B24" s="2225"/>
      <c r="C24" s="1365" t="s">
        <v>2840</v>
      </c>
      <c r="D24" s="1366" t="s">
        <v>11</v>
      </c>
      <c r="E24" s="1367">
        <v>40</v>
      </c>
      <c r="F24" s="1367">
        <v>993</v>
      </c>
      <c r="G24" s="1228">
        <v>1.6409249999999999E-3</v>
      </c>
      <c r="H24" s="1368">
        <v>4</v>
      </c>
      <c r="I24" s="1369" t="s">
        <v>632</v>
      </c>
      <c r="J24" s="773">
        <f>IFERROR(VLOOKUP(C24,TDSheet!$G$1:$AK$2998,30,FALSE)/'Параметры заказа'!$B$10,"")</f>
        <v>43.68</v>
      </c>
      <c r="K24" s="1138">
        <f t="shared" si="0"/>
        <v>3496.0541616000005</v>
      </c>
      <c r="L24" s="675"/>
      <c r="P24" s="81"/>
    </row>
    <row r="25" spans="1:16" s="10" customFormat="1" ht="29.1" customHeight="1" thickBot="1">
      <c r="A25" s="2235"/>
      <c r="B25" s="2226"/>
      <c r="C25" s="1370" t="s">
        <v>2841</v>
      </c>
      <c r="D25" s="1371" t="s">
        <v>13</v>
      </c>
      <c r="E25" s="1372">
        <v>40</v>
      </c>
      <c r="F25" s="1372">
        <v>1444</v>
      </c>
      <c r="G25" s="1234">
        <v>2.8157999999999998E-3</v>
      </c>
      <c r="H25" s="1373">
        <v>2</v>
      </c>
      <c r="I25" s="1374" t="s">
        <v>633</v>
      </c>
      <c r="J25" s="774">
        <f>IFERROR(VLOOKUP(C25,TDSheet!$G$1:$AK$2998,30,FALSE)/'Параметры заказа'!$B$10,"")</f>
        <v>63.41</v>
      </c>
      <c r="K25" s="1097">
        <f t="shared" si="0"/>
        <v>5075.2013367000009</v>
      </c>
      <c r="L25" s="679"/>
      <c r="P25" s="81"/>
    </row>
    <row r="26" spans="1:16" s="10" customFormat="1" ht="29.1" customHeight="1">
      <c r="A26" s="2222"/>
      <c r="B26" s="2130" t="s">
        <v>2947</v>
      </c>
      <c r="C26" s="1237" t="s">
        <v>2842</v>
      </c>
      <c r="D26" s="1220" t="s">
        <v>3</v>
      </c>
      <c r="E26" s="1221">
        <v>40</v>
      </c>
      <c r="F26" s="1221">
        <v>150</v>
      </c>
      <c r="G26" s="1222">
        <v>2.5109999999999998E-4</v>
      </c>
      <c r="H26" s="1223">
        <v>10</v>
      </c>
      <c r="I26" s="1224" t="s">
        <v>628</v>
      </c>
      <c r="J26" s="772">
        <f>IFERROR(VLOOKUP(C26,TDSheet!$G$1:$AK$2998,30,FALSE)/'Параметры заказа'!$B$10,"")</f>
        <v>5.64</v>
      </c>
      <c r="K26" s="1095">
        <f t="shared" si="0"/>
        <v>451.41358680000002</v>
      </c>
      <c r="L26" s="508"/>
      <c r="P26" s="81"/>
    </row>
    <row r="27" spans="1:16" s="10" customFormat="1" ht="29.1" customHeight="1">
      <c r="A27" s="2223"/>
      <c r="B27" s="2225"/>
      <c r="C27" s="1365" t="s">
        <v>2843</v>
      </c>
      <c r="D27" s="1366" t="s">
        <v>5</v>
      </c>
      <c r="E27" s="1367">
        <v>40</v>
      </c>
      <c r="F27" s="1367">
        <v>227</v>
      </c>
      <c r="G27" s="1228">
        <v>3.1387500000000003E-4</v>
      </c>
      <c r="H27" s="1368">
        <v>8</v>
      </c>
      <c r="I27" s="1369" t="s">
        <v>629</v>
      </c>
      <c r="J27" s="773">
        <f>IFERROR(VLOOKUP(C27,TDSheet!$G$1:$AK$2998,30,FALSE)/'Параметры заказа'!$B$10,"")</f>
        <v>8.89</v>
      </c>
      <c r="K27" s="1138">
        <f t="shared" si="0"/>
        <v>711.53666430000021</v>
      </c>
      <c r="L27" s="675"/>
      <c r="P27" s="81"/>
    </row>
    <row r="28" spans="1:16" s="10" customFormat="1" ht="29.1" customHeight="1" thickBot="1">
      <c r="A28" s="2224"/>
      <c r="B28" s="2226"/>
      <c r="C28" s="1370" t="s">
        <v>2844</v>
      </c>
      <c r="D28" s="1371" t="s">
        <v>7</v>
      </c>
      <c r="E28" s="1372">
        <v>40</v>
      </c>
      <c r="F28" s="1372">
        <v>356</v>
      </c>
      <c r="G28" s="1234">
        <v>5.46975E-4</v>
      </c>
      <c r="H28" s="1373">
        <v>6</v>
      </c>
      <c r="I28" s="1374" t="s">
        <v>630</v>
      </c>
      <c r="J28" s="774">
        <f>IFERROR(VLOOKUP(C28,TDSheet!$G$1:$AK$2998,30,FALSE)/'Параметры заказа'!$B$10,"")</f>
        <v>13.96</v>
      </c>
      <c r="K28" s="1097">
        <f t="shared" si="0"/>
        <v>1117.3286652000002</v>
      </c>
      <c r="L28" s="679"/>
      <c r="P28" s="81"/>
    </row>
    <row r="29" spans="1:16" s="10" customFormat="1" ht="29.1" customHeight="1">
      <c r="A29" s="2222"/>
      <c r="B29" s="2130" t="s">
        <v>2949</v>
      </c>
      <c r="C29" s="1237" t="s">
        <v>2845</v>
      </c>
      <c r="D29" s="1220" t="s">
        <v>3</v>
      </c>
      <c r="E29" s="1221">
        <v>40</v>
      </c>
      <c r="F29" s="1221">
        <v>163</v>
      </c>
      <c r="G29" s="1222">
        <v>2.5109999999999998E-4</v>
      </c>
      <c r="H29" s="1223">
        <v>10</v>
      </c>
      <c r="I29" s="1224" t="s">
        <v>628</v>
      </c>
      <c r="J29" s="772">
        <f>IFERROR(VLOOKUP(C29,TDSheet!$G$1:$AK$2998,30,FALSE)/'Параметры заказа'!$B$10,"")</f>
        <v>6.06</v>
      </c>
      <c r="K29" s="1095">
        <f t="shared" si="0"/>
        <v>485.02949220000005</v>
      </c>
      <c r="L29" s="508"/>
      <c r="P29" s="81"/>
    </row>
    <row r="30" spans="1:16" s="10" customFormat="1" ht="29.1" customHeight="1">
      <c r="A30" s="2223"/>
      <c r="B30" s="2225"/>
      <c r="C30" s="1365" t="s">
        <v>2846</v>
      </c>
      <c r="D30" s="1366" t="s">
        <v>5</v>
      </c>
      <c r="E30" s="1367">
        <v>40</v>
      </c>
      <c r="F30" s="1367">
        <v>242</v>
      </c>
      <c r="G30" s="1228">
        <v>3.1387500000000003E-4</v>
      </c>
      <c r="H30" s="1368">
        <v>8</v>
      </c>
      <c r="I30" s="1369" t="s">
        <v>629</v>
      </c>
      <c r="J30" s="773">
        <f>IFERROR(VLOOKUP(C30,TDSheet!$G$1:$AK$2998,30,FALSE)/'Параметры заказа'!$B$10,"")</f>
        <v>9.68</v>
      </c>
      <c r="K30" s="1138">
        <f t="shared" si="0"/>
        <v>774.76658160000011</v>
      </c>
      <c r="L30" s="675"/>
      <c r="P30" s="81"/>
    </row>
    <row r="31" spans="1:16" s="10" customFormat="1" ht="29.1" customHeight="1" thickBot="1">
      <c r="A31" s="2224"/>
      <c r="B31" s="2226"/>
      <c r="C31" s="1370" t="s">
        <v>2847</v>
      </c>
      <c r="D31" s="1371" t="s">
        <v>7</v>
      </c>
      <c r="E31" s="1372">
        <v>40</v>
      </c>
      <c r="F31" s="1372">
        <v>389</v>
      </c>
      <c r="G31" s="1234">
        <v>5.46975E-4</v>
      </c>
      <c r="H31" s="1373">
        <v>6</v>
      </c>
      <c r="I31" s="1374" t="s">
        <v>630</v>
      </c>
      <c r="J31" s="774">
        <f>IFERROR(VLOOKUP(C31,TDSheet!$G$1:$AK$2998,30,FALSE)/'Параметры заказа'!$B$10,"")</f>
        <v>15.79</v>
      </c>
      <c r="K31" s="1097">
        <f t="shared" si="0"/>
        <v>1263.7979673000002</v>
      </c>
      <c r="L31" s="679"/>
      <c r="P31" s="81"/>
    </row>
    <row r="32" spans="1:16" s="10" customFormat="1" ht="29.1" customHeight="1">
      <c r="A32" s="2222"/>
      <c r="B32" s="2130" t="s">
        <v>2950</v>
      </c>
      <c r="C32" s="1237" t="s">
        <v>2848</v>
      </c>
      <c r="D32" s="1220" t="s">
        <v>3</v>
      </c>
      <c r="E32" s="1221">
        <v>40</v>
      </c>
      <c r="F32" s="1238">
        <v>166</v>
      </c>
      <c r="G32" s="1222">
        <v>2.5109999999999998E-4</v>
      </c>
      <c r="H32" s="1223">
        <v>10</v>
      </c>
      <c r="I32" s="1224" t="s">
        <v>628</v>
      </c>
      <c r="J32" s="772">
        <f>IFERROR(VLOOKUP(C32,TDSheet!$G$1:$AK$2998,30,FALSE)/'Параметры заказа'!$B$10,"")</f>
        <v>6.62</v>
      </c>
      <c r="K32" s="1095">
        <f t="shared" si="0"/>
        <v>529.85069940000005</v>
      </c>
      <c r="L32" s="508"/>
      <c r="P32" s="81"/>
    </row>
    <row r="33" spans="1:16" s="10" customFormat="1" ht="29.1" customHeight="1">
      <c r="A33" s="2223"/>
      <c r="B33" s="2225"/>
      <c r="C33" s="1365" t="s">
        <v>2849</v>
      </c>
      <c r="D33" s="1366" t="s">
        <v>5</v>
      </c>
      <c r="E33" s="1367">
        <v>40</v>
      </c>
      <c r="F33" s="1375">
        <v>246</v>
      </c>
      <c r="G33" s="1228">
        <v>3.1387500000000003E-4</v>
      </c>
      <c r="H33" s="1368">
        <v>8</v>
      </c>
      <c r="I33" s="1369" t="s">
        <v>629</v>
      </c>
      <c r="J33" s="773">
        <f>IFERROR(VLOOKUP(C33,TDSheet!$G$1:$AK$2998,30,FALSE)/'Параметры заказа'!$B$10,"")</f>
        <v>10.35</v>
      </c>
      <c r="K33" s="1138">
        <f t="shared" si="0"/>
        <v>828.39195450000011</v>
      </c>
      <c r="L33" s="675"/>
      <c r="P33" s="81"/>
    </row>
    <row r="34" spans="1:16" s="10" customFormat="1" ht="29.1" customHeight="1" thickBot="1">
      <c r="A34" s="2224"/>
      <c r="B34" s="2226"/>
      <c r="C34" s="1370" t="s">
        <v>2850</v>
      </c>
      <c r="D34" s="1371" t="s">
        <v>7</v>
      </c>
      <c r="E34" s="1372">
        <v>40</v>
      </c>
      <c r="F34" s="1376">
        <v>407</v>
      </c>
      <c r="G34" s="1234">
        <v>5.46975E-4</v>
      </c>
      <c r="H34" s="1373">
        <v>6</v>
      </c>
      <c r="I34" s="1374" t="s">
        <v>630</v>
      </c>
      <c r="J34" s="774">
        <f>IFERROR(VLOOKUP(C34,TDSheet!$G$1:$AK$2998,30,FALSE)/'Параметры заказа'!$B$10,"")</f>
        <v>17.170000000000002</v>
      </c>
      <c r="K34" s="1097">
        <f t="shared" si="0"/>
        <v>1374.2502279000003</v>
      </c>
      <c r="L34" s="679"/>
      <c r="P34" s="81"/>
    </row>
    <row r="35" spans="1:16" s="10" customFormat="1" ht="30.9" customHeight="1" thickBot="1">
      <c r="A35" s="1217" t="s">
        <v>178</v>
      </c>
      <c r="B35" s="771"/>
      <c r="C35" s="771"/>
      <c r="D35" s="771"/>
      <c r="E35" s="771"/>
      <c r="F35" s="771"/>
      <c r="G35" s="771"/>
      <c r="H35" s="771"/>
      <c r="I35" s="771"/>
      <c r="J35" s="771" t="str">
        <f>IFERROR(VLOOKUP(C35,TDSheet!$G$1:$AK$2998,30,FALSE)/'Параметры заказа'!$B$10,"")</f>
        <v/>
      </c>
      <c r="K35" s="1173" t="str">
        <f t="shared" si="0"/>
        <v/>
      </c>
      <c r="L35" s="499"/>
      <c r="P35" s="81"/>
    </row>
    <row r="36" spans="1:16" s="10" customFormat="1" ht="30.9" customHeight="1">
      <c r="A36" s="2222"/>
      <c r="B36" s="2130" t="s">
        <v>2951</v>
      </c>
      <c r="C36" s="1225" t="s">
        <v>2851</v>
      </c>
      <c r="D36" s="1220" t="s">
        <v>3</v>
      </c>
      <c r="E36" s="1221">
        <v>40</v>
      </c>
      <c r="F36" s="1221">
        <v>211</v>
      </c>
      <c r="G36" s="1222">
        <v>3.1387500000000003E-4</v>
      </c>
      <c r="H36" s="1223">
        <v>8</v>
      </c>
      <c r="I36" s="1224" t="s">
        <v>629</v>
      </c>
      <c r="J36" s="773">
        <f>IFERROR(VLOOKUP(C36,TDSheet!$G$1:$AK$2998,30,FALSE)/'Параметры заказа'!$B$10,"")</f>
        <v>8.09</v>
      </c>
      <c r="K36" s="1095">
        <f t="shared" si="0"/>
        <v>647.50636830000008</v>
      </c>
      <c r="L36" s="496"/>
      <c r="P36" s="81"/>
    </row>
    <row r="37" spans="1:16" s="10" customFormat="1" ht="30.9" customHeight="1">
      <c r="A37" s="2223"/>
      <c r="B37" s="2231"/>
      <c r="C37" s="1225" t="s">
        <v>2852</v>
      </c>
      <c r="D37" s="1226" t="s">
        <v>5</v>
      </c>
      <c r="E37" s="1227">
        <v>40</v>
      </c>
      <c r="F37" s="1227">
        <v>324</v>
      </c>
      <c r="G37" s="1228">
        <v>4.1849999999999998E-4</v>
      </c>
      <c r="H37" s="1229">
        <v>6</v>
      </c>
      <c r="I37" s="1230" t="s">
        <v>630</v>
      </c>
      <c r="J37" s="729">
        <f>IFERROR(VLOOKUP(C37,TDSheet!$G$1:$AK$2998,30,FALSE)/'Параметры заказа'!$B$10,"")</f>
        <v>12.09</v>
      </c>
      <c r="K37" s="1076">
        <f t="shared" si="0"/>
        <v>967.65784830000018</v>
      </c>
      <c r="L37" s="497"/>
      <c r="P37" s="81"/>
    </row>
    <row r="38" spans="1:16" s="10" customFormat="1" ht="30.9" customHeight="1">
      <c r="A38" s="2223"/>
      <c r="B38" s="2231"/>
      <c r="C38" s="1225" t="s">
        <v>2853</v>
      </c>
      <c r="D38" s="1226" t="s">
        <v>7</v>
      </c>
      <c r="E38" s="1227">
        <v>40</v>
      </c>
      <c r="F38" s="1227">
        <v>561</v>
      </c>
      <c r="G38" s="1228">
        <v>8.2046300000000001E-4</v>
      </c>
      <c r="H38" s="1229">
        <v>4</v>
      </c>
      <c r="I38" s="1230" t="s">
        <v>635</v>
      </c>
      <c r="J38" s="729">
        <f>IFERROR(VLOOKUP(C38,TDSheet!$G$1:$AK$2998,30,FALSE)/'Параметры заказа'!$B$10,"")</f>
        <v>23.4</v>
      </c>
      <c r="K38" s="1076">
        <f t="shared" si="0"/>
        <v>1872.8861580000003</v>
      </c>
      <c r="L38" s="497"/>
      <c r="P38" s="81"/>
    </row>
    <row r="39" spans="1:16" s="10" customFormat="1" ht="30.9" customHeight="1" thickBot="1">
      <c r="A39" s="2230"/>
      <c r="B39" s="2232"/>
      <c r="C39" s="1377" t="s">
        <v>2854</v>
      </c>
      <c r="D39" s="1378" t="s">
        <v>9</v>
      </c>
      <c r="E39" s="1379">
        <v>40</v>
      </c>
      <c r="F39" s="1379">
        <v>855</v>
      </c>
      <c r="G39" s="1228">
        <v>1.09395E-3</v>
      </c>
      <c r="H39" s="1313">
        <v>3</v>
      </c>
      <c r="I39" s="1380" t="s">
        <v>631</v>
      </c>
      <c r="J39" s="775">
        <f>IFERROR(VLOOKUP(C39,TDSheet!$G$1:$AK$2998,30,FALSE)/'Параметры заказа'!$B$10,"")</f>
        <v>36.64</v>
      </c>
      <c r="K39" s="1094">
        <f t="shared" si="0"/>
        <v>2932.5875568000006</v>
      </c>
      <c r="L39" s="676"/>
      <c r="P39" s="81"/>
    </row>
    <row r="40" spans="1:16" s="10" customFormat="1" ht="30.9" customHeight="1">
      <c r="A40" s="2222"/>
      <c r="B40" s="2130" t="s">
        <v>2952</v>
      </c>
      <c r="C40" s="1237" t="s">
        <v>2855</v>
      </c>
      <c r="D40" s="1220" t="s">
        <v>11</v>
      </c>
      <c r="E40" s="1221">
        <v>40</v>
      </c>
      <c r="F40" s="1221">
        <v>1330</v>
      </c>
      <c r="G40" s="1222">
        <v>4.10231E-4</v>
      </c>
      <c r="H40" s="1223">
        <v>4</v>
      </c>
      <c r="I40" s="1248" t="s">
        <v>632</v>
      </c>
      <c r="J40" s="772">
        <f>IFERROR(VLOOKUP(C40,TDSheet!$G$1:$AK$2998,30,FALSE)/'Параметры заказа'!$B$10,"")</f>
        <v>66.06</v>
      </c>
      <c r="K40" s="1095">
        <f t="shared" si="0"/>
        <v>5287.3016922000006</v>
      </c>
      <c r="L40" s="508"/>
      <c r="P40" s="81"/>
    </row>
    <row r="41" spans="1:16" s="10" customFormat="1" ht="30.9" customHeight="1">
      <c r="A41" s="2223"/>
      <c r="B41" s="2225"/>
      <c r="C41" s="1365"/>
      <c r="D41" s="1366"/>
      <c r="E41" s="1367"/>
      <c r="F41" s="1367"/>
      <c r="G41" s="1228"/>
      <c r="H41" s="1368"/>
      <c r="I41" s="1369"/>
      <c r="J41" s="773" t="str">
        <f>IFERROR(VLOOKUP(C41,TDSheet!$G$1:$AK$2998,30,FALSE)/'Параметры заказа'!$B$10,"")</f>
        <v/>
      </c>
      <c r="K41" s="1138" t="str">
        <f t="shared" si="0"/>
        <v/>
      </c>
      <c r="L41" s="675"/>
      <c r="P41" s="81"/>
    </row>
    <row r="42" spans="1:16" s="10" customFormat="1" ht="30.9" customHeight="1" thickBot="1">
      <c r="A42" s="2224"/>
      <c r="B42" s="2226"/>
      <c r="C42" s="1370"/>
      <c r="D42" s="1371"/>
      <c r="E42" s="1372"/>
      <c r="F42" s="1372"/>
      <c r="G42" s="1234"/>
      <c r="H42" s="1373"/>
      <c r="I42" s="1374"/>
      <c r="J42" s="774" t="str">
        <f>IFERROR(VLOOKUP(C42,TDSheet!$G$1:$AK$2998,30,FALSE)/'Параметры заказа'!$B$10,"")</f>
        <v/>
      </c>
      <c r="K42" s="1097" t="str">
        <f t="shared" si="0"/>
        <v/>
      </c>
      <c r="L42" s="679"/>
      <c r="P42" s="81"/>
    </row>
    <row r="43" spans="1:16" s="10" customFormat="1" ht="30.9" customHeight="1">
      <c r="A43" s="2222"/>
      <c r="B43" s="2130" t="s">
        <v>2953</v>
      </c>
      <c r="C43" s="1237" t="s">
        <v>2856</v>
      </c>
      <c r="D43" s="1220" t="s">
        <v>3</v>
      </c>
      <c r="E43" s="1221">
        <v>40</v>
      </c>
      <c r="F43" s="1221">
        <v>238</v>
      </c>
      <c r="G43" s="1222">
        <v>4.10231E-4</v>
      </c>
      <c r="H43" s="1223">
        <v>8</v>
      </c>
      <c r="I43" s="1224" t="s">
        <v>629</v>
      </c>
      <c r="J43" s="772">
        <f>IFERROR(VLOOKUP(C43,TDSheet!$G$1:$AK$2998,30,FALSE)/'Параметры заказа'!$B$10,"")</f>
        <v>10.63</v>
      </c>
      <c r="K43" s="1095">
        <f t="shared" si="0"/>
        <v>850.80255810000017</v>
      </c>
      <c r="L43" s="508"/>
      <c r="P43" s="81"/>
    </row>
    <row r="44" spans="1:16" s="10" customFormat="1" ht="30.9" customHeight="1">
      <c r="A44" s="2223"/>
      <c r="B44" s="2225"/>
      <c r="C44" s="1365" t="s">
        <v>2857</v>
      </c>
      <c r="D44" s="1366" t="s">
        <v>5</v>
      </c>
      <c r="E44" s="1367">
        <v>40</v>
      </c>
      <c r="F44" s="1367">
        <v>380</v>
      </c>
      <c r="G44" s="1228">
        <v>5.46975E-4</v>
      </c>
      <c r="H44" s="1368">
        <v>6</v>
      </c>
      <c r="I44" s="1369" t="s">
        <v>630</v>
      </c>
      <c r="J44" s="773">
        <f>IFERROR(VLOOKUP(C44,TDSheet!$G$1:$AK$2998,30,FALSE)/'Параметры заказа'!$B$10,"")</f>
        <v>16.72</v>
      </c>
      <c r="K44" s="1138">
        <f t="shared" si="0"/>
        <v>1338.2331864</v>
      </c>
      <c r="L44" s="675"/>
      <c r="P44" s="81"/>
    </row>
    <row r="45" spans="1:16" s="10" customFormat="1" ht="30.9" customHeight="1" thickBot="1">
      <c r="A45" s="2224"/>
      <c r="B45" s="2226"/>
      <c r="C45" s="1370" t="s">
        <v>2858</v>
      </c>
      <c r="D45" s="1371" t="s">
        <v>7</v>
      </c>
      <c r="E45" s="1372">
        <v>40</v>
      </c>
      <c r="F45" s="1372">
        <v>659</v>
      </c>
      <c r="G45" s="1234">
        <v>1.2555000000000001E-3</v>
      </c>
      <c r="H45" s="1373">
        <v>2</v>
      </c>
      <c r="I45" s="1374" t="s">
        <v>632</v>
      </c>
      <c r="J45" s="774">
        <f>IFERROR(VLOOKUP(C45,TDSheet!$G$1:$AK$2998,30,FALSE)/'Параметры заказа'!$B$10,"")</f>
        <v>28.75</v>
      </c>
      <c r="K45" s="1097">
        <f t="shared" si="0"/>
        <v>2301.0887625000005</v>
      </c>
      <c r="L45" s="679"/>
      <c r="P45" s="81"/>
    </row>
    <row r="46" spans="1:16" s="10" customFormat="1" ht="30.9" customHeight="1">
      <c r="A46" s="2222"/>
      <c r="B46" s="2130" t="s">
        <v>2954</v>
      </c>
      <c r="C46" s="1237" t="s">
        <v>2859</v>
      </c>
      <c r="D46" s="1220" t="s">
        <v>3</v>
      </c>
      <c r="E46" s="1221">
        <v>40</v>
      </c>
      <c r="F46" s="16">
        <v>215</v>
      </c>
      <c r="G46" s="1222">
        <v>3.1387500000000003E-4</v>
      </c>
      <c r="H46" s="1223">
        <v>8</v>
      </c>
      <c r="I46" s="1224" t="s">
        <v>629</v>
      </c>
      <c r="J46" s="772">
        <f>IFERROR(VLOOKUP(C46,TDSheet!$G$1:$AK$2998,30,FALSE)/'Параметры заказа'!$B$10,"")</f>
        <v>8.56</v>
      </c>
      <c r="K46" s="1095">
        <f t="shared" si="0"/>
        <v>685.1241672000001</v>
      </c>
      <c r="L46" s="508"/>
      <c r="P46" s="81"/>
    </row>
    <row r="47" spans="1:16" s="10" customFormat="1" ht="30.9" customHeight="1">
      <c r="A47" s="2223"/>
      <c r="B47" s="2225"/>
      <c r="C47" s="1365" t="s">
        <v>2860</v>
      </c>
      <c r="D47" s="1366" t="s">
        <v>5</v>
      </c>
      <c r="E47" s="1367">
        <v>40</v>
      </c>
      <c r="F47" s="713">
        <v>331</v>
      </c>
      <c r="G47" s="1228">
        <v>4.1849999999999998E-4</v>
      </c>
      <c r="H47" s="1368">
        <v>6</v>
      </c>
      <c r="I47" s="1369" t="s">
        <v>630</v>
      </c>
      <c r="J47" s="773">
        <f>IFERROR(VLOOKUP(C47,TDSheet!$G$1:$AK$2998,30,FALSE)/'Параметры заказа'!$B$10,"")</f>
        <v>13.07</v>
      </c>
      <c r="K47" s="1138">
        <f t="shared" si="0"/>
        <v>1046.0949609000002</v>
      </c>
      <c r="L47" s="675"/>
      <c r="P47" s="81"/>
    </row>
    <row r="48" spans="1:16" s="10" customFormat="1" ht="30.9" customHeight="1" thickBot="1">
      <c r="A48" s="2224"/>
      <c r="B48" s="2226"/>
      <c r="C48" s="1370"/>
      <c r="D48" s="1381"/>
      <c r="E48" s="1382"/>
      <c r="F48" s="1382"/>
      <c r="G48" s="1234"/>
      <c r="H48" s="1373"/>
      <c r="I48" s="1383"/>
      <c r="J48" s="776" t="str">
        <f>IFERROR(VLOOKUP(C48,TDSheet!$G$1:$AK$2998,30,FALSE)/'Параметры заказа'!$B$10,"")</f>
        <v/>
      </c>
      <c r="K48" s="1128" t="str">
        <f t="shared" si="0"/>
        <v/>
      </c>
      <c r="L48" s="679"/>
      <c r="P48" s="81"/>
    </row>
    <row r="49" spans="1:16" s="10" customFormat="1" ht="30.9" customHeight="1">
      <c r="A49" s="2222"/>
      <c r="B49" s="2130" t="s">
        <v>2955</v>
      </c>
      <c r="C49" s="1237" t="s">
        <v>2861</v>
      </c>
      <c r="D49" s="1220" t="s">
        <v>3</v>
      </c>
      <c r="E49" s="1221">
        <v>40</v>
      </c>
      <c r="F49" s="16">
        <v>242</v>
      </c>
      <c r="G49" s="1222">
        <v>4.10231E-4</v>
      </c>
      <c r="H49" s="1223">
        <v>8</v>
      </c>
      <c r="I49" s="1224" t="s">
        <v>629</v>
      </c>
      <c r="J49" s="772">
        <f>IFERROR(VLOOKUP(C49,TDSheet!$G$1:$AK$2998,30,FALSE)/'Параметры заказа'!$B$10,"")</f>
        <v>11.42</v>
      </c>
      <c r="K49" s="1095">
        <f t="shared" si="0"/>
        <v>914.03247540000018</v>
      </c>
      <c r="L49" s="508"/>
      <c r="P49" s="81"/>
    </row>
    <row r="50" spans="1:16" s="10" customFormat="1" ht="30.9" customHeight="1">
      <c r="A50" s="2223"/>
      <c r="B50" s="2225"/>
      <c r="C50" s="1365" t="s">
        <v>2862</v>
      </c>
      <c r="D50" s="1366" t="s">
        <v>5</v>
      </c>
      <c r="E50" s="1367">
        <v>40</v>
      </c>
      <c r="F50" s="713">
        <v>388</v>
      </c>
      <c r="G50" s="1228">
        <v>5.46975E-4</v>
      </c>
      <c r="H50" s="1368">
        <v>6</v>
      </c>
      <c r="I50" s="1369" t="s">
        <v>630</v>
      </c>
      <c r="J50" s="773">
        <f>IFERROR(VLOOKUP(C50,TDSheet!$G$1:$AK$2998,30,FALSE)/'Параметры заказа'!$B$10,"")</f>
        <v>17.2</v>
      </c>
      <c r="K50" s="1138">
        <f t="shared" si="0"/>
        <v>1376.6513640000001</v>
      </c>
      <c r="L50" s="675"/>
      <c r="P50" s="81"/>
    </row>
    <row r="51" spans="1:16" s="10" customFormat="1" ht="30.9" customHeight="1" thickBot="1">
      <c r="A51" s="2224"/>
      <c r="B51" s="2226"/>
      <c r="C51" s="1370"/>
      <c r="D51" s="1381"/>
      <c r="E51" s="1382"/>
      <c r="F51" s="1382"/>
      <c r="G51" s="1234"/>
      <c r="H51" s="1373"/>
      <c r="I51" s="1383"/>
      <c r="J51" s="776" t="str">
        <f>IFERROR(VLOOKUP(C51,TDSheet!$G$1:$AK$2998,30,FALSE)/'Параметры заказа'!$B$10,"")</f>
        <v/>
      </c>
      <c r="K51" s="1128" t="str">
        <f t="shared" si="0"/>
        <v/>
      </c>
      <c r="L51" s="679"/>
      <c r="P51" s="81"/>
    </row>
    <row r="52" spans="1:16" s="10" customFormat="1" ht="30.9" customHeight="1" thickBot="1">
      <c r="A52" s="1217" t="s">
        <v>179</v>
      </c>
      <c r="B52" s="771"/>
      <c r="C52" s="771"/>
      <c r="D52" s="771"/>
      <c r="E52" s="771"/>
      <c r="F52" s="771"/>
      <c r="G52" s="771"/>
      <c r="H52" s="771"/>
      <c r="I52" s="771"/>
      <c r="J52" s="771" t="str">
        <f>IFERROR(VLOOKUP(C52,TDSheet!$G$1:$AK$2998,30,FALSE)/'Параметры заказа'!$B$10,"")</f>
        <v/>
      </c>
      <c r="K52" s="1174" t="str">
        <f t="shared" si="0"/>
        <v/>
      </c>
      <c r="L52" s="499"/>
      <c r="P52" s="81"/>
    </row>
    <row r="53" spans="1:16" s="10" customFormat="1" ht="30.9" customHeight="1">
      <c r="A53" s="2222"/>
      <c r="B53" s="2130" t="s">
        <v>2956</v>
      </c>
      <c r="C53" s="1237" t="s">
        <v>2863</v>
      </c>
      <c r="D53" s="1220" t="s">
        <v>3</v>
      </c>
      <c r="E53" s="1221">
        <v>16</v>
      </c>
      <c r="F53" s="1238">
        <v>180</v>
      </c>
      <c r="G53" s="1222">
        <v>3.2818499999999999E-4</v>
      </c>
      <c r="H53" s="1223">
        <v>20</v>
      </c>
      <c r="I53" s="1224" t="s">
        <v>628</v>
      </c>
      <c r="J53" s="773">
        <f>IFERROR(VLOOKUP(C53,TDSheet!$G$1:$AK$2998,30,FALSE)/'Параметры заказа'!$B$10,"")</f>
        <v>8.16</v>
      </c>
      <c r="K53" s="1095">
        <f t="shared" si="0"/>
        <v>653.10901920000015</v>
      </c>
      <c r="L53" s="508"/>
      <c r="P53" s="81"/>
    </row>
    <row r="54" spans="1:16" s="10" customFormat="1" ht="30.9" customHeight="1">
      <c r="A54" s="2223"/>
      <c r="B54" s="2225"/>
      <c r="C54" s="1365" t="s">
        <v>2864</v>
      </c>
      <c r="D54" s="1366" t="s">
        <v>5</v>
      </c>
      <c r="E54" s="1367">
        <v>16</v>
      </c>
      <c r="F54" s="1375">
        <v>240</v>
      </c>
      <c r="G54" s="1228">
        <v>5.46975E-4</v>
      </c>
      <c r="H54" s="1368">
        <v>6</v>
      </c>
      <c r="I54" s="1369" t="s">
        <v>630</v>
      </c>
      <c r="J54" s="773">
        <f>IFERROR(VLOOKUP(C54,TDSheet!$G$1:$AK$2998,30,FALSE)/'Параметры заказа'!$B$10,"")</f>
        <v>11.8</v>
      </c>
      <c r="K54" s="1138">
        <f t="shared" si="0"/>
        <v>944.44686600000023</v>
      </c>
      <c r="L54" s="675"/>
      <c r="P54" s="81"/>
    </row>
    <row r="55" spans="1:16" s="10" customFormat="1" ht="30.9" customHeight="1" thickBot="1">
      <c r="A55" s="2224"/>
      <c r="B55" s="2226"/>
      <c r="C55" s="1370"/>
      <c r="D55" s="1381"/>
      <c r="E55" s="1382"/>
      <c r="F55" s="1382"/>
      <c r="G55" s="1234"/>
      <c r="H55" s="1373"/>
      <c r="I55" s="1383"/>
      <c r="J55" s="776" t="str">
        <f>IFERROR(VLOOKUP(C55,TDSheet!$G$1:$AK$2998,30,FALSE)/'Параметры заказа'!$B$10,"")</f>
        <v/>
      </c>
      <c r="K55" s="1128" t="str">
        <f t="shared" si="0"/>
        <v/>
      </c>
      <c r="L55" s="679"/>
      <c r="P55" s="81"/>
    </row>
    <row r="56" spans="1:16" s="10" customFormat="1" ht="30.9" customHeight="1">
      <c r="A56" s="2227"/>
      <c r="B56" s="2111" t="s">
        <v>2957</v>
      </c>
      <c r="C56" s="1237" t="s">
        <v>2865</v>
      </c>
      <c r="D56" s="1220" t="s">
        <v>3</v>
      </c>
      <c r="E56" s="1221">
        <v>40</v>
      </c>
      <c r="F56" s="1221">
        <v>245</v>
      </c>
      <c r="G56" s="1259">
        <v>5.46975E-4</v>
      </c>
      <c r="H56" s="1223">
        <v>6</v>
      </c>
      <c r="I56" s="1224" t="s">
        <v>630</v>
      </c>
      <c r="J56" s="772">
        <f>IFERROR(VLOOKUP(C56,TDSheet!$G$1:$AK$2998,30,FALSE)/'Параметры заказа'!$B$10,"")</f>
        <v>9.84</v>
      </c>
      <c r="K56" s="1081">
        <f t="shared" si="0"/>
        <v>787.57264080000016</v>
      </c>
      <c r="L56" s="508"/>
      <c r="P56" s="81"/>
    </row>
    <row r="57" spans="1:16" s="10" customFormat="1" ht="30.9" customHeight="1">
      <c r="A57" s="2228"/>
      <c r="B57" s="2112"/>
      <c r="C57" s="1365" t="s">
        <v>2866</v>
      </c>
      <c r="D57" s="1366" t="s">
        <v>5</v>
      </c>
      <c r="E57" s="1367">
        <v>40</v>
      </c>
      <c r="F57" s="1367">
        <v>325</v>
      </c>
      <c r="G57" s="1384">
        <v>8.2046300000000001E-4</v>
      </c>
      <c r="H57" s="1368">
        <v>4</v>
      </c>
      <c r="I57" s="1369" t="s">
        <v>635</v>
      </c>
      <c r="J57" s="773">
        <f>IFERROR(VLOOKUP(C57,TDSheet!$G$1:$AK$2998,30,FALSE)/'Параметры заказа'!$B$10,"")</f>
        <v>14.24</v>
      </c>
      <c r="K57" s="1079">
        <f t="shared" si="0"/>
        <v>1139.7392688000002</v>
      </c>
      <c r="L57" s="675"/>
      <c r="P57" s="81"/>
    </row>
    <row r="58" spans="1:16" s="10" customFormat="1" ht="30.9" customHeight="1">
      <c r="A58" s="2228"/>
      <c r="B58" s="2112"/>
      <c r="C58" s="1365" t="s">
        <v>2867</v>
      </c>
      <c r="D58" s="1366" t="s">
        <v>7</v>
      </c>
      <c r="E58" s="1367">
        <v>40</v>
      </c>
      <c r="F58" s="1367">
        <v>450</v>
      </c>
      <c r="G58" s="1385">
        <v>9.3860000000000005E-4</v>
      </c>
      <c r="H58" s="1368">
        <v>6</v>
      </c>
      <c r="I58" s="1369" t="s">
        <v>631</v>
      </c>
      <c r="J58" s="773">
        <f>IFERROR(VLOOKUP(C58,TDSheet!$G$1:$AK$2998,30,FALSE)/'Параметры заказа'!$B$10,"")</f>
        <v>20.61</v>
      </c>
      <c r="K58" s="1079">
        <f t="shared" si="0"/>
        <v>1649.5805007000001</v>
      </c>
      <c r="L58" s="675"/>
      <c r="P58" s="81"/>
    </row>
    <row r="59" spans="1:16" s="10" customFormat="1" ht="30.9" customHeight="1" thickBot="1">
      <c r="A59" s="2229"/>
      <c r="B59" s="2113"/>
      <c r="C59" s="1370" t="s">
        <v>2868</v>
      </c>
      <c r="D59" s="1371" t="s">
        <v>9</v>
      </c>
      <c r="E59" s="1372">
        <v>40</v>
      </c>
      <c r="F59" s="1372">
        <v>673</v>
      </c>
      <c r="G59" s="1386">
        <v>7.2000000000000005E-4</v>
      </c>
      <c r="H59" s="1373">
        <v>4</v>
      </c>
      <c r="I59" s="1374" t="s">
        <v>631</v>
      </c>
      <c r="J59" s="774">
        <f>IFERROR(VLOOKUP(C59,TDSheet!$G$1:$AK$2998,30,FALSE)/'Параметры заказа'!$B$10,"")</f>
        <v>31.08</v>
      </c>
      <c r="K59" s="1080">
        <f t="shared" si="0"/>
        <v>2487.5769996000004</v>
      </c>
      <c r="L59" s="679"/>
      <c r="P59" s="81"/>
    </row>
    <row r="60" spans="1:16" s="10" customFormat="1" ht="30.9" customHeight="1">
      <c r="A60" s="2222"/>
      <c r="B60" s="2130" t="s">
        <v>2958</v>
      </c>
      <c r="C60" s="1237" t="s">
        <v>2869</v>
      </c>
      <c r="D60" s="1220" t="s">
        <v>3</v>
      </c>
      <c r="E60" s="1221">
        <v>25</v>
      </c>
      <c r="F60" s="1221">
        <v>250</v>
      </c>
      <c r="G60" s="1222">
        <v>5.46975E-4</v>
      </c>
      <c r="H60" s="1223">
        <v>6</v>
      </c>
      <c r="I60" s="1224" t="s">
        <v>630</v>
      </c>
      <c r="J60" s="777">
        <f>IFERROR(VLOOKUP(C60,TDSheet!$G$1:$AK$2998,30,FALSE)/'Параметры заказа'!$B$10,"")</f>
        <v>10.64</v>
      </c>
      <c r="K60" s="1095">
        <f t="shared" si="0"/>
        <v>851.60293680000018</v>
      </c>
      <c r="L60" s="508"/>
      <c r="P60" s="81"/>
    </row>
    <row r="61" spans="1:16" s="10" customFormat="1" ht="30.9" customHeight="1">
      <c r="A61" s="2223"/>
      <c r="B61" s="2225"/>
      <c r="C61" s="1365" t="s">
        <v>2870</v>
      </c>
      <c r="D61" s="1366" t="s">
        <v>5</v>
      </c>
      <c r="E61" s="1367">
        <v>25</v>
      </c>
      <c r="F61" s="1367">
        <v>400</v>
      </c>
      <c r="G61" s="1228">
        <v>8.2046300000000001E-4</v>
      </c>
      <c r="H61" s="1368">
        <v>4</v>
      </c>
      <c r="I61" s="1369" t="s">
        <v>635</v>
      </c>
      <c r="J61" s="778">
        <f>IFERROR(VLOOKUP(C61,TDSheet!$G$1:$AK$2998,30,FALSE)/'Параметры заказа'!$B$10,"")</f>
        <v>18.55</v>
      </c>
      <c r="K61" s="1138">
        <f t="shared" si="0"/>
        <v>1484.7024885000003</v>
      </c>
      <c r="L61" s="675"/>
      <c r="P61" s="81"/>
    </row>
    <row r="62" spans="1:16" s="10" customFormat="1" ht="30.9" customHeight="1" thickBot="1">
      <c r="A62" s="2224"/>
      <c r="B62" s="2226"/>
      <c r="C62" s="1370"/>
      <c r="D62" s="1371"/>
      <c r="E62" s="1372"/>
      <c r="F62" s="1372"/>
      <c r="G62" s="1234"/>
      <c r="H62" s="1373"/>
      <c r="I62" s="1374"/>
      <c r="J62" s="779" t="str">
        <f>IFERROR(VLOOKUP(C62,TDSheet!$G$1:$AK$2998,30,FALSE)/'Параметры заказа'!$B$10,"")</f>
        <v/>
      </c>
      <c r="K62" s="1097" t="str">
        <f t="shared" si="0"/>
        <v/>
      </c>
      <c r="L62" s="679"/>
      <c r="P62" s="81"/>
    </row>
    <row r="63" spans="1:16" s="10" customFormat="1" ht="30.9" customHeight="1">
      <c r="A63" s="2222"/>
      <c r="B63" s="2130" t="s">
        <v>2959</v>
      </c>
      <c r="C63" s="1237" t="s">
        <v>2871</v>
      </c>
      <c r="D63" s="1220" t="s">
        <v>3</v>
      </c>
      <c r="E63" s="1221">
        <v>25</v>
      </c>
      <c r="F63" s="1221">
        <v>230</v>
      </c>
      <c r="G63" s="1222">
        <v>3.1387500000000003E-4</v>
      </c>
      <c r="H63" s="1223">
        <v>8</v>
      </c>
      <c r="I63" s="1224" t="s">
        <v>629</v>
      </c>
      <c r="J63" s="777">
        <f>IFERROR(VLOOKUP(C63,TDSheet!$G$1:$AK$2998,30,FALSE)/'Параметры заказа'!$B$10,"")</f>
        <v>9.99</v>
      </c>
      <c r="K63" s="1095">
        <f t="shared" si="0"/>
        <v>799.57832130000008</v>
      </c>
      <c r="L63" s="508"/>
      <c r="P63" s="81"/>
    </row>
    <row r="64" spans="1:16" s="10" customFormat="1" ht="30.9" customHeight="1">
      <c r="A64" s="2223"/>
      <c r="B64" s="2225"/>
      <c r="C64" s="1365"/>
      <c r="D64" s="1387"/>
      <c r="E64" s="1388"/>
      <c r="F64" s="1388"/>
      <c r="G64" s="1228"/>
      <c r="H64" s="1368"/>
      <c r="I64" s="1389"/>
      <c r="J64" s="780" t="str">
        <f>IFERROR(VLOOKUP(C64,TDSheet!$G$1:$AK$2998,30,FALSE)/'Параметры заказа'!$B$10,"")</f>
        <v/>
      </c>
      <c r="K64" s="1175" t="str">
        <f t="shared" si="0"/>
        <v/>
      </c>
      <c r="L64" s="675"/>
      <c r="P64" s="81"/>
    </row>
    <row r="65" spans="1:16" s="10" customFormat="1" ht="30.9" customHeight="1" thickBot="1">
      <c r="A65" s="2224"/>
      <c r="B65" s="2226"/>
      <c r="C65" s="1370"/>
      <c r="D65" s="1381"/>
      <c r="E65" s="1382"/>
      <c r="F65" s="1382"/>
      <c r="G65" s="1234"/>
      <c r="H65" s="1373"/>
      <c r="I65" s="1383"/>
      <c r="J65" s="776" t="str">
        <f>IFERROR(VLOOKUP(C65,TDSheet!$G$1:$AK$2998,30,FALSE)/'Параметры заказа'!$B$10,"")</f>
        <v/>
      </c>
      <c r="K65" s="1128" t="str">
        <f t="shared" si="0"/>
        <v/>
      </c>
      <c r="L65" s="679"/>
      <c r="P65" s="81"/>
    </row>
    <row r="66" spans="1:16" s="10" customFormat="1" ht="30.9" customHeight="1">
      <c r="A66" s="2211"/>
      <c r="B66" s="2214" t="s">
        <v>2960</v>
      </c>
      <c r="C66" s="1237" t="s">
        <v>2872</v>
      </c>
      <c r="D66" s="1220" t="s">
        <v>3</v>
      </c>
      <c r="E66" s="1268">
        <v>16</v>
      </c>
      <c r="F66" s="1268">
        <v>134</v>
      </c>
      <c r="G66" s="1222">
        <v>1.64093E-4</v>
      </c>
      <c r="H66" s="1223">
        <v>20</v>
      </c>
      <c r="I66" s="1224" t="s">
        <v>636</v>
      </c>
      <c r="J66" s="772">
        <f>IFERROR(VLOOKUP(C66,TDSheet!$G$1:$AK$2998,30,FALSE)/'Параметры заказа'!$B$10,"")</f>
        <v>6.99</v>
      </c>
      <c r="K66" s="1095">
        <f t="shared" si="0"/>
        <v>559.46471130000009</v>
      </c>
      <c r="L66" s="508"/>
      <c r="P66" s="81"/>
    </row>
    <row r="67" spans="1:16" s="10" customFormat="1" ht="30.9" customHeight="1">
      <c r="A67" s="2212"/>
      <c r="B67" s="2215"/>
      <c r="C67" s="1365"/>
      <c r="D67" s="1387"/>
      <c r="E67" s="1388"/>
      <c r="F67" s="1388"/>
      <c r="G67" s="1228"/>
      <c r="H67" s="1368"/>
      <c r="I67" s="1389"/>
      <c r="J67" s="780" t="str">
        <f>IFERROR(VLOOKUP(C67,TDSheet!$G$1:$AK$2998,30,FALSE)/'Параметры заказа'!$B$10,"")</f>
        <v/>
      </c>
      <c r="K67" s="1175" t="str">
        <f t="shared" si="0"/>
        <v/>
      </c>
      <c r="L67" s="675"/>
      <c r="P67" s="81"/>
    </row>
    <row r="68" spans="1:16" s="10" customFormat="1" ht="30.9" customHeight="1" thickBot="1">
      <c r="A68" s="2213"/>
      <c r="B68" s="2216"/>
      <c r="C68" s="1370"/>
      <c r="D68" s="1381"/>
      <c r="E68" s="1382"/>
      <c r="F68" s="1382"/>
      <c r="G68" s="1234"/>
      <c r="H68" s="1373"/>
      <c r="I68" s="1383"/>
      <c r="J68" s="776" t="str">
        <f>IFERROR(VLOOKUP(C68,TDSheet!$G$1:$AK$2998,30,FALSE)/'Параметры заказа'!$B$10,"")</f>
        <v/>
      </c>
      <c r="K68" s="1128" t="str">
        <f t="shared" si="0"/>
        <v/>
      </c>
      <c r="L68" s="679"/>
      <c r="P68" s="81"/>
    </row>
    <row r="69" spans="1:16" s="10" customFormat="1" ht="30.9" customHeight="1">
      <c r="A69" s="2211"/>
      <c r="B69" s="2214" t="s">
        <v>2961</v>
      </c>
      <c r="C69" s="1237" t="s">
        <v>2873</v>
      </c>
      <c r="D69" s="1220" t="s">
        <v>900</v>
      </c>
      <c r="E69" s="1268">
        <v>25</v>
      </c>
      <c r="F69" s="1268">
        <v>186</v>
      </c>
      <c r="G69" s="1222">
        <v>2.8332999999999999E-4</v>
      </c>
      <c r="H69" s="1223">
        <v>12</v>
      </c>
      <c r="I69" s="1248" t="s">
        <v>640</v>
      </c>
      <c r="J69" s="772">
        <f>IFERROR(VLOOKUP(C69,TDSheet!$G$1:$AK$2998,30,FALSE)/'Параметры заказа'!$B$10,"")</f>
        <v>8.31</v>
      </c>
      <c r="K69" s="1095">
        <f t="shared" si="0"/>
        <v>665.11469970000019</v>
      </c>
      <c r="L69" s="508"/>
      <c r="P69" s="705"/>
    </row>
    <row r="70" spans="1:16" s="10" customFormat="1" ht="30.9" customHeight="1">
      <c r="A70" s="2220"/>
      <c r="B70" s="2221"/>
      <c r="C70" s="1365" t="s">
        <v>2885</v>
      </c>
      <c r="D70" s="1387" t="s">
        <v>2884</v>
      </c>
      <c r="E70" s="1314"/>
      <c r="F70" s="1314"/>
      <c r="G70" s="1228"/>
      <c r="H70" s="1257"/>
      <c r="I70" s="1390"/>
      <c r="J70" s="734">
        <f>IFERROR(VLOOKUP(C70,TDSheet!$G$1:$AK$2998,30,FALSE)/'Параметры заказа'!$B$10,"")</f>
        <v>11.3</v>
      </c>
      <c r="K70" s="1110">
        <f t="shared" si="0"/>
        <v>904.42793100000017</v>
      </c>
      <c r="L70" s="511"/>
      <c r="P70" s="81"/>
    </row>
    <row r="71" spans="1:16" s="10" customFormat="1" ht="30.9" customHeight="1">
      <c r="A71" s="2212"/>
      <c r="B71" s="2215"/>
      <c r="C71" s="1365" t="s">
        <v>2874</v>
      </c>
      <c r="D71" s="1387" t="s">
        <v>901</v>
      </c>
      <c r="E71" s="1388">
        <v>25</v>
      </c>
      <c r="F71" s="1388">
        <v>186</v>
      </c>
      <c r="G71" s="1228">
        <v>2.8332999999999999E-4</v>
      </c>
      <c r="H71" s="1368">
        <v>12</v>
      </c>
      <c r="I71" s="1391">
        <v>96</v>
      </c>
      <c r="J71" s="780">
        <f>IFERROR(VLOOKUP(C71,TDSheet!$G$1:$AK$2998,30,FALSE)/'Параметры заказа'!$B$10,"")</f>
        <v>8.33</v>
      </c>
      <c r="K71" s="1175">
        <f t="shared" si="0"/>
        <v>666.71545710000009</v>
      </c>
      <c r="L71" s="675"/>
      <c r="P71" s="81"/>
    </row>
    <row r="72" spans="1:16" s="10" customFormat="1" ht="30.9" customHeight="1" thickBot="1">
      <c r="A72" s="2213"/>
      <c r="B72" s="2216"/>
      <c r="C72" s="1370" t="s">
        <v>2875</v>
      </c>
      <c r="D72" s="1381" t="s">
        <v>1615</v>
      </c>
      <c r="E72" s="1382">
        <v>25</v>
      </c>
      <c r="F72" s="1382">
        <v>243</v>
      </c>
      <c r="G72" s="1234"/>
      <c r="H72" s="1373">
        <v>10</v>
      </c>
      <c r="I72" s="1392">
        <v>80</v>
      </c>
      <c r="J72" s="776">
        <f>IFERROR(VLOOKUP(C72,TDSheet!$G$1:$AK$2998,30,FALSE)/'Параметры заказа'!$B$10,"")</f>
        <v>11.22</v>
      </c>
      <c r="K72" s="1128">
        <f t="shared" si="0"/>
        <v>898.0249014000002</v>
      </c>
      <c r="L72" s="679"/>
      <c r="P72" s="81"/>
    </row>
    <row r="73" spans="1:16" s="10" customFormat="1" ht="30.9" customHeight="1">
      <c r="A73" s="2211"/>
      <c r="B73" s="2214" t="s">
        <v>2962</v>
      </c>
      <c r="C73" s="1237" t="s">
        <v>2876</v>
      </c>
      <c r="D73" s="1220" t="s">
        <v>3</v>
      </c>
      <c r="E73" s="1268"/>
      <c r="F73" s="1268">
        <v>173</v>
      </c>
      <c r="G73" s="1222">
        <v>1.8200000000000001E-4</v>
      </c>
      <c r="H73" s="1223">
        <v>15</v>
      </c>
      <c r="I73" s="1248">
        <v>120</v>
      </c>
      <c r="J73" s="772">
        <f>IFERROR(VLOOKUP(C73,TDSheet!$G$1:$AK$2998,30,FALSE)/'Параметры заказа'!$B$10,"")</f>
        <v>9.2799999999999994</v>
      </c>
      <c r="K73" s="1095">
        <f t="shared" si="0"/>
        <v>742.75143360000004</v>
      </c>
      <c r="L73" s="508"/>
      <c r="P73" s="81"/>
    </row>
    <row r="74" spans="1:16" s="10" customFormat="1" ht="30.9" customHeight="1">
      <c r="A74" s="2212"/>
      <c r="B74" s="2215"/>
      <c r="C74" s="1365" t="s">
        <v>2877</v>
      </c>
      <c r="D74" s="1366" t="s">
        <v>5</v>
      </c>
      <c r="E74" s="1388"/>
      <c r="F74" s="1388">
        <v>203</v>
      </c>
      <c r="G74" s="1228">
        <v>2.2800000000000001E-4</v>
      </c>
      <c r="H74" s="1368">
        <v>12</v>
      </c>
      <c r="I74" s="1391">
        <v>96</v>
      </c>
      <c r="J74" s="780">
        <f>IFERROR(VLOOKUP(C74,TDSheet!$G$1:$AK$2998,30,FALSE)/'Параметры заказа'!$B$10,"")</f>
        <v>10.94</v>
      </c>
      <c r="K74" s="1175">
        <f t="shared" si="0"/>
        <v>875.61429780000014</v>
      </c>
      <c r="L74" s="675"/>
      <c r="P74" s="81"/>
    </row>
    <row r="75" spans="1:16" s="10" customFormat="1" ht="30.9" customHeight="1" thickBot="1">
      <c r="A75" s="2213"/>
      <c r="B75" s="2216"/>
      <c r="C75" s="1370"/>
      <c r="D75" s="1381"/>
      <c r="E75" s="1382"/>
      <c r="F75" s="1382"/>
      <c r="G75" s="1234"/>
      <c r="H75" s="1373"/>
      <c r="I75" s="1383"/>
      <c r="J75" s="776" t="str">
        <f>IFERROR(VLOOKUP(C75,TDSheet!$G$1:$AK$2998,30,FALSE)/'Параметры заказа'!$B$10,"")</f>
        <v/>
      </c>
      <c r="K75" s="1128" t="str">
        <f t="shared" si="0"/>
        <v/>
      </c>
      <c r="L75" s="679"/>
      <c r="P75" s="81"/>
    </row>
    <row r="76" spans="1:16" s="10" customFormat="1" ht="30.9" customHeight="1">
      <c r="A76" s="2217"/>
      <c r="B76" s="2218" t="s">
        <v>2963</v>
      </c>
      <c r="C76" s="1253" t="s">
        <v>2878</v>
      </c>
      <c r="D76" s="1254" t="s">
        <v>3</v>
      </c>
      <c r="E76" s="1314"/>
      <c r="F76" s="1314">
        <v>187</v>
      </c>
      <c r="G76" s="1228">
        <v>2.2800000000000001E-4</v>
      </c>
      <c r="H76" s="1257">
        <v>12</v>
      </c>
      <c r="I76" s="1390">
        <v>96</v>
      </c>
      <c r="J76" s="734">
        <f>IFERROR(VLOOKUP(C76,TDSheet!$G$1:$AK$2998,30,FALSE)/'Параметры заказа'!$B$10,"")</f>
        <v>9.5</v>
      </c>
      <c r="K76" s="1110">
        <f t="shared" ref="K76:K84" si="1">IFERROR(J76*$K$3*((100-$K$1)/100),"")</f>
        <v>760.35976500000015</v>
      </c>
      <c r="L76" s="511"/>
      <c r="P76" s="81"/>
    </row>
    <row r="77" spans="1:16" s="10" customFormat="1" ht="30.9" customHeight="1">
      <c r="A77" s="2217"/>
      <c r="B77" s="2219"/>
      <c r="C77" s="1225" t="s">
        <v>2879</v>
      </c>
      <c r="D77" s="1226" t="s">
        <v>5</v>
      </c>
      <c r="E77" s="1266"/>
      <c r="F77" s="1266">
        <v>214</v>
      </c>
      <c r="G77" s="1228">
        <v>2.2800000000000001E-4</v>
      </c>
      <c r="H77" s="1229">
        <v>12</v>
      </c>
      <c r="I77" s="1276">
        <v>96</v>
      </c>
      <c r="J77" s="739">
        <f>IFERROR(VLOOKUP(C77,TDSheet!$G$1:$AK$2998,30,FALSE)/'Параметры заказа'!$B$10,"")</f>
        <v>11.09</v>
      </c>
      <c r="K77" s="1176">
        <f t="shared" si="1"/>
        <v>887.61997830000007</v>
      </c>
      <c r="L77" s="497"/>
      <c r="P77" s="81"/>
    </row>
    <row r="78" spans="1:16" s="10" customFormat="1" ht="30.9" customHeight="1" thickBot="1">
      <c r="A78" s="2217"/>
      <c r="B78" s="2218"/>
      <c r="C78" s="1377"/>
      <c r="D78" s="1311"/>
      <c r="E78" s="1312"/>
      <c r="F78" s="1312"/>
      <c r="G78" s="1228"/>
      <c r="H78" s="1313"/>
      <c r="I78" s="1393"/>
      <c r="J78" s="781" t="str">
        <f>IFERROR(VLOOKUP(C78,TDSheet!$G$1:$AK$2998,30,FALSE)/'Параметры заказа'!$B$10,"")</f>
        <v/>
      </c>
      <c r="K78" s="1177" t="str">
        <f t="shared" si="1"/>
        <v/>
      </c>
      <c r="L78" s="676"/>
      <c r="P78" s="81"/>
    </row>
    <row r="79" spans="1:16" s="10" customFormat="1" ht="30.9" customHeight="1">
      <c r="A79" s="2211"/>
      <c r="B79" s="2214" t="s">
        <v>2964</v>
      </c>
      <c r="C79" s="1237" t="s">
        <v>2880</v>
      </c>
      <c r="D79" s="1220" t="s">
        <v>3</v>
      </c>
      <c r="E79" s="1268"/>
      <c r="F79" s="1268">
        <v>187</v>
      </c>
      <c r="G79" s="1222">
        <v>1.5200000000000001E-4</v>
      </c>
      <c r="H79" s="1223">
        <v>18</v>
      </c>
      <c r="I79" s="1248">
        <v>144</v>
      </c>
      <c r="J79" s="772">
        <f>IFERROR(VLOOKUP(C79,TDSheet!$G$1:$AK$2998,30,FALSE)/'Параметры заказа'!$B$10,"")</f>
        <v>9.91</v>
      </c>
      <c r="K79" s="1095">
        <f t="shared" si="1"/>
        <v>793.17529170000012</v>
      </c>
      <c r="L79" s="508"/>
      <c r="P79" s="81"/>
    </row>
    <row r="80" spans="1:16" s="10" customFormat="1" ht="30.9" customHeight="1">
      <c r="A80" s="2212"/>
      <c r="B80" s="2215"/>
      <c r="C80" s="1365" t="s">
        <v>2881</v>
      </c>
      <c r="D80" s="1366" t="s">
        <v>5</v>
      </c>
      <c r="E80" s="1388"/>
      <c r="F80" s="1388">
        <v>225</v>
      </c>
      <c r="G80" s="1228">
        <v>1.95E-4</v>
      </c>
      <c r="H80" s="1368">
        <v>14</v>
      </c>
      <c r="I80" s="1391">
        <v>112</v>
      </c>
      <c r="J80" s="780">
        <f>IFERROR(VLOOKUP(C80,TDSheet!$G$1:$AK$2998,30,FALSE)/'Параметры заказа'!$B$10,"")</f>
        <v>12.38</v>
      </c>
      <c r="K80" s="1175">
        <f t="shared" si="1"/>
        <v>990.86883060000025</v>
      </c>
      <c r="L80" s="675"/>
      <c r="P80" s="81"/>
    </row>
    <row r="81" spans="1:16" s="10" customFormat="1" ht="30.9" customHeight="1" thickBot="1">
      <c r="A81" s="2213"/>
      <c r="B81" s="2216"/>
      <c r="C81" s="1370"/>
      <c r="D81" s="1381"/>
      <c r="E81" s="1382"/>
      <c r="F81" s="1382"/>
      <c r="G81" s="1234"/>
      <c r="H81" s="1373"/>
      <c r="I81" s="1383"/>
      <c r="J81" s="776" t="str">
        <f>IFERROR(VLOOKUP(C81,TDSheet!$G$1:$AK$2998,30,FALSE)/'Параметры заказа'!$B$10,"")</f>
        <v/>
      </c>
      <c r="K81" s="1128" t="str">
        <f t="shared" si="1"/>
        <v/>
      </c>
      <c r="L81" s="679"/>
      <c r="P81" s="81"/>
    </row>
    <row r="82" spans="1:16" s="10" customFormat="1" ht="30.9" customHeight="1">
      <c r="A82" s="2211"/>
      <c r="B82" s="2214" t="s">
        <v>2965</v>
      </c>
      <c r="C82" s="1237" t="s">
        <v>2882</v>
      </c>
      <c r="D82" s="1220" t="s">
        <v>3</v>
      </c>
      <c r="E82" s="1268"/>
      <c r="F82" s="1268">
        <v>181</v>
      </c>
      <c r="G82" s="1222">
        <v>1.5200000000000001E-4</v>
      </c>
      <c r="H82" s="1223">
        <v>18</v>
      </c>
      <c r="I82" s="1248">
        <v>144</v>
      </c>
      <c r="J82" s="772">
        <f>IFERROR(VLOOKUP(C82,TDSheet!$G$1:$AK$2998,30,FALSE)/'Параметры заказа'!$B$10,"")</f>
        <v>9.89</v>
      </c>
      <c r="K82" s="1095">
        <f t="shared" si="1"/>
        <v>791.57453430000021</v>
      </c>
      <c r="L82" s="508"/>
      <c r="P82" s="81"/>
    </row>
    <row r="83" spans="1:16" s="10" customFormat="1" ht="30.9" customHeight="1">
      <c r="A83" s="2212"/>
      <c r="B83" s="2215"/>
      <c r="C83" s="1365" t="s">
        <v>2883</v>
      </c>
      <c r="D83" s="1366" t="s">
        <v>5</v>
      </c>
      <c r="E83" s="1388"/>
      <c r="F83" s="1388">
        <v>212</v>
      </c>
      <c r="G83" s="1228">
        <v>1.95E-4</v>
      </c>
      <c r="H83" s="1368">
        <v>14</v>
      </c>
      <c r="I83" s="1391">
        <v>112</v>
      </c>
      <c r="J83" s="780">
        <f>IFERROR(VLOOKUP(C83,TDSheet!$G$1:$AK$2998,30,FALSE)/'Параметры заказа'!$B$10,"")</f>
        <v>12.53</v>
      </c>
      <c r="K83" s="1175">
        <f t="shared" si="1"/>
        <v>1002.8745111000001</v>
      </c>
      <c r="L83" s="675"/>
      <c r="P83" s="81"/>
    </row>
    <row r="84" spans="1:16" s="10" customFormat="1" ht="30.9" customHeight="1" thickBot="1">
      <c r="A84" s="2213"/>
      <c r="B84" s="2216"/>
      <c r="C84" s="1370"/>
      <c r="D84" s="1381"/>
      <c r="E84" s="1382"/>
      <c r="F84" s="1382"/>
      <c r="G84" s="1234"/>
      <c r="H84" s="1373"/>
      <c r="I84" s="1383"/>
      <c r="J84" s="776" t="str">
        <f>IFERROR(VLOOKUP(C84,TDSheet!$G$1:$AK$2998,30,FALSE)/'Параметры заказа'!$B$10,"")</f>
        <v/>
      </c>
      <c r="K84" s="1128" t="str">
        <f t="shared" si="1"/>
        <v/>
      </c>
      <c r="L84" s="679"/>
      <c r="P84" s="81"/>
    </row>
    <row r="85" spans="1:16" ht="24.15" customHeight="1">
      <c r="P85" s="10"/>
    </row>
    <row r="86" spans="1:16" ht="24.15" customHeight="1">
      <c r="P86" s="10"/>
    </row>
    <row r="87" spans="1:16" ht="24.15" customHeight="1">
      <c r="P87" s="10"/>
    </row>
    <row r="88" spans="1:16" ht="24.15" customHeight="1">
      <c r="P88" s="10"/>
    </row>
    <row r="89" spans="1:16" ht="24.15" customHeight="1">
      <c r="P89" s="10"/>
    </row>
    <row r="90" spans="1:16" ht="24.15" customHeight="1">
      <c r="P90" s="10"/>
    </row>
    <row r="91" spans="1:16" ht="24.15" customHeight="1">
      <c r="P91" s="10"/>
    </row>
    <row r="92" spans="1:16" ht="24.15" customHeight="1">
      <c r="P92" s="10"/>
    </row>
    <row r="93" spans="1:16" ht="24.15" customHeight="1">
      <c r="P93" s="10"/>
    </row>
    <row r="94" spans="1:16" ht="24.15" customHeight="1">
      <c r="P94" s="10"/>
    </row>
    <row r="95" spans="1:16" ht="24.15" customHeight="1">
      <c r="P95" s="10"/>
    </row>
    <row r="96" spans="1:16" ht="24.15" customHeight="1">
      <c r="P96" s="10"/>
    </row>
    <row r="97" spans="16:16" ht="24.15" customHeight="1">
      <c r="P97" s="10"/>
    </row>
    <row r="98" spans="16:16" ht="24.15" customHeight="1">
      <c r="P98" s="10"/>
    </row>
    <row r="99" spans="16:16" ht="24.15" customHeight="1">
      <c r="P99" s="10"/>
    </row>
    <row r="100" spans="16:16" ht="24.15" customHeight="1">
      <c r="P100" s="10"/>
    </row>
    <row r="101" spans="16:16" ht="24.15" customHeight="1">
      <c r="P101" s="10"/>
    </row>
    <row r="102" spans="16:16" ht="24.15" customHeight="1">
      <c r="P102" s="10"/>
    </row>
    <row r="103" spans="16:16" ht="24.15" customHeight="1">
      <c r="P103" s="10"/>
    </row>
    <row r="104" spans="16:16" ht="24.15" customHeight="1">
      <c r="P104" s="10"/>
    </row>
    <row r="105" spans="16:16" ht="24.15" customHeight="1">
      <c r="P105" s="10"/>
    </row>
    <row r="106" spans="16:16" ht="24.15" customHeight="1">
      <c r="P106" s="10"/>
    </row>
    <row r="107" spans="16:16" ht="24.15" customHeight="1">
      <c r="P107" s="10"/>
    </row>
    <row r="108" spans="16:16" ht="24.15" customHeight="1">
      <c r="P108" s="10"/>
    </row>
    <row r="109" spans="16:16" ht="24.15" customHeight="1">
      <c r="P109" s="10"/>
    </row>
    <row r="110" spans="16:16" ht="24.15" customHeight="1">
      <c r="P110" s="10"/>
    </row>
    <row r="111" spans="16:16" ht="24.15" customHeight="1">
      <c r="P111" s="10"/>
    </row>
    <row r="112" spans="16:16" ht="24.15" customHeight="1">
      <c r="P112" s="10"/>
    </row>
    <row r="113" spans="16:16" ht="24.15" customHeight="1">
      <c r="P113" s="10"/>
    </row>
    <row r="114" spans="16:16" ht="24.15" customHeight="1">
      <c r="P114" s="10"/>
    </row>
    <row r="115" spans="16:16" ht="24.15" customHeight="1">
      <c r="P115" s="10"/>
    </row>
    <row r="116" spans="16:16" ht="24.15" customHeight="1">
      <c r="P116" s="10"/>
    </row>
    <row r="117" spans="16:16" ht="24.15" customHeight="1">
      <c r="P117" s="10"/>
    </row>
    <row r="118" spans="16:16" ht="24.15" customHeight="1">
      <c r="P118" s="10"/>
    </row>
    <row r="119" spans="16:16" ht="24.15" customHeight="1">
      <c r="P119" s="10"/>
    </row>
    <row r="120" spans="16:16" ht="24.15" customHeight="1">
      <c r="P120" s="10"/>
    </row>
    <row r="121" spans="16:16" ht="24.15" customHeight="1">
      <c r="P121" s="10"/>
    </row>
    <row r="122" spans="16:16" ht="24.15" customHeight="1">
      <c r="P122" s="10"/>
    </row>
    <row r="123" spans="16:16" ht="24.15" customHeight="1">
      <c r="P123" s="10"/>
    </row>
    <row r="124" spans="16:16" ht="24.15" customHeight="1">
      <c r="P124" s="10"/>
    </row>
    <row r="125" spans="16:16" ht="24.15" customHeight="1">
      <c r="P125" s="10"/>
    </row>
    <row r="126" spans="16:16" ht="24.15" customHeight="1">
      <c r="P126" s="10"/>
    </row>
    <row r="127" spans="16:16" ht="24.15" customHeight="1">
      <c r="P127" s="10"/>
    </row>
    <row r="128" spans="16:16" ht="24.15" customHeight="1">
      <c r="P128" s="10"/>
    </row>
    <row r="129" spans="16:16" ht="24.15" customHeight="1">
      <c r="P129" s="10"/>
    </row>
    <row r="130" spans="16:16" ht="24.15" customHeight="1">
      <c r="P130" s="10"/>
    </row>
    <row r="131" spans="16:16" ht="24.15" customHeight="1">
      <c r="P131" s="10"/>
    </row>
    <row r="132" spans="16:16" ht="24.15" customHeight="1">
      <c r="P132" s="10"/>
    </row>
    <row r="133" spans="16:16" ht="24.15" customHeight="1">
      <c r="P133" s="10"/>
    </row>
    <row r="134" spans="16:16" ht="24.15" customHeight="1">
      <c r="P134" s="10"/>
    </row>
    <row r="135" spans="16:16" ht="24.15" customHeight="1">
      <c r="P135" s="10"/>
    </row>
    <row r="136" spans="16:16" ht="24.15" customHeight="1">
      <c r="P136" s="10"/>
    </row>
    <row r="137" spans="16:16" ht="24.15" customHeight="1">
      <c r="P137" s="10"/>
    </row>
    <row r="138" spans="16:16" ht="24.15" customHeight="1">
      <c r="P138" s="10"/>
    </row>
    <row r="139" spans="16:16" ht="24.15" customHeight="1">
      <c r="P139" s="10"/>
    </row>
    <row r="140" spans="16:16" ht="24.15" customHeight="1">
      <c r="P140" s="10"/>
    </row>
    <row r="141" spans="16:16" ht="24.15" customHeight="1">
      <c r="P141" s="10"/>
    </row>
    <row r="142" spans="16:16" ht="24.15" customHeight="1">
      <c r="P142" s="10"/>
    </row>
    <row r="143" spans="16:16" ht="24.15" customHeight="1">
      <c r="P143" s="10"/>
    </row>
    <row r="144" spans="16:16" ht="24.15" customHeight="1">
      <c r="P144" s="10"/>
    </row>
    <row r="145" ht="24.15" customHeight="1"/>
    <row r="146" ht="24.15" customHeight="1"/>
    <row r="147" ht="24.15" customHeight="1"/>
    <row r="148" ht="24.15" customHeight="1"/>
    <row r="149" ht="24.15" customHeight="1"/>
    <row r="150" ht="24.15" customHeight="1"/>
    <row r="151" ht="24.15" customHeight="1"/>
    <row r="152" ht="24.15" customHeight="1"/>
    <row r="153" ht="24.15" customHeight="1"/>
    <row r="154" ht="24.15" customHeight="1"/>
    <row r="155" ht="24.15" customHeight="1"/>
    <row r="156" ht="24.15" customHeight="1"/>
    <row r="157" ht="24.15" customHeight="1"/>
    <row r="158" ht="24.15" customHeight="1"/>
    <row r="159" ht="24.15" customHeight="1"/>
    <row r="160" ht="24.15" customHeight="1"/>
    <row r="161" ht="24.15" customHeight="1"/>
    <row r="162" ht="24.15" customHeight="1"/>
    <row r="163" ht="24.15" customHeight="1"/>
    <row r="164" ht="24.15" customHeight="1"/>
    <row r="165" ht="24.15" customHeight="1"/>
    <row r="166" ht="24.15" customHeight="1"/>
    <row r="167" ht="24.15" customHeight="1"/>
    <row r="168" ht="24.15" customHeight="1"/>
    <row r="169" ht="24.15" customHeight="1"/>
    <row r="170" ht="24.15" customHeight="1"/>
    <row r="171" ht="24.15" customHeight="1"/>
    <row r="172" ht="24.15" customHeight="1"/>
    <row r="173" ht="24.15" customHeight="1"/>
    <row r="174" ht="24.15" customHeight="1"/>
    <row r="175" ht="24.15" customHeight="1"/>
    <row r="176" ht="24.15" customHeight="1"/>
    <row r="177" ht="24.15" customHeight="1"/>
    <row r="178" ht="24.15" customHeight="1"/>
    <row r="179" ht="24.15" customHeight="1"/>
    <row r="180" ht="24.15" customHeight="1"/>
    <row r="181" ht="24.15" customHeight="1"/>
    <row r="182" ht="24.15" customHeight="1"/>
    <row r="183" ht="24.15" customHeight="1"/>
    <row r="184" ht="24.15" customHeight="1"/>
    <row r="185" ht="24.15" customHeight="1"/>
    <row r="186" ht="24.15" customHeight="1"/>
    <row r="187" ht="24.15" customHeight="1"/>
    <row r="188" ht="24.15" customHeight="1"/>
    <row r="189" ht="24.15" customHeight="1"/>
    <row r="190" ht="24.15" customHeight="1"/>
    <row r="191" ht="24.15" customHeight="1"/>
    <row r="192" ht="24.15" customHeight="1"/>
    <row r="193" ht="24.15" customHeight="1"/>
    <row r="194" ht="24.15" customHeight="1"/>
    <row r="195" ht="24.15" customHeight="1"/>
    <row r="196" ht="24.15" customHeight="1"/>
    <row r="197" ht="24.15" customHeight="1"/>
    <row r="198" ht="24.15" customHeight="1"/>
    <row r="199" ht="24.15" customHeight="1"/>
    <row r="200" ht="24.15" customHeight="1"/>
    <row r="201" ht="24.15" customHeight="1"/>
    <row r="202" ht="24.15" customHeight="1"/>
    <row r="203" ht="24.15" customHeight="1"/>
    <row r="204" ht="24.15" customHeight="1"/>
    <row r="205" ht="24.15" customHeight="1"/>
    <row r="206" ht="24.15" customHeight="1"/>
    <row r="207" ht="24.15" customHeight="1"/>
    <row r="208" ht="24.15" customHeight="1"/>
    <row r="209" ht="24.15" customHeight="1"/>
    <row r="210" ht="24.15" customHeight="1"/>
    <row r="211" ht="24.15" customHeight="1"/>
    <row r="212" ht="24.15" customHeight="1"/>
    <row r="213" ht="24.15" customHeight="1"/>
    <row r="214" ht="24.15" customHeight="1"/>
    <row r="215" ht="24.15" customHeight="1"/>
    <row r="216" ht="24.15" customHeight="1"/>
    <row r="217" ht="24.15" customHeight="1"/>
    <row r="218" ht="24.15" customHeight="1"/>
    <row r="219" ht="24.15" customHeight="1"/>
    <row r="220" ht="24.15" customHeight="1"/>
    <row r="221" ht="24.15" customHeight="1"/>
    <row r="222" ht="24.15" customHeight="1"/>
    <row r="223" ht="24.15" customHeight="1"/>
    <row r="224" ht="24.15" customHeight="1"/>
    <row r="225" ht="24.15" customHeight="1"/>
    <row r="226" ht="24.15" customHeight="1"/>
    <row r="227" ht="24.15" customHeight="1"/>
    <row r="228" ht="24.15" customHeight="1"/>
    <row r="229" ht="24.15" customHeight="1"/>
    <row r="230" ht="24.15" customHeight="1"/>
    <row r="231" ht="24.15" customHeight="1"/>
    <row r="232" ht="24.15" customHeight="1"/>
    <row r="233" ht="24.15" customHeight="1"/>
    <row r="234" ht="24.15" customHeight="1"/>
    <row r="235" ht="24.15" customHeight="1"/>
    <row r="236" ht="24.15" customHeight="1"/>
    <row r="237" ht="24.15" customHeight="1"/>
    <row r="238" ht="24.15" customHeight="1"/>
    <row r="239" ht="24.15" customHeight="1"/>
    <row r="240" ht="24.15" customHeight="1"/>
    <row r="241" ht="24.15" customHeight="1"/>
    <row r="242" ht="24.15" customHeight="1"/>
    <row r="243" ht="24.15" customHeight="1"/>
    <row r="244" ht="24.15" customHeight="1"/>
    <row r="245" ht="24.15" customHeight="1"/>
    <row r="246" ht="24.15" customHeight="1"/>
    <row r="247" ht="24.15" customHeight="1"/>
    <row r="248" ht="24.15" customHeight="1"/>
    <row r="249" ht="24.15" customHeight="1"/>
    <row r="250" ht="24.15" customHeight="1"/>
    <row r="251" ht="24.15" customHeight="1"/>
    <row r="252" ht="24.15" customHeight="1"/>
    <row r="253" ht="24.15" customHeight="1"/>
    <row r="254" ht="24.15" customHeight="1"/>
    <row r="255" ht="24.15" customHeight="1"/>
    <row r="256" ht="24.15" customHeight="1"/>
    <row r="257" ht="24.15" customHeight="1"/>
    <row r="258" ht="24.15" customHeight="1"/>
    <row r="259" ht="24.15" customHeight="1"/>
    <row r="260" ht="24.15" customHeight="1"/>
    <row r="261" ht="24.15" customHeight="1"/>
    <row r="262" ht="24.15" customHeight="1"/>
    <row r="263" ht="24.15" customHeight="1"/>
    <row r="264" ht="24.15" customHeight="1"/>
    <row r="265" ht="24.15" customHeight="1"/>
    <row r="266" ht="24.15" customHeight="1"/>
    <row r="267" ht="24.15" customHeight="1"/>
    <row r="268" ht="24.15" customHeight="1"/>
    <row r="269" ht="24.15" customHeight="1"/>
    <row r="270" ht="24.15" customHeight="1"/>
    <row r="271" ht="24.15" customHeight="1"/>
    <row r="272" ht="24.15" customHeight="1"/>
    <row r="273" ht="24.15" customHeight="1"/>
    <row r="274" ht="24.15" customHeight="1"/>
    <row r="275" ht="24.15" customHeight="1"/>
    <row r="276" ht="24.15" customHeight="1"/>
    <row r="277" ht="24.15" customHeight="1"/>
    <row r="278" ht="24.15" customHeight="1"/>
    <row r="279" ht="24.15" customHeight="1"/>
    <row r="280" ht="24.15" customHeight="1"/>
    <row r="281" ht="24.15" customHeight="1"/>
    <row r="282" ht="24.15" customHeight="1"/>
    <row r="283" ht="24.15" customHeight="1"/>
    <row r="284" ht="24.15" customHeight="1"/>
    <row r="285" ht="24.15" customHeight="1"/>
    <row r="286" ht="24.15" customHeight="1"/>
    <row r="287" ht="24.15" customHeight="1"/>
    <row r="288" ht="24.15" customHeight="1"/>
    <row r="289" ht="24.15" customHeight="1"/>
    <row r="290" ht="24.15" customHeight="1"/>
    <row r="291" ht="24.15" customHeight="1"/>
    <row r="292" ht="24.15" customHeight="1"/>
    <row r="293" ht="24.15" customHeight="1"/>
    <row r="294" ht="24.15" customHeight="1"/>
    <row r="295" ht="24.15" customHeight="1"/>
    <row r="296" ht="24.15" customHeight="1"/>
    <row r="297" ht="24.15" customHeight="1"/>
    <row r="298" ht="24.15" customHeight="1"/>
    <row r="299" ht="24.15" customHeight="1"/>
    <row r="300" ht="24.15" customHeight="1"/>
    <row r="301" ht="24.15" customHeight="1"/>
    <row r="302" ht="24.15" customHeight="1"/>
    <row r="303" ht="24.15" customHeight="1"/>
    <row r="304" ht="24.15" customHeight="1"/>
    <row r="305" ht="24.15" customHeight="1"/>
    <row r="306" ht="24.15" customHeight="1"/>
    <row r="307" ht="24.15" customHeight="1"/>
    <row r="308" ht="24.15" customHeight="1"/>
    <row r="309" ht="24.15" customHeight="1"/>
    <row r="310" ht="24.15" customHeight="1"/>
    <row r="311" ht="24.15" customHeight="1"/>
    <row r="312" ht="24.15" customHeight="1"/>
    <row r="313" ht="24.15" customHeight="1"/>
    <row r="314" ht="24.15" customHeight="1"/>
    <row r="315" ht="24.15" customHeight="1"/>
    <row r="316" ht="24.15" customHeight="1"/>
    <row r="317" ht="24.15" customHeight="1"/>
    <row r="318" ht="24.15" customHeight="1"/>
    <row r="319" ht="24.15" customHeight="1"/>
    <row r="320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  <row r="408" ht="24.15" customHeight="1"/>
    <row r="409" ht="24.15" customHeight="1"/>
    <row r="410" ht="24.15" customHeight="1"/>
    <row r="411" ht="24.15" customHeight="1"/>
  </sheetData>
  <sheetProtection sheet="1" objects="1" scenarios="1"/>
  <mergeCells count="64">
    <mergeCell ref="F5:J5"/>
    <mergeCell ref="K5:L5"/>
    <mergeCell ref="F1:J1"/>
    <mergeCell ref="K1:L1"/>
    <mergeCell ref="F2:J2"/>
    <mergeCell ref="F3:J3"/>
    <mergeCell ref="F4:J4"/>
    <mergeCell ref="K4:L4"/>
    <mergeCell ref="K2:L2"/>
    <mergeCell ref="K3:L3"/>
    <mergeCell ref="K7:K8"/>
    <mergeCell ref="L7:L8"/>
    <mergeCell ref="A11:A19"/>
    <mergeCell ref="B11:B19"/>
    <mergeCell ref="F6:J6"/>
    <mergeCell ref="K6:L6"/>
    <mergeCell ref="A7:A8"/>
    <mergeCell ref="B7:B8"/>
    <mergeCell ref="C7:C8"/>
    <mergeCell ref="D7:D8"/>
    <mergeCell ref="E7:E8"/>
    <mergeCell ref="F7:F8"/>
    <mergeCell ref="H7:I7"/>
    <mergeCell ref="J7:J8"/>
    <mergeCell ref="A1:A6"/>
    <mergeCell ref="B1:E6"/>
    <mergeCell ref="A36:A39"/>
    <mergeCell ref="B36:B39"/>
    <mergeCell ref="A32:A34"/>
    <mergeCell ref="B32:B34"/>
    <mergeCell ref="A20:A25"/>
    <mergeCell ref="B20:B25"/>
    <mergeCell ref="A26:A28"/>
    <mergeCell ref="B26:B28"/>
    <mergeCell ref="A29:A31"/>
    <mergeCell ref="B29:B31"/>
    <mergeCell ref="A40:A42"/>
    <mergeCell ref="B40:B42"/>
    <mergeCell ref="A43:A45"/>
    <mergeCell ref="B43:B45"/>
    <mergeCell ref="A46:A48"/>
    <mergeCell ref="B46:B48"/>
    <mergeCell ref="A49:A51"/>
    <mergeCell ref="B49:B51"/>
    <mergeCell ref="A53:A55"/>
    <mergeCell ref="B53:B55"/>
    <mergeCell ref="A56:A59"/>
    <mergeCell ref="B56:B59"/>
    <mergeCell ref="A69:A72"/>
    <mergeCell ref="B69:B72"/>
    <mergeCell ref="A60:A62"/>
    <mergeCell ref="B60:B62"/>
    <mergeCell ref="A63:A65"/>
    <mergeCell ref="B63:B65"/>
    <mergeCell ref="A66:A68"/>
    <mergeCell ref="B66:B68"/>
    <mergeCell ref="A82:A84"/>
    <mergeCell ref="B82:B84"/>
    <mergeCell ref="A73:A75"/>
    <mergeCell ref="B73:B75"/>
    <mergeCell ref="A76:A78"/>
    <mergeCell ref="B76:B78"/>
    <mergeCell ref="A79:A81"/>
    <mergeCell ref="B79:B81"/>
  </mergeCells>
  <phoneticPr fontId="119" type="noConversion"/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tabColor rgb="FF92D050"/>
  </sheetPr>
  <dimension ref="A1:Q585"/>
  <sheetViews>
    <sheetView zoomScale="90" zoomScaleNormal="90" zoomScaleSheetLayoutView="48" zoomScalePageLayoutView="82" workbookViewId="0">
      <pane ySplit="8" topLeftCell="A9" activePane="bottomLeft" state="frozen"/>
      <selection pane="bottomLeft" activeCell="B1" sqref="B1:E6"/>
    </sheetView>
  </sheetViews>
  <sheetFormatPr defaultColWidth="9.109375" defaultRowHeight="18"/>
  <cols>
    <col min="1" max="1" width="28" style="8" customWidth="1"/>
    <col min="2" max="2" width="30.88671875" style="28" customWidth="1"/>
    <col min="3" max="3" width="13.5546875" style="81" customWidth="1"/>
    <col min="4" max="4" width="15.44140625" style="28" customWidth="1"/>
    <col min="5" max="5" width="10.5546875" style="29" customWidth="1"/>
    <col min="6" max="6" width="9.109375" style="29" customWidth="1"/>
    <col min="7" max="7" width="14.44140625" style="42" hidden="1" customWidth="1"/>
    <col min="8" max="8" width="6.44140625" style="120" customWidth="1"/>
    <col min="9" max="9" width="6.88671875" style="10" bestFit="1" customWidth="1"/>
    <col min="10" max="10" width="14.109375" style="30" customWidth="1"/>
    <col min="11" max="11" width="14.6640625" style="31" customWidth="1"/>
    <col min="12" max="12" width="15.33203125" style="32" customWidth="1"/>
    <col min="13" max="13" width="3.44140625" style="8" customWidth="1"/>
    <col min="14" max="14" width="4" style="8" customWidth="1"/>
    <col min="15" max="15" width="9.109375" style="8"/>
    <col min="16" max="16" width="12.88671875" style="8" bestFit="1" customWidth="1"/>
    <col min="17" max="17" width="9.5546875" style="8" customWidth="1"/>
    <col min="18" max="16384" width="9.109375" style="8"/>
  </cols>
  <sheetData>
    <row r="1" spans="1:16" ht="21.9" customHeight="1">
      <c r="A1" s="2144"/>
      <c r="B1" s="2147" t="s">
        <v>2082</v>
      </c>
      <c r="C1" s="2148"/>
      <c r="D1" s="2148"/>
      <c r="E1" s="2249"/>
      <c r="F1" s="2154" t="str">
        <f>'Параметры заказа'!A1</f>
        <v>Скидка, %</v>
      </c>
      <c r="G1" s="2155"/>
      <c r="H1" s="2155"/>
      <c r="I1" s="2155"/>
      <c r="J1" s="2156"/>
      <c r="K1" s="2141">
        <f>'Параметры заказа'!B1</f>
        <v>0</v>
      </c>
      <c r="L1" s="2142"/>
    </row>
    <row r="2" spans="1:16" ht="21.9" customHeight="1">
      <c r="A2" s="2145"/>
      <c r="B2" s="2149"/>
      <c r="C2" s="2150"/>
      <c r="D2" s="2150"/>
      <c r="E2" s="2250"/>
      <c r="F2" s="2157" t="str">
        <f>'Параметры заказа'!A2</f>
        <v>Курс ЦБ РФ</v>
      </c>
      <c r="G2" s="2158"/>
      <c r="H2" s="2158"/>
      <c r="I2" s="2158"/>
      <c r="J2" s="2159"/>
      <c r="K2" s="2173">
        <f>'Параметры заказа'!B2</f>
        <v>78.468500000000006</v>
      </c>
      <c r="L2" s="2174"/>
    </row>
    <row r="3" spans="1:16" ht="21.9" customHeight="1">
      <c r="A3" s="2145"/>
      <c r="B3" s="2151"/>
      <c r="C3" s="2150"/>
      <c r="D3" s="2150"/>
      <c r="E3" s="2250"/>
      <c r="F3" s="2157" t="str">
        <f>'Параметры заказа'!A3</f>
        <v>Внутренний курс MVI (ЦБ+2%)</v>
      </c>
      <c r="G3" s="2158"/>
      <c r="H3" s="2158"/>
      <c r="I3" s="2158"/>
      <c r="J3" s="2159"/>
      <c r="K3" s="2175">
        <f>'Параметры заказа'!B3</f>
        <v>80.037870000000012</v>
      </c>
      <c r="L3" s="2176"/>
    </row>
    <row r="4" spans="1:16" ht="21.9" customHeight="1">
      <c r="A4" s="2145"/>
      <c r="B4" s="2151"/>
      <c r="C4" s="2150"/>
      <c r="D4" s="2150"/>
      <c r="E4" s="2250"/>
      <c r="F4" s="2157" t="str">
        <f>'Параметры заказа'!A4</f>
        <v>Сумма заказа</v>
      </c>
      <c r="G4" s="2158"/>
      <c r="H4" s="2158"/>
      <c r="I4" s="2158"/>
      <c r="J4" s="2159"/>
      <c r="K4" s="2160">
        <f>'Параметры заказа'!B4</f>
        <v>0</v>
      </c>
      <c r="L4" s="2161"/>
    </row>
    <row r="5" spans="1:16" ht="21.9" customHeight="1">
      <c r="A5" s="2145"/>
      <c r="B5" s="2151"/>
      <c r="C5" s="2150"/>
      <c r="D5" s="2150"/>
      <c r="E5" s="2250"/>
      <c r="F5" s="2157" t="str">
        <f>'Параметры заказа'!A5</f>
        <v>Вес заказа, кг</v>
      </c>
      <c r="G5" s="2158"/>
      <c r="H5" s="2158"/>
      <c r="I5" s="2158"/>
      <c r="J5" s="2159"/>
      <c r="K5" s="2162">
        <f>'Параметры заказа'!B5</f>
        <v>0</v>
      </c>
      <c r="L5" s="2163"/>
    </row>
    <row r="6" spans="1:16" ht="21.9" customHeight="1" thickBot="1">
      <c r="A6" s="2146"/>
      <c r="B6" s="2152"/>
      <c r="C6" s="2153"/>
      <c r="D6" s="2153"/>
      <c r="E6" s="2251"/>
      <c r="F6" s="2164" t="str">
        <f>'Параметры заказа'!A6</f>
        <v>Объём заказа, м3</v>
      </c>
      <c r="G6" s="2165"/>
      <c r="H6" s="2165"/>
      <c r="I6" s="2165"/>
      <c r="J6" s="2166"/>
      <c r="K6" s="2167">
        <f>'Параметры заказа'!B6</f>
        <v>0</v>
      </c>
      <c r="L6" s="2168"/>
    </row>
    <row r="7" spans="1:16" ht="15.75" customHeight="1" thickBot="1">
      <c r="A7" s="2169" t="s">
        <v>0</v>
      </c>
      <c r="B7" s="2169" t="s">
        <v>59</v>
      </c>
      <c r="C7" s="2169" t="s">
        <v>60</v>
      </c>
      <c r="D7" s="2169" t="s">
        <v>1</v>
      </c>
      <c r="E7" s="2199" t="s">
        <v>161</v>
      </c>
      <c r="F7" s="2171" t="s">
        <v>169</v>
      </c>
      <c r="G7" s="1211"/>
      <c r="H7" s="2306" t="s">
        <v>625</v>
      </c>
      <c r="I7" s="2307"/>
      <c r="J7" s="2181" t="str">
        <f>"Базовая цена 
("&amp;Рубрикатор!$F$11&amp;")"</f>
        <v>Базовая цена 
(с НДС)</v>
      </c>
      <c r="K7" s="2308" t="s">
        <v>1487</v>
      </c>
      <c r="L7" s="2238" t="s">
        <v>50</v>
      </c>
    </row>
    <row r="8" spans="1:16" ht="15.75" customHeight="1" thickBot="1">
      <c r="A8" s="2170"/>
      <c r="B8" s="2170"/>
      <c r="C8" s="2170"/>
      <c r="D8" s="2170"/>
      <c r="E8" s="2200"/>
      <c r="F8" s="2172"/>
      <c r="G8" s="1212"/>
      <c r="H8" s="1213" t="s">
        <v>626</v>
      </c>
      <c r="I8" s="1214" t="s">
        <v>627</v>
      </c>
      <c r="J8" s="2182"/>
      <c r="K8" s="2198"/>
      <c r="L8" s="2239"/>
      <c r="N8" s="229" t="s">
        <v>1322</v>
      </c>
      <c r="O8" s="219"/>
    </row>
    <row r="9" spans="1:16" ht="27.9" customHeight="1" thickBot="1">
      <c r="A9" s="1215" t="s">
        <v>1274</v>
      </c>
      <c r="B9" s="1216"/>
      <c r="C9" s="1216"/>
      <c r="D9" s="1216"/>
      <c r="E9" s="1216"/>
      <c r="F9" s="1216"/>
      <c r="G9" s="1216"/>
      <c r="H9" s="1216"/>
      <c r="I9" s="1216"/>
      <c r="J9" s="1216"/>
      <c r="K9" s="1216"/>
      <c r="L9" s="215"/>
    </row>
    <row r="10" spans="1:16" ht="29.1" customHeight="1" thickBot="1">
      <c r="A10" s="1217" t="s">
        <v>58</v>
      </c>
      <c r="B10" s="732"/>
      <c r="C10" s="732"/>
      <c r="D10" s="732"/>
      <c r="E10" s="732"/>
      <c r="F10" s="732"/>
      <c r="G10" s="732"/>
      <c r="H10" s="732"/>
      <c r="I10" s="732"/>
      <c r="J10" s="732"/>
      <c r="K10" s="1218"/>
      <c r="L10" s="499"/>
      <c r="P10" s="714" t="s">
        <v>2966</v>
      </c>
    </row>
    <row r="11" spans="1:16" s="10" customFormat="1" ht="29.1" customHeight="1">
      <c r="A11" s="2233"/>
      <c r="B11" s="2130" t="s">
        <v>1880</v>
      </c>
      <c r="C11" s="1219" t="s">
        <v>2</v>
      </c>
      <c r="D11" s="1220" t="s">
        <v>3</v>
      </c>
      <c r="E11" s="1221">
        <v>40</v>
      </c>
      <c r="F11" s="1221">
        <v>170</v>
      </c>
      <c r="G11" s="1222">
        <v>2.5109999999999998E-4</v>
      </c>
      <c r="H11" s="1223">
        <v>10</v>
      </c>
      <c r="I11" s="1224" t="s">
        <v>628</v>
      </c>
      <c r="J11" s="728">
        <f>IFERROR(VLOOKUP(C11,TDSheet!$G$1:$AK$2998,30,FALSE)/'Параметры заказа'!$B$10,"")</f>
        <v>5.79</v>
      </c>
      <c r="K11" s="1095">
        <f>IFERROR(J11*$K$3*((100-$K$1)/100),"")</f>
        <v>463.41926730000006</v>
      </c>
      <c r="L11" s="496"/>
      <c r="N11" s="227" t="s">
        <v>1321</v>
      </c>
      <c r="P11" s="2252" t="s">
        <v>2967</v>
      </c>
    </row>
    <row r="12" spans="1:16" s="10" customFormat="1" ht="29.1" customHeight="1">
      <c r="A12" s="2234"/>
      <c r="B12" s="2231"/>
      <c r="C12" s="1225" t="s">
        <v>4</v>
      </c>
      <c r="D12" s="1226" t="s">
        <v>5</v>
      </c>
      <c r="E12" s="1227">
        <v>40</v>
      </c>
      <c r="F12" s="1227">
        <v>262</v>
      </c>
      <c r="G12" s="1228">
        <v>4.10231E-4</v>
      </c>
      <c r="H12" s="1229">
        <v>8</v>
      </c>
      <c r="I12" s="1230" t="s">
        <v>629</v>
      </c>
      <c r="J12" s="729">
        <f>IFERROR(VLOOKUP(C12,TDSheet!$G$1:$AK$2998,30,FALSE)/'Параметры заказа'!$B$10,"")</f>
        <v>9.0299999999999994</v>
      </c>
      <c r="K12" s="1076">
        <f t="shared" ref="K12:K75" si="0">IFERROR(J12*$K$3*((100-$K$1)/100),"")</f>
        <v>722.74196610000001</v>
      </c>
      <c r="L12" s="497"/>
      <c r="P12" s="2252"/>
    </row>
    <row r="13" spans="1:16" s="10" customFormat="1" ht="29.1" customHeight="1">
      <c r="A13" s="2234"/>
      <c r="B13" s="2231"/>
      <c r="C13" s="1225" t="s">
        <v>6</v>
      </c>
      <c r="D13" s="1226" t="s">
        <v>7</v>
      </c>
      <c r="E13" s="1227">
        <v>40</v>
      </c>
      <c r="F13" s="1227">
        <v>403</v>
      </c>
      <c r="G13" s="1228">
        <v>5.46975E-4</v>
      </c>
      <c r="H13" s="1229">
        <v>6</v>
      </c>
      <c r="I13" s="1230" t="s">
        <v>630</v>
      </c>
      <c r="J13" s="729">
        <f>IFERROR(VLOOKUP(C13,TDSheet!$G$1:$AK$2998,30,FALSE)/'Параметры заказа'!$B$10,"")</f>
        <v>14.11</v>
      </c>
      <c r="K13" s="1076">
        <f t="shared" si="0"/>
        <v>1129.3343457000001</v>
      </c>
      <c r="L13" s="497"/>
      <c r="P13" s="2252"/>
    </row>
    <row r="14" spans="1:16" s="10" customFormat="1" ht="29.1" customHeight="1">
      <c r="A14" s="2234"/>
      <c r="B14" s="2231"/>
      <c r="C14" s="1225" t="s">
        <v>8</v>
      </c>
      <c r="D14" s="1226" t="s">
        <v>9</v>
      </c>
      <c r="E14" s="1227">
        <v>40</v>
      </c>
      <c r="F14" s="1227">
        <v>606</v>
      </c>
      <c r="G14" s="1228">
        <v>1.09395E-3</v>
      </c>
      <c r="H14" s="1229">
        <v>6</v>
      </c>
      <c r="I14" s="1230" t="s">
        <v>631</v>
      </c>
      <c r="J14" s="729">
        <f>IFERROR(VLOOKUP(C14,TDSheet!$G$1:$AK$2998,30,FALSE)/'Параметры заказа'!$B$10,"")</f>
        <v>22.69</v>
      </c>
      <c r="K14" s="1076">
        <f t="shared" si="0"/>
        <v>1816.0592703000004</v>
      </c>
      <c r="L14" s="497"/>
      <c r="P14" s="2252"/>
    </row>
    <row r="15" spans="1:16" s="10" customFormat="1" ht="29.1" customHeight="1">
      <c r="A15" s="2234"/>
      <c r="B15" s="2231"/>
      <c r="C15" s="1225" t="s">
        <v>10</v>
      </c>
      <c r="D15" s="1226" t="s">
        <v>11</v>
      </c>
      <c r="E15" s="1227">
        <v>40</v>
      </c>
      <c r="F15" s="1227">
        <v>921</v>
      </c>
      <c r="G15" s="1228">
        <v>1.6409249999999999E-3</v>
      </c>
      <c r="H15" s="1229">
        <v>4</v>
      </c>
      <c r="I15" s="1230" t="s">
        <v>632</v>
      </c>
      <c r="J15" s="729">
        <f>IFERROR(VLOOKUP(C15,TDSheet!$G$1:$AK$2998,30,FALSE)/'Параметры заказа'!$B$10,"")</f>
        <v>33.479999999999997</v>
      </c>
      <c r="K15" s="1076">
        <f t="shared" si="0"/>
        <v>2679.6678876000001</v>
      </c>
      <c r="L15" s="497"/>
      <c r="P15" s="2252"/>
    </row>
    <row r="16" spans="1:16" s="10" customFormat="1" ht="29.1" customHeight="1">
      <c r="A16" s="2234"/>
      <c r="B16" s="2231"/>
      <c r="C16" s="1225" t="s">
        <v>12</v>
      </c>
      <c r="D16" s="1226" t="s">
        <v>13</v>
      </c>
      <c r="E16" s="1227">
        <v>40</v>
      </c>
      <c r="F16" s="1227">
        <v>1311</v>
      </c>
      <c r="G16" s="1228">
        <v>2.8157999999999998E-3</v>
      </c>
      <c r="H16" s="1229">
        <v>2</v>
      </c>
      <c r="I16" s="1230" t="s">
        <v>633</v>
      </c>
      <c r="J16" s="729">
        <f>IFERROR(VLOOKUP(C16,TDSheet!$G$1:$AK$2998,30,FALSE)/'Параметры заказа'!$B$10,"")</f>
        <v>50.32</v>
      </c>
      <c r="K16" s="1076">
        <f t="shared" si="0"/>
        <v>4027.5056184000005</v>
      </c>
      <c r="L16" s="497"/>
      <c r="P16" s="2252"/>
    </row>
    <row r="17" spans="1:16" s="10" customFormat="1" ht="29.1" customHeight="1">
      <c r="A17" s="2234"/>
      <c r="B17" s="2231"/>
      <c r="C17" s="1225" t="s">
        <v>14</v>
      </c>
      <c r="D17" s="1226" t="s">
        <v>15</v>
      </c>
      <c r="E17" s="1227">
        <v>25</v>
      </c>
      <c r="F17" s="1227">
        <v>2997</v>
      </c>
      <c r="G17" s="1228">
        <v>7.0559999999999998E-3</v>
      </c>
      <c r="H17" s="1229">
        <v>2</v>
      </c>
      <c r="I17" s="1230" t="s">
        <v>634</v>
      </c>
      <c r="J17" s="729">
        <f>IFERROR(VLOOKUP(C17,TDSheet!$G$1:$AK$2998,30,FALSE)/'Параметры заказа'!$B$10,"")</f>
        <v>110.97</v>
      </c>
      <c r="K17" s="1076">
        <f t="shared" si="0"/>
        <v>8881.8024339000021</v>
      </c>
      <c r="L17" s="497"/>
      <c r="P17" s="2252"/>
    </row>
    <row r="18" spans="1:16" s="10" customFormat="1" ht="29.1" customHeight="1">
      <c r="A18" s="2234"/>
      <c r="B18" s="2231"/>
      <c r="C18" s="1225" t="s">
        <v>16</v>
      </c>
      <c r="D18" s="1226" t="s">
        <v>17</v>
      </c>
      <c r="E18" s="1227">
        <v>25</v>
      </c>
      <c r="F18" s="1227">
        <v>4100</v>
      </c>
      <c r="G18" s="1228">
        <v>7.0559999999999998E-3</v>
      </c>
      <c r="H18" s="1229">
        <v>2</v>
      </c>
      <c r="I18" s="1230" t="s">
        <v>634</v>
      </c>
      <c r="J18" s="729">
        <f>IFERROR(VLOOKUP(C18,TDSheet!$G$1:$AK$2998,30,FALSE)/'Параметры заказа'!$B$10,"")</f>
        <v>162.12</v>
      </c>
      <c r="K18" s="1076">
        <f t="shared" si="0"/>
        <v>12975.739484400003</v>
      </c>
      <c r="L18" s="497"/>
      <c r="P18" s="2252"/>
    </row>
    <row r="19" spans="1:16" s="10" customFormat="1" ht="29.1" customHeight="1" thickBot="1">
      <c r="A19" s="2235"/>
      <c r="B19" s="2240"/>
      <c r="C19" s="1231" t="s">
        <v>18</v>
      </c>
      <c r="D19" s="1232" t="s">
        <v>19</v>
      </c>
      <c r="E19" s="1233">
        <v>25</v>
      </c>
      <c r="F19" s="1233">
        <v>6453</v>
      </c>
      <c r="G19" s="1234">
        <v>9.9450000000000007E-3</v>
      </c>
      <c r="H19" s="1235">
        <v>2</v>
      </c>
      <c r="I19" s="1236" t="s">
        <v>634</v>
      </c>
      <c r="J19" s="730">
        <f>IFERROR(VLOOKUP(C19,TDSheet!$G$1:$AK$2998,30,FALSE)/'Параметры заказа'!$B$10,"")</f>
        <v>263.38</v>
      </c>
      <c r="K19" s="1097">
        <f t="shared" si="0"/>
        <v>21080.374200600003</v>
      </c>
      <c r="L19" s="498"/>
      <c r="P19" s="2252"/>
    </row>
    <row r="20" spans="1:16" s="10" customFormat="1" ht="29.1" customHeight="1">
      <c r="A20" s="2233"/>
      <c r="B20" s="2130" t="s">
        <v>40</v>
      </c>
      <c r="C20" s="1237" t="s">
        <v>20</v>
      </c>
      <c r="D20" s="1220" t="s">
        <v>3</v>
      </c>
      <c r="E20" s="1221">
        <v>40</v>
      </c>
      <c r="F20" s="1221">
        <v>183</v>
      </c>
      <c r="G20" s="1222">
        <v>2.5109999999999998E-4</v>
      </c>
      <c r="H20" s="1223">
        <v>10</v>
      </c>
      <c r="I20" s="1224" t="s">
        <v>628</v>
      </c>
      <c r="J20" s="728">
        <f>IFERROR(VLOOKUP(C20,TDSheet!$G$1:$AK$2998,30,FALSE)/'Параметры заказа'!$B$10,"")</f>
        <v>6.35</v>
      </c>
      <c r="K20" s="1095">
        <f t="shared" si="0"/>
        <v>508.24047450000006</v>
      </c>
      <c r="L20" s="496"/>
      <c r="P20" s="2252" t="s">
        <v>2968</v>
      </c>
    </row>
    <row r="21" spans="1:16" s="10" customFormat="1" ht="29.1" customHeight="1">
      <c r="A21" s="2234"/>
      <c r="B21" s="2231"/>
      <c r="C21" s="1225" t="s">
        <v>21</v>
      </c>
      <c r="D21" s="1226" t="s">
        <v>5</v>
      </c>
      <c r="E21" s="1227">
        <v>40</v>
      </c>
      <c r="F21" s="1227">
        <v>278</v>
      </c>
      <c r="G21" s="1228">
        <v>4.10231E-4</v>
      </c>
      <c r="H21" s="1229">
        <v>8</v>
      </c>
      <c r="I21" s="1230" t="s">
        <v>629</v>
      </c>
      <c r="J21" s="729">
        <f>IFERROR(VLOOKUP(C21,TDSheet!$G$1:$AK$2998,30,FALSE)/'Параметры заказа'!$B$10,"")</f>
        <v>9.85</v>
      </c>
      <c r="K21" s="1076">
        <f t="shared" si="0"/>
        <v>788.37301950000005</v>
      </c>
      <c r="L21" s="497"/>
      <c r="P21" s="2252"/>
    </row>
    <row r="22" spans="1:16" s="10" customFormat="1" ht="29.1" customHeight="1">
      <c r="A22" s="2234"/>
      <c r="B22" s="2231"/>
      <c r="C22" s="1225" t="s">
        <v>22</v>
      </c>
      <c r="D22" s="1226" t="s">
        <v>7</v>
      </c>
      <c r="E22" s="1227">
        <v>40</v>
      </c>
      <c r="F22" s="1227">
        <v>437</v>
      </c>
      <c r="G22" s="1228">
        <v>5.46975E-4</v>
      </c>
      <c r="H22" s="1229">
        <v>6</v>
      </c>
      <c r="I22" s="1230" t="s">
        <v>630</v>
      </c>
      <c r="J22" s="729">
        <f>IFERROR(VLOOKUP(C22,TDSheet!$G$1:$AK$2998,30,FALSE)/'Параметры заказа'!$B$10,"")</f>
        <v>14.96</v>
      </c>
      <c r="K22" s="1076">
        <f t="shared" si="0"/>
        <v>1197.3665352000003</v>
      </c>
      <c r="L22" s="497"/>
      <c r="P22" s="2252"/>
    </row>
    <row r="23" spans="1:16" s="10" customFormat="1" ht="29.1" customHeight="1">
      <c r="A23" s="2234"/>
      <c r="B23" s="2231"/>
      <c r="C23" s="1225" t="s">
        <v>23</v>
      </c>
      <c r="D23" s="1226" t="s">
        <v>9</v>
      </c>
      <c r="E23" s="1227">
        <v>40</v>
      </c>
      <c r="F23" s="1227">
        <v>666</v>
      </c>
      <c r="G23" s="1228">
        <v>1.09395E-3</v>
      </c>
      <c r="H23" s="1229">
        <v>6</v>
      </c>
      <c r="I23" s="1230" t="s">
        <v>631</v>
      </c>
      <c r="J23" s="729">
        <f>IFERROR(VLOOKUP(C23,TDSheet!$G$1:$AK$2998,30,FALSE)/'Параметры заказа'!$B$10,"")</f>
        <v>26.33</v>
      </c>
      <c r="K23" s="1076">
        <f t="shared" si="0"/>
        <v>2107.3971171000003</v>
      </c>
      <c r="L23" s="497"/>
      <c r="P23" s="2252"/>
    </row>
    <row r="24" spans="1:16" s="10" customFormat="1" ht="29.1" customHeight="1">
      <c r="A24" s="2234"/>
      <c r="B24" s="2231"/>
      <c r="C24" s="1225" t="s">
        <v>24</v>
      </c>
      <c r="D24" s="1226" t="s">
        <v>11</v>
      </c>
      <c r="E24" s="1227">
        <v>40</v>
      </c>
      <c r="F24" s="1227">
        <v>993</v>
      </c>
      <c r="G24" s="1228">
        <v>1.6409249999999999E-3</v>
      </c>
      <c r="H24" s="1229">
        <v>4</v>
      </c>
      <c r="I24" s="1230" t="s">
        <v>632</v>
      </c>
      <c r="J24" s="729">
        <f>IFERROR(VLOOKUP(C24,TDSheet!$G$1:$AK$2998,30,FALSE)/'Параметры заказа'!$B$10,"")</f>
        <v>41.31</v>
      </c>
      <c r="K24" s="1076">
        <f t="shared" si="0"/>
        <v>3306.3644097000006</v>
      </c>
      <c r="L24" s="497"/>
      <c r="P24" s="2252"/>
    </row>
    <row r="25" spans="1:16" s="10" customFormat="1" ht="29.1" customHeight="1" thickBot="1">
      <c r="A25" s="2235"/>
      <c r="B25" s="2240"/>
      <c r="C25" s="1231" t="s">
        <v>25</v>
      </c>
      <c r="D25" s="1232" t="s">
        <v>13</v>
      </c>
      <c r="E25" s="1233">
        <v>40</v>
      </c>
      <c r="F25" s="1233">
        <v>1444</v>
      </c>
      <c r="G25" s="1234">
        <v>2.8157999999999998E-3</v>
      </c>
      <c r="H25" s="1235">
        <v>2</v>
      </c>
      <c r="I25" s="1236" t="s">
        <v>633</v>
      </c>
      <c r="J25" s="730">
        <f>IFERROR(VLOOKUP(C25,TDSheet!$G$1:$AK$2998,30,FALSE)/'Параметры заказа'!$B$10,"")</f>
        <v>60.86</v>
      </c>
      <c r="K25" s="1097">
        <f t="shared" si="0"/>
        <v>4871.1047682000008</v>
      </c>
      <c r="L25" s="498"/>
      <c r="P25" s="2252"/>
    </row>
    <row r="26" spans="1:16" s="10" customFormat="1" ht="29.1" customHeight="1">
      <c r="A26" s="2222"/>
      <c r="B26" s="2130" t="s">
        <v>39</v>
      </c>
      <c r="C26" s="1237" t="s">
        <v>26</v>
      </c>
      <c r="D26" s="1220" t="s">
        <v>3</v>
      </c>
      <c r="E26" s="1221">
        <v>40</v>
      </c>
      <c r="F26" s="1221">
        <v>150</v>
      </c>
      <c r="G26" s="1222">
        <v>2.5109999999999998E-4</v>
      </c>
      <c r="H26" s="1223">
        <v>10</v>
      </c>
      <c r="I26" s="1224" t="s">
        <v>628</v>
      </c>
      <c r="J26" s="728">
        <f>IFERROR(VLOOKUP(C26,TDSheet!$G$1:$AK$2998,30,FALSE)/'Параметры заказа'!$B$10,"")</f>
        <v>5.53</v>
      </c>
      <c r="K26" s="1095">
        <f t="shared" si="0"/>
        <v>442.60942110000008</v>
      </c>
      <c r="L26" s="496"/>
      <c r="P26" s="2252" t="s">
        <v>2969</v>
      </c>
    </row>
    <row r="27" spans="1:16" s="10" customFormat="1" ht="29.1" customHeight="1">
      <c r="A27" s="2223"/>
      <c r="B27" s="2231"/>
      <c r="C27" s="1225" t="s">
        <v>27</v>
      </c>
      <c r="D27" s="1226" t="s">
        <v>5</v>
      </c>
      <c r="E27" s="1227">
        <v>40</v>
      </c>
      <c r="F27" s="1227">
        <v>227</v>
      </c>
      <c r="G27" s="1228">
        <v>3.1387500000000003E-4</v>
      </c>
      <c r="H27" s="1229">
        <v>8</v>
      </c>
      <c r="I27" s="1230" t="s">
        <v>629</v>
      </c>
      <c r="J27" s="729">
        <f>IFERROR(VLOOKUP(C27,TDSheet!$G$1:$AK$2998,30,FALSE)/'Параметры заказа'!$B$10,"")</f>
        <v>8.33</v>
      </c>
      <c r="K27" s="1076">
        <f t="shared" si="0"/>
        <v>666.71545710000009</v>
      </c>
      <c r="L27" s="497"/>
      <c r="P27" s="2252"/>
    </row>
    <row r="28" spans="1:16" s="10" customFormat="1" ht="29.1" customHeight="1" thickBot="1">
      <c r="A28" s="2224"/>
      <c r="B28" s="2240"/>
      <c r="C28" s="1231" t="s">
        <v>28</v>
      </c>
      <c r="D28" s="1232" t="s">
        <v>7</v>
      </c>
      <c r="E28" s="1233">
        <v>40</v>
      </c>
      <c r="F28" s="1233">
        <v>356</v>
      </c>
      <c r="G28" s="1234">
        <v>5.46975E-4</v>
      </c>
      <c r="H28" s="1235">
        <v>6</v>
      </c>
      <c r="I28" s="1236" t="s">
        <v>630</v>
      </c>
      <c r="J28" s="730">
        <f>IFERROR(VLOOKUP(C28,TDSheet!$G$1:$AK$2998,30,FALSE)/'Параметры заказа'!$B$10,"")</f>
        <v>13.2</v>
      </c>
      <c r="K28" s="1097">
        <f t="shared" si="0"/>
        <v>1056.4998840000001</v>
      </c>
      <c r="L28" s="498"/>
      <c r="P28" s="2252"/>
    </row>
    <row r="29" spans="1:16" s="10" customFormat="1" ht="29.1" customHeight="1">
      <c r="A29" s="2222"/>
      <c r="B29" s="2130" t="s">
        <v>41</v>
      </c>
      <c r="C29" s="1237" t="s">
        <v>29</v>
      </c>
      <c r="D29" s="1220" t="s">
        <v>3</v>
      </c>
      <c r="E29" s="1221">
        <v>40</v>
      </c>
      <c r="F29" s="1221">
        <v>163</v>
      </c>
      <c r="G29" s="1222">
        <v>2.5109999999999998E-4</v>
      </c>
      <c r="H29" s="1223">
        <v>10</v>
      </c>
      <c r="I29" s="1224" t="s">
        <v>628</v>
      </c>
      <c r="J29" s="728">
        <f>IFERROR(VLOOKUP(C29,TDSheet!$G$1:$AK$2998,30,FALSE)/'Параметры заказа'!$B$10,"")</f>
        <v>5.86</v>
      </c>
      <c r="K29" s="1095">
        <f t="shared" si="0"/>
        <v>469.02191820000007</v>
      </c>
      <c r="L29" s="496"/>
      <c r="P29" s="2252" t="s">
        <v>2971</v>
      </c>
    </row>
    <row r="30" spans="1:16" s="10" customFormat="1" ht="29.1" customHeight="1">
      <c r="A30" s="2223"/>
      <c r="B30" s="2231"/>
      <c r="C30" s="1225" t="s">
        <v>30</v>
      </c>
      <c r="D30" s="1226" t="s">
        <v>5</v>
      </c>
      <c r="E30" s="1227">
        <v>40</v>
      </c>
      <c r="F30" s="1227">
        <v>242</v>
      </c>
      <c r="G30" s="1228">
        <v>3.1387500000000003E-4</v>
      </c>
      <c r="H30" s="1229">
        <v>8</v>
      </c>
      <c r="I30" s="1230" t="s">
        <v>629</v>
      </c>
      <c r="J30" s="729">
        <f>IFERROR(VLOOKUP(C30,TDSheet!$G$1:$AK$2998,30,FALSE)/'Параметры заказа'!$B$10,"")</f>
        <v>9.51</v>
      </c>
      <c r="K30" s="1076">
        <f t="shared" si="0"/>
        <v>761.16014370000005</v>
      </c>
      <c r="L30" s="497"/>
      <c r="P30" s="2252"/>
    </row>
    <row r="31" spans="1:16" s="10" customFormat="1" ht="29.1" customHeight="1" thickBot="1">
      <c r="A31" s="2224"/>
      <c r="B31" s="2240"/>
      <c r="C31" s="1231" t="s">
        <v>31</v>
      </c>
      <c r="D31" s="1232" t="s">
        <v>7</v>
      </c>
      <c r="E31" s="1233">
        <v>40</v>
      </c>
      <c r="F31" s="1233">
        <v>389</v>
      </c>
      <c r="G31" s="1234">
        <v>5.46975E-4</v>
      </c>
      <c r="H31" s="1235">
        <v>6</v>
      </c>
      <c r="I31" s="1236" t="s">
        <v>630</v>
      </c>
      <c r="J31" s="730">
        <f>IFERROR(VLOOKUP(C31,TDSheet!$G$1:$AK$2998,30,FALSE)/'Параметры заказа'!$B$10,"")</f>
        <v>14.35</v>
      </c>
      <c r="K31" s="1097">
        <f t="shared" si="0"/>
        <v>1148.5434345000001</v>
      </c>
      <c r="L31" s="498"/>
      <c r="P31" s="2252"/>
    </row>
    <row r="32" spans="1:16" s="10" customFormat="1" ht="29.1" customHeight="1">
      <c r="A32" s="2222"/>
      <c r="B32" s="2130" t="s">
        <v>42</v>
      </c>
      <c r="C32" s="1237" t="s">
        <v>32</v>
      </c>
      <c r="D32" s="1220" t="s">
        <v>3</v>
      </c>
      <c r="E32" s="1221">
        <v>40</v>
      </c>
      <c r="F32" s="1238">
        <v>166</v>
      </c>
      <c r="G32" s="1222">
        <v>2.5109999999999998E-4</v>
      </c>
      <c r="H32" s="1223">
        <v>10</v>
      </c>
      <c r="I32" s="1224" t="s">
        <v>628</v>
      </c>
      <c r="J32" s="728">
        <f>IFERROR(VLOOKUP(C32,TDSheet!$G$1:$AK$2998,30,FALSE)/'Параметры заказа'!$B$10,"")</f>
        <v>6.44</v>
      </c>
      <c r="K32" s="1095">
        <f t="shared" si="0"/>
        <v>515.4438828000001</v>
      </c>
      <c r="L32" s="496"/>
      <c r="P32" s="2252" t="s">
        <v>2972</v>
      </c>
    </row>
    <row r="33" spans="1:16" s="10" customFormat="1" ht="29.1" customHeight="1">
      <c r="A33" s="2223"/>
      <c r="B33" s="2231"/>
      <c r="C33" s="1225" t="s">
        <v>33</v>
      </c>
      <c r="D33" s="1226" t="s">
        <v>5</v>
      </c>
      <c r="E33" s="1227">
        <v>40</v>
      </c>
      <c r="F33" s="1239">
        <v>246</v>
      </c>
      <c r="G33" s="1228">
        <v>3.1387500000000003E-4</v>
      </c>
      <c r="H33" s="1229">
        <v>8</v>
      </c>
      <c r="I33" s="1230" t="s">
        <v>629</v>
      </c>
      <c r="J33" s="729">
        <f>IFERROR(VLOOKUP(C33,TDSheet!$G$1:$AK$2998,30,FALSE)/'Параметры заказа'!$B$10,"")</f>
        <v>10.039999999999999</v>
      </c>
      <c r="K33" s="1076">
        <f t="shared" si="0"/>
        <v>803.58021480000002</v>
      </c>
      <c r="L33" s="497"/>
      <c r="P33" s="2252"/>
    </row>
    <row r="34" spans="1:16" s="10" customFormat="1" ht="29.1" customHeight="1" thickBot="1">
      <c r="A34" s="2224"/>
      <c r="B34" s="2240"/>
      <c r="C34" s="1231" t="s">
        <v>34</v>
      </c>
      <c r="D34" s="1232" t="s">
        <v>7</v>
      </c>
      <c r="E34" s="1233">
        <v>40</v>
      </c>
      <c r="F34" s="1240">
        <v>407</v>
      </c>
      <c r="G34" s="1234">
        <v>5.46975E-4</v>
      </c>
      <c r="H34" s="1235">
        <v>6</v>
      </c>
      <c r="I34" s="1236" t="s">
        <v>630</v>
      </c>
      <c r="J34" s="730">
        <f>IFERROR(VLOOKUP(C34,TDSheet!$G$1:$AK$2998,30,FALSE)/'Параметры заказа'!$B$10,"")</f>
        <v>16.04</v>
      </c>
      <c r="K34" s="1097">
        <f t="shared" si="0"/>
        <v>1283.8074348000002</v>
      </c>
      <c r="L34" s="498"/>
      <c r="P34" s="2252"/>
    </row>
    <row r="35" spans="1:16" s="10" customFormat="1" ht="29.1" customHeight="1" thickBot="1">
      <c r="A35" s="1241" t="s">
        <v>805</v>
      </c>
      <c r="B35" s="731"/>
      <c r="C35" s="731"/>
      <c r="D35" s="731"/>
      <c r="E35" s="731"/>
      <c r="F35" s="731"/>
      <c r="G35" s="731"/>
      <c r="H35" s="731"/>
      <c r="I35" s="731"/>
      <c r="J35" s="731" t="str">
        <f>IFERROR(VLOOKUP(C35,TDSheet!$G$1:$AK$2998,30,FALSE)/'Параметры заказа'!$B$10,"")</f>
        <v/>
      </c>
      <c r="K35" s="1178" t="str">
        <f t="shared" si="0"/>
        <v/>
      </c>
      <c r="L35" s="499"/>
      <c r="P35" s="28"/>
    </row>
    <row r="36" spans="1:16" s="10" customFormat="1" ht="29.1" customHeight="1">
      <c r="A36" s="2233"/>
      <c r="B36" s="2130" t="s">
        <v>806</v>
      </c>
      <c r="C36" s="1242" t="s">
        <v>791</v>
      </c>
      <c r="D36" s="1220" t="s">
        <v>3</v>
      </c>
      <c r="E36" s="1221">
        <v>25</v>
      </c>
      <c r="F36" s="1221">
        <v>192</v>
      </c>
      <c r="G36" s="1222">
        <v>2.5109999999999998E-4</v>
      </c>
      <c r="H36" s="1223">
        <v>10</v>
      </c>
      <c r="I36" s="1224" t="s">
        <v>628</v>
      </c>
      <c r="J36" s="729">
        <f>IFERROR(VLOOKUP(C36,TDSheet!$G$1:$AK$2998,30,FALSE)/'Параметры заказа'!$B$10,"")</f>
        <v>6.79</v>
      </c>
      <c r="K36" s="1095">
        <f t="shared" si="0"/>
        <v>543.45713730000011</v>
      </c>
      <c r="L36" s="496"/>
      <c r="P36" s="28"/>
    </row>
    <row r="37" spans="1:16" s="10" customFormat="1" ht="29.1" customHeight="1">
      <c r="A37" s="2234"/>
      <c r="B37" s="2231"/>
      <c r="C37" s="1243" t="s">
        <v>792</v>
      </c>
      <c r="D37" s="1226" t="s">
        <v>5</v>
      </c>
      <c r="E37" s="1227">
        <v>25</v>
      </c>
      <c r="F37" s="1227">
        <v>256</v>
      </c>
      <c r="G37" s="1228">
        <v>4.10231E-4</v>
      </c>
      <c r="H37" s="1229">
        <v>8</v>
      </c>
      <c r="I37" s="1230" t="s">
        <v>629</v>
      </c>
      <c r="J37" s="729">
        <f>IFERROR(VLOOKUP(C37,TDSheet!$G$1:$AK$2998,30,FALSE)/'Параметры заказа'!$B$10,"")</f>
        <v>9.09</v>
      </c>
      <c r="K37" s="1076">
        <f t="shared" si="0"/>
        <v>727.54423830000007</v>
      </c>
      <c r="L37" s="497"/>
      <c r="P37" s="28"/>
    </row>
    <row r="38" spans="1:16" s="10" customFormat="1" ht="29.1" customHeight="1">
      <c r="A38" s="2234"/>
      <c r="B38" s="2231"/>
      <c r="C38" s="1243" t="s">
        <v>793</v>
      </c>
      <c r="D38" s="1226" t="s">
        <v>7</v>
      </c>
      <c r="E38" s="1227">
        <v>25</v>
      </c>
      <c r="F38" s="1227">
        <v>458</v>
      </c>
      <c r="G38" s="1228">
        <v>5.46975E-4</v>
      </c>
      <c r="H38" s="1229">
        <v>6</v>
      </c>
      <c r="I38" s="1230" t="s">
        <v>630</v>
      </c>
      <c r="J38" s="729">
        <f>IFERROR(VLOOKUP(C38,TDSheet!$G$1:$AK$2998,30,FALSE)/'Параметры заказа'!$B$10,"")</f>
        <v>15.69</v>
      </c>
      <c r="K38" s="1076">
        <f t="shared" si="0"/>
        <v>1255.7941803000001</v>
      </c>
      <c r="L38" s="497"/>
      <c r="P38" s="28"/>
    </row>
    <row r="39" spans="1:16" s="10" customFormat="1" ht="29.1" customHeight="1">
      <c r="A39" s="2234"/>
      <c r="B39" s="2231"/>
      <c r="C39" s="1243" t="s">
        <v>794</v>
      </c>
      <c r="D39" s="1226" t="s">
        <v>9</v>
      </c>
      <c r="E39" s="1227">
        <v>25</v>
      </c>
      <c r="F39" s="1227">
        <v>698</v>
      </c>
      <c r="G39" s="1228">
        <v>1.09395E-3</v>
      </c>
      <c r="H39" s="1229">
        <v>6</v>
      </c>
      <c r="I39" s="1230" t="s">
        <v>631</v>
      </c>
      <c r="J39" s="729">
        <f>IFERROR(VLOOKUP(C39,TDSheet!$G$1:$AK$2998,30,FALSE)/'Параметры заказа'!$B$10,"")</f>
        <v>25.04</v>
      </c>
      <c r="K39" s="1076">
        <f t="shared" si="0"/>
        <v>2004.1482648000003</v>
      </c>
      <c r="L39" s="497"/>
      <c r="P39" s="28"/>
    </row>
    <row r="40" spans="1:16" s="10" customFormat="1" ht="29.1" customHeight="1">
      <c r="A40" s="2234"/>
      <c r="B40" s="2231"/>
      <c r="C40" s="1243" t="s">
        <v>795</v>
      </c>
      <c r="D40" s="1226" t="s">
        <v>11</v>
      </c>
      <c r="E40" s="1227">
        <v>25</v>
      </c>
      <c r="F40" s="1227">
        <v>1031</v>
      </c>
      <c r="G40" s="1228">
        <v>1.6409249999999999E-3</v>
      </c>
      <c r="H40" s="1229">
        <v>4</v>
      </c>
      <c r="I40" s="1230" t="s">
        <v>632</v>
      </c>
      <c r="J40" s="729">
        <f>IFERROR(VLOOKUP(C40,TDSheet!$G$1:$AK$2998,30,FALSE)/'Параметры заказа'!$B$10,"")</f>
        <v>37.58</v>
      </c>
      <c r="K40" s="1076">
        <f t="shared" si="0"/>
        <v>3007.8231546000002</v>
      </c>
      <c r="L40" s="497"/>
      <c r="P40" s="28"/>
    </row>
    <row r="41" spans="1:16" s="10" customFormat="1" ht="29.1" customHeight="1" thickBot="1">
      <c r="A41" s="2235"/>
      <c r="B41" s="2240"/>
      <c r="C41" s="1244" t="s">
        <v>796</v>
      </c>
      <c r="D41" s="1232" t="s">
        <v>13</v>
      </c>
      <c r="E41" s="1233">
        <v>25</v>
      </c>
      <c r="F41" s="1233">
        <v>1628</v>
      </c>
      <c r="G41" s="1234">
        <v>2.8157999999999998E-3</v>
      </c>
      <c r="H41" s="1235">
        <v>2</v>
      </c>
      <c r="I41" s="1236" t="s">
        <v>633</v>
      </c>
      <c r="J41" s="730">
        <f>IFERROR(VLOOKUP(C41,TDSheet!$G$1:$AK$2998,30,FALSE)/'Параметры заказа'!$B$10,"")</f>
        <v>58.86</v>
      </c>
      <c r="K41" s="1097">
        <f t="shared" si="0"/>
        <v>4711.0290282000005</v>
      </c>
      <c r="L41" s="498"/>
      <c r="P41" s="28"/>
    </row>
    <row r="42" spans="1:16" s="10" customFormat="1" ht="29.1" customHeight="1">
      <c r="A42" s="2222"/>
      <c r="B42" s="2130" t="s">
        <v>807</v>
      </c>
      <c r="C42" s="1237" t="s">
        <v>801</v>
      </c>
      <c r="D42" s="1220" t="s">
        <v>3</v>
      </c>
      <c r="E42" s="1221">
        <v>25</v>
      </c>
      <c r="F42" s="1221">
        <v>167</v>
      </c>
      <c r="G42" s="1222">
        <v>2.5109999999999998E-4</v>
      </c>
      <c r="H42" s="1223">
        <v>10</v>
      </c>
      <c r="I42" s="1224" t="s">
        <v>628</v>
      </c>
      <c r="J42" s="728">
        <f>IFERROR(VLOOKUP(C42,TDSheet!$G$1:$AK$2998,30,FALSE)/'Параметры заказа'!$B$10,"")</f>
        <v>7.01</v>
      </c>
      <c r="K42" s="1095">
        <f t="shared" si="0"/>
        <v>561.06546870000011</v>
      </c>
      <c r="L42" s="496"/>
      <c r="P42" s="28"/>
    </row>
    <row r="43" spans="1:16" s="10" customFormat="1" ht="29.1" customHeight="1">
      <c r="A43" s="2223"/>
      <c r="B43" s="2231"/>
      <c r="C43" s="1225" t="s">
        <v>802</v>
      </c>
      <c r="D43" s="1226" t="s">
        <v>5</v>
      </c>
      <c r="E43" s="1227">
        <v>25</v>
      </c>
      <c r="F43" s="1227">
        <v>231</v>
      </c>
      <c r="G43" s="1228">
        <v>3.1387500000000003E-4</v>
      </c>
      <c r="H43" s="1229">
        <v>8</v>
      </c>
      <c r="I43" s="1230" t="s">
        <v>629</v>
      </c>
      <c r="J43" s="729">
        <f>IFERROR(VLOOKUP(C43,TDSheet!$G$1:$AK$2998,30,FALSE)/'Параметры заказа'!$B$10,"")</f>
        <v>9.7899999999999991</v>
      </c>
      <c r="K43" s="1076">
        <f t="shared" si="0"/>
        <v>783.57074730000011</v>
      </c>
      <c r="L43" s="497"/>
      <c r="P43" s="28"/>
    </row>
    <row r="44" spans="1:16" s="10" customFormat="1" ht="29.1" customHeight="1" thickBot="1">
      <c r="A44" s="2224"/>
      <c r="B44" s="2240"/>
      <c r="C44" s="1245" t="s">
        <v>1240</v>
      </c>
      <c r="D44" s="1232" t="s">
        <v>7</v>
      </c>
      <c r="E44" s="1233">
        <v>25</v>
      </c>
      <c r="F44" s="1233">
        <v>495</v>
      </c>
      <c r="G44" s="1234"/>
      <c r="H44" s="1235">
        <v>6</v>
      </c>
      <c r="I44" s="1246" t="s">
        <v>630</v>
      </c>
      <c r="J44" s="730">
        <f>IFERROR(VLOOKUP(C44,TDSheet!$G$1:$AK$2998,30,FALSE)/'Параметры заказа'!$B$10,"")</f>
        <v>16.329999999999998</v>
      </c>
      <c r="K44" s="1097">
        <f t="shared" si="0"/>
        <v>1307.0184171000001</v>
      </c>
      <c r="L44" s="498"/>
      <c r="P44" s="28"/>
    </row>
    <row r="45" spans="1:16" s="10" customFormat="1" ht="29.1" customHeight="1">
      <c r="A45" s="2222"/>
      <c r="B45" s="2130" t="s">
        <v>797</v>
      </c>
      <c r="C45" s="1237" t="s">
        <v>799</v>
      </c>
      <c r="D45" s="1220" t="s">
        <v>3</v>
      </c>
      <c r="E45" s="1221">
        <v>25</v>
      </c>
      <c r="F45" s="1221">
        <v>204</v>
      </c>
      <c r="G45" s="1222">
        <v>2.5109999999999998E-4</v>
      </c>
      <c r="H45" s="1223">
        <v>10</v>
      </c>
      <c r="I45" s="1224" t="s">
        <v>628</v>
      </c>
      <c r="J45" s="728">
        <f>IFERROR(VLOOKUP(C45,TDSheet!$G$1:$AK$2998,30,FALSE)/'Параметры заказа'!$B$10,"")</f>
        <v>6.45</v>
      </c>
      <c r="K45" s="1095">
        <f t="shared" si="0"/>
        <v>516.24426150000011</v>
      </c>
      <c r="L45" s="496"/>
      <c r="P45" s="28"/>
    </row>
    <row r="46" spans="1:16" s="10" customFormat="1" ht="29.1" customHeight="1">
      <c r="A46" s="2223"/>
      <c r="B46" s="2231"/>
      <c r="C46" s="1225" t="s">
        <v>800</v>
      </c>
      <c r="D46" s="1226" t="s">
        <v>5</v>
      </c>
      <c r="E46" s="1227">
        <v>25</v>
      </c>
      <c r="F46" s="1227">
        <v>275</v>
      </c>
      <c r="G46" s="1228">
        <v>3.1387500000000003E-4</v>
      </c>
      <c r="H46" s="1229">
        <v>8</v>
      </c>
      <c r="I46" s="1230" t="s">
        <v>629</v>
      </c>
      <c r="J46" s="729">
        <f>IFERROR(VLOOKUP(C46,TDSheet!$G$1:$AK$2998,30,FALSE)/'Параметры заказа'!$B$10,"")</f>
        <v>9.49</v>
      </c>
      <c r="K46" s="1076">
        <f t="shared" si="0"/>
        <v>759.55938630000014</v>
      </c>
      <c r="L46" s="497"/>
      <c r="P46" s="28"/>
    </row>
    <row r="47" spans="1:16" s="10" customFormat="1" ht="29.1" customHeight="1" thickBot="1">
      <c r="A47" s="2224"/>
      <c r="B47" s="2240"/>
      <c r="C47" s="1231"/>
      <c r="D47" s="1232"/>
      <c r="E47" s="1233"/>
      <c r="F47" s="1233"/>
      <c r="G47" s="1234"/>
      <c r="H47" s="1235"/>
      <c r="I47" s="1236"/>
      <c r="J47" s="730" t="str">
        <f>IFERROR(VLOOKUP(C47,TDSheet!$G$1:$AK$2998,30,FALSE)/'Параметры заказа'!$B$10,"")</f>
        <v/>
      </c>
      <c r="K47" s="1097" t="str">
        <f t="shared" si="0"/>
        <v/>
      </c>
      <c r="L47" s="498"/>
      <c r="P47" s="28"/>
    </row>
    <row r="48" spans="1:16" s="10" customFormat="1" ht="29.1" customHeight="1">
      <c r="A48" s="2222"/>
      <c r="B48" s="2130" t="s">
        <v>798</v>
      </c>
      <c r="C48" s="1237" t="s">
        <v>803</v>
      </c>
      <c r="D48" s="1220" t="s">
        <v>3</v>
      </c>
      <c r="E48" s="1221">
        <v>25</v>
      </c>
      <c r="F48" s="1221">
        <v>179</v>
      </c>
      <c r="G48" s="1222">
        <v>2.5109999999999998E-4</v>
      </c>
      <c r="H48" s="1223">
        <v>10</v>
      </c>
      <c r="I48" s="1224" t="s">
        <v>628</v>
      </c>
      <c r="J48" s="728">
        <f>IFERROR(VLOOKUP(C48,TDSheet!$G$1:$AK$2998,30,FALSE)/'Параметры заказа'!$B$10,"")</f>
        <v>6.82</v>
      </c>
      <c r="K48" s="1095">
        <f t="shared" si="0"/>
        <v>545.85827340000014</v>
      </c>
      <c r="L48" s="496"/>
      <c r="P48" s="28"/>
    </row>
    <row r="49" spans="1:16" s="10" customFormat="1" ht="30.9" customHeight="1">
      <c r="A49" s="2223"/>
      <c r="B49" s="2231"/>
      <c r="C49" s="1225" t="s">
        <v>804</v>
      </c>
      <c r="D49" s="1226" t="s">
        <v>5</v>
      </c>
      <c r="E49" s="1227">
        <v>25</v>
      </c>
      <c r="F49" s="1227">
        <v>250</v>
      </c>
      <c r="G49" s="1228">
        <v>3.1387500000000003E-4</v>
      </c>
      <c r="H49" s="1229">
        <v>8</v>
      </c>
      <c r="I49" s="1230" t="s">
        <v>629</v>
      </c>
      <c r="J49" s="729">
        <f>IFERROR(VLOOKUP(C49,TDSheet!$G$1:$AK$2998,30,FALSE)/'Параметры заказа'!$B$10,"")</f>
        <v>10.44</v>
      </c>
      <c r="K49" s="1076">
        <f t="shared" si="0"/>
        <v>835.59536280000009</v>
      </c>
      <c r="L49" s="497"/>
      <c r="P49" s="28"/>
    </row>
    <row r="50" spans="1:16" s="10" customFormat="1" ht="30.9" customHeight="1" thickBot="1">
      <c r="A50" s="2224"/>
      <c r="B50" s="2240"/>
      <c r="C50" s="1231"/>
      <c r="D50" s="1232"/>
      <c r="E50" s="1233"/>
      <c r="F50" s="1233"/>
      <c r="G50" s="1234"/>
      <c r="H50" s="1235"/>
      <c r="I50" s="1236"/>
      <c r="J50" s="730" t="str">
        <f>IFERROR(VLOOKUP(C50,TDSheet!$G$1:$AK$2998,30,FALSE)/'Параметры заказа'!$B$10,"")</f>
        <v/>
      </c>
      <c r="K50" s="1097" t="str">
        <f t="shared" si="0"/>
        <v/>
      </c>
      <c r="L50" s="498"/>
      <c r="P50" s="28"/>
    </row>
    <row r="51" spans="1:16" s="10" customFormat="1" ht="30.9" customHeight="1" thickBot="1">
      <c r="A51" s="1217" t="s">
        <v>178</v>
      </c>
      <c r="B51" s="732"/>
      <c r="C51" s="732"/>
      <c r="D51" s="732"/>
      <c r="E51" s="732"/>
      <c r="F51" s="732"/>
      <c r="G51" s="732"/>
      <c r="H51" s="732"/>
      <c r="I51" s="732"/>
      <c r="J51" s="732" t="str">
        <f>IFERROR(VLOOKUP(C51,TDSheet!$G$1:$AK$2998,30,FALSE)/'Параметры заказа'!$B$10,"")</f>
        <v/>
      </c>
      <c r="K51" s="1174" t="str">
        <f t="shared" si="0"/>
        <v/>
      </c>
      <c r="L51" s="499"/>
      <c r="P51" s="28"/>
    </row>
    <row r="52" spans="1:16" s="10" customFormat="1" ht="30.9" customHeight="1">
      <c r="A52" s="2222"/>
      <c r="B52" s="2130" t="s">
        <v>54</v>
      </c>
      <c r="C52" s="1237" t="s">
        <v>35</v>
      </c>
      <c r="D52" s="1220" t="s">
        <v>3</v>
      </c>
      <c r="E52" s="1221">
        <v>40</v>
      </c>
      <c r="F52" s="1221">
        <v>211</v>
      </c>
      <c r="G52" s="1222">
        <v>3.1387500000000003E-4</v>
      </c>
      <c r="H52" s="1223">
        <v>8</v>
      </c>
      <c r="I52" s="1224" t="s">
        <v>629</v>
      </c>
      <c r="J52" s="729">
        <f>IFERROR(VLOOKUP(C52,TDSheet!$G$1:$AK$2998,30,FALSE)/'Параметры заказа'!$B$10,"")</f>
        <v>7.73</v>
      </c>
      <c r="K52" s="1095">
        <f t="shared" si="0"/>
        <v>618.69273510000016</v>
      </c>
      <c r="L52" s="496"/>
      <c r="P52" s="2252" t="s">
        <v>2973</v>
      </c>
    </row>
    <row r="53" spans="1:16" s="10" customFormat="1" ht="30.9" customHeight="1">
      <c r="A53" s="2223"/>
      <c r="B53" s="2231"/>
      <c r="C53" s="1225" t="s">
        <v>36</v>
      </c>
      <c r="D53" s="1226" t="s">
        <v>5</v>
      </c>
      <c r="E53" s="1227">
        <v>40</v>
      </c>
      <c r="F53" s="1227">
        <v>324</v>
      </c>
      <c r="G53" s="1228">
        <v>4.1849999999999998E-4</v>
      </c>
      <c r="H53" s="1229">
        <v>6</v>
      </c>
      <c r="I53" s="1230" t="s">
        <v>630</v>
      </c>
      <c r="J53" s="729">
        <f>IFERROR(VLOOKUP(C53,TDSheet!$G$1:$AK$2998,30,FALSE)/'Параметры заказа'!$B$10,"")</f>
        <v>11.53</v>
      </c>
      <c r="K53" s="1076">
        <f t="shared" si="0"/>
        <v>922.83664110000007</v>
      </c>
      <c r="L53" s="497"/>
      <c r="P53" s="2252"/>
    </row>
    <row r="54" spans="1:16" s="10" customFormat="1" ht="30.9" customHeight="1">
      <c r="A54" s="2223"/>
      <c r="B54" s="2231"/>
      <c r="C54" s="1225" t="s">
        <v>37</v>
      </c>
      <c r="D54" s="1226" t="s">
        <v>7</v>
      </c>
      <c r="E54" s="1227">
        <v>40</v>
      </c>
      <c r="F54" s="1227">
        <v>561</v>
      </c>
      <c r="G54" s="1228">
        <v>8.2046300000000001E-4</v>
      </c>
      <c r="H54" s="1229">
        <v>4</v>
      </c>
      <c r="I54" s="1230" t="s">
        <v>635</v>
      </c>
      <c r="J54" s="729">
        <f>IFERROR(VLOOKUP(C54,TDSheet!$G$1:$AK$2998,30,FALSE)/'Параметры заказа'!$B$10,"")</f>
        <v>21.01</v>
      </c>
      <c r="K54" s="1076">
        <f t="shared" si="0"/>
        <v>1681.5956487000003</v>
      </c>
      <c r="L54" s="497"/>
      <c r="P54" s="2252"/>
    </row>
    <row r="55" spans="1:16" s="10" customFormat="1" ht="30.9" customHeight="1" thickBot="1">
      <c r="A55" s="2224"/>
      <c r="B55" s="2240"/>
      <c r="C55" s="1231" t="s">
        <v>38</v>
      </c>
      <c r="D55" s="1232" t="s">
        <v>9</v>
      </c>
      <c r="E55" s="1233">
        <v>40</v>
      </c>
      <c r="F55" s="1233">
        <v>855</v>
      </c>
      <c r="G55" s="1234">
        <v>1.09395E-3</v>
      </c>
      <c r="H55" s="1235">
        <v>3</v>
      </c>
      <c r="I55" s="1236" t="s">
        <v>631</v>
      </c>
      <c r="J55" s="730">
        <f>IFERROR(VLOOKUP(C55,TDSheet!$G$1:$AK$2998,30,FALSE)/'Параметры заказа'!$B$10,"")</f>
        <v>32.65</v>
      </c>
      <c r="K55" s="1097">
        <f t="shared" si="0"/>
        <v>2613.2364555000004</v>
      </c>
      <c r="L55" s="498"/>
      <c r="P55" s="2252"/>
    </row>
    <row r="56" spans="1:16" s="10" customFormat="1" ht="30.9" customHeight="1">
      <c r="A56" s="2222"/>
      <c r="B56" s="2130" t="s">
        <v>895</v>
      </c>
      <c r="C56" s="1247" t="s">
        <v>896</v>
      </c>
      <c r="D56" s="1220" t="s">
        <v>11</v>
      </c>
      <c r="E56" s="1221">
        <v>40</v>
      </c>
      <c r="F56" s="1221">
        <v>1330</v>
      </c>
      <c r="G56" s="1222">
        <v>4.10231E-4</v>
      </c>
      <c r="H56" s="1223">
        <v>4</v>
      </c>
      <c r="I56" s="1248" t="s">
        <v>632</v>
      </c>
      <c r="J56" s="728">
        <f>IFERROR(VLOOKUP(C56,TDSheet!$G$1:$AK$2998,30,FALSE)/'Параметры заказа'!$B$10,"")</f>
        <v>63.18</v>
      </c>
      <c r="K56" s="1095">
        <f t="shared" si="0"/>
        <v>5056.7926266000004</v>
      </c>
      <c r="L56" s="496"/>
      <c r="P56" s="2252" t="s">
        <v>2973</v>
      </c>
    </row>
    <row r="57" spans="1:16" s="10" customFormat="1" ht="30.9" customHeight="1">
      <c r="A57" s="2223"/>
      <c r="B57" s="2231"/>
      <c r="C57" s="1225"/>
      <c r="D57" s="1226"/>
      <c r="E57" s="1227"/>
      <c r="F57" s="1227"/>
      <c r="G57" s="1228"/>
      <c r="H57" s="1229"/>
      <c r="I57" s="1230"/>
      <c r="J57" s="729" t="str">
        <f>IFERROR(VLOOKUP(C57,TDSheet!$G$1:$AK$2998,30,FALSE)/'Параметры заказа'!$B$10,"")</f>
        <v/>
      </c>
      <c r="K57" s="1076" t="str">
        <f t="shared" si="0"/>
        <v/>
      </c>
      <c r="L57" s="497"/>
      <c r="P57" s="2252"/>
    </row>
    <row r="58" spans="1:16" s="10" customFormat="1" ht="30.9" customHeight="1" thickBot="1">
      <c r="A58" s="2224"/>
      <c r="B58" s="2240"/>
      <c r="C58" s="1231"/>
      <c r="D58" s="1232"/>
      <c r="E58" s="1233"/>
      <c r="F58" s="1233"/>
      <c r="G58" s="1234"/>
      <c r="H58" s="1235"/>
      <c r="I58" s="1236"/>
      <c r="J58" s="730" t="str">
        <f>IFERROR(VLOOKUP(C58,TDSheet!$G$1:$AK$2998,30,FALSE)/'Параметры заказа'!$B$10,"")</f>
        <v/>
      </c>
      <c r="K58" s="1097" t="str">
        <f t="shared" si="0"/>
        <v/>
      </c>
      <c r="L58" s="498"/>
      <c r="P58" s="2252"/>
    </row>
    <row r="59" spans="1:16" s="10" customFormat="1" ht="30.9" customHeight="1">
      <c r="A59" s="2222"/>
      <c r="B59" s="2130" t="s">
        <v>55</v>
      </c>
      <c r="C59" s="1237" t="s">
        <v>43</v>
      </c>
      <c r="D59" s="1220" t="s">
        <v>3</v>
      </c>
      <c r="E59" s="1221">
        <v>40</v>
      </c>
      <c r="F59" s="1221">
        <v>238</v>
      </c>
      <c r="G59" s="1222">
        <v>4.10231E-4</v>
      </c>
      <c r="H59" s="1223">
        <v>8</v>
      </c>
      <c r="I59" s="1224" t="s">
        <v>629</v>
      </c>
      <c r="J59" s="728">
        <f>IFERROR(VLOOKUP(C59,TDSheet!$G$1:$AK$2998,30,FALSE)/'Параметры заказа'!$B$10,"")</f>
        <v>9.89</v>
      </c>
      <c r="K59" s="1095">
        <f t="shared" si="0"/>
        <v>791.57453430000021</v>
      </c>
      <c r="L59" s="496"/>
      <c r="P59" s="2252" t="s">
        <v>2974</v>
      </c>
    </row>
    <row r="60" spans="1:16" s="10" customFormat="1" ht="30.9" customHeight="1">
      <c r="A60" s="2223"/>
      <c r="B60" s="2231"/>
      <c r="C60" s="1225" t="s">
        <v>44</v>
      </c>
      <c r="D60" s="1226" t="s">
        <v>5</v>
      </c>
      <c r="E60" s="1227">
        <v>40</v>
      </c>
      <c r="F60" s="1227">
        <v>380</v>
      </c>
      <c r="G60" s="1228">
        <v>5.46975E-4</v>
      </c>
      <c r="H60" s="1229">
        <v>6</v>
      </c>
      <c r="I60" s="1230" t="s">
        <v>630</v>
      </c>
      <c r="J60" s="729">
        <f>IFERROR(VLOOKUP(C60,TDSheet!$G$1:$AK$2998,30,FALSE)/'Параметры заказа'!$B$10,"")</f>
        <v>15.81</v>
      </c>
      <c r="K60" s="1076">
        <f t="shared" si="0"/>
        <v>1265.3987247000002</v>
      </c>
      <c r="L60" s="497"/>
      <c r="P60" s="2252"/>
    </row>
    <row r="61" spans="1:16" s="10" customFormat="1" ht="30.9" customHeight="1" thickBot="1">
      <c r="A61" s="2224"/>
      <c r="B61" s="2240"/>
      <c r="C61" s="1231" t="s">
        <v>45</v>
      </c>
      <c r="D61" s="1232" t="s">
        <v>7</v>
      </c>
      <c r="E61" s="1233">
        <v>40</v>
      </c>
      <c r="F61" s="1233">
        <v>659</v>
      </c>
      <c r="G61" s="1234">
        <v>1.2555000000000001E-3</v>
      </c>
      <c r="H61" s="1235">
        <v>2</v>
      </c>
      <c r="I61" s="1236" t="s">
        <v>632</v>
      </c>
      <c r="J61" s="730">
        <f>IFERROR(VLOOKUP(C61,TDSheet!$G$1:$AK$2998,30,FALSE)/'Параметры заказа'!$B$10,"")</f>
        <v>27.19</v>
      </c>
      <c r="K61" s="1097">
        <f t="shared" si="0"/>
        <v>2176.2296853000003</v>
      </c>
      <c r="L61" s="498"/>
      <c r="P61" s="2252"/>
    </row>
    <row r="62" spans="1:16" s="10" customFormat="1" ht="30.9" customHeight="1">
      <c r="A62" s="2222"/>
      <c r="B62" s="2130" t="s">
        <v>56</v>
      </c>
      <c r="C62" s="1237" t="s">
        <v>46</v>
      </c>
      <c r="D62" s="1220" t="s">
        <v>3</v>
      </c>
      <c r="E62" s="1221">
        <v>40</v>
      </c>
      <c r="F62" s="16">
        <v>215</v>
      </c>
      <c r="G62" s="1222">
        <v>3.1387500000000003E-4</v>
      </c>
      <c r="H62" s="1223">
        <v>8</v>
      </c>
      <c r="I62" s="1224" t="s">
        <v>629</v>
      </c>
      <c r="J62" s="728">
        <f>IFERROR(VLOOKUP(C62,TDSheet!$G$1:$AK$2998,30,FALSE)/'Параметры заказа'!$B$10,"")</f>
        <v>8.1</v>
      </c>
      <c r="K62" s="1095">
        <f t="shared" si="0"/>
        <v>648.30674700000009</v>
      </c>
      <c r="L62" s="496"/>
      <c r="P62" s="2252" t="s">
        <v>2975</v>
      </c>
    </row>
    <row r="63" spans="1:16" s="10" customFormat="1" ht="30.9" customHeight="1">
      <c r="A63" s="2223"/>
      <c r="B63" s="2231"/>
      <c r="C63" s="1225" t="s">
        <v>47</v>
      </c>
      <c r="D63" s="1226" t="s">
        <v>5</v>
      </c>
      <c r="E63" s="1227">
        <v>40</v>
      </c>
      <c r="F63" s="17">
        <v>331</v>
      </c>
      <c r="G63" s="1228">
        <v>4.1849999999999998E-4</v>
      </c>
      <c r="H63" s="1229">
        <v>6</v>
      </c>
      <c r="I63" s="1230" t="s">
        <v>630</v>
      </c>
      <c r="J63" s="729">
        <f>IFERROR(VLOOKUP(C63,TDSheet!$G$1:$AK$2998,30,FALSE)/'Параметры заказа'!$B$10,"")</f>
        <v>12.15</v>
      </c>
      <c r="K63" s="1076">
        <f t="shared" si="0"/>
        <v>972.46012050000013</v>
      </c>
      <c r="L63" s="497"/>
      <c r="P63" s="2252"/>
    </row>
    <row r="64" spans="1:16" s="10" customFormat="1" ht="30.9" customHeight="1" thickBot="1">
      <c r="A64" s="2224"/>
      <c r="B64" s="2240"/>
      <c r="C64" s="1249"/>
      <c r="D64" s="1250"/>
      <c r="E64" s="1251"/>
      <c r="F64" s="1251"/>
      <c r="G64" s="1234"/>
      <c r="H64" s="1235"/>
      <c r="I64" s="1252"/>
      <c r="J64" s="733" t="str">
        <f>IFERROR(VLOOKUP(C64,TDSheet!$G$1:$AK$2998,30,FALSE)/'Параметры заказа'!$B$10,"")</f>
        <v/>
      </c>
      <c r="K64" s="1128" t="str">
        <f t="shared" si="0"/>
        <v/>
      </c>
      <c r="L64" s="498"/>
      <c r="P64" s="2252"/>
    </row>
    <row r="65" spans="1:16" s="10" customFormat="1" ht="30.9" customHeight="1">
      <c r="A65" s="2222"/>
      <c r="B65" s="2130" t="s">
        <v>57</v>
      </c>
      <c r="C65" s="1237" t="s">
        <v>48</v>
      </c>
      <c r="D65" s="1220" t="s">
        <v>3</v>
      </c>
      <c r="E65" s="1221">
        <v>40</v>
      </c>
      <c r="F65" s="16">
        <v>242</v>
      </c>
      <c r="G65" s="1222">
        <v>4.10231E-4</v>
      </c>
      <c r="H65" s="1223">
        <v>8</v>
      </c>
      <c r="I65" s="1224" t="s">
        <v>629</v>
      </c>
      <c r="J65" s="728">
        <f>IFERROR(VLOOKUP(C65,TDSheet!$G$1:$AK$2998,30,FALSE)/'Параметры заказа'!$B$10,"")</f>
        <v>10.81</v>
      </c>
      <c r="K65" s="1095">
        <f t="shared" si="0"/>
        <v>865.20937470000013</v>
      </c>
      <c r="L65" s="496"/>
      <c r="P65" s="2252" t="s">
        <v>2976</v>
      </c>
    </row>
    <row r="66" spans="1:16" s="10" customFormat="1" ht="30.9" customHeight="1">
      <c r="A66" s="2223"/>
      <c r="B66" s="2231"/>
      <c r="C66" s="1225" t="s">
        <v>49</v>
      </c>
      <c r="D66" s="1226" t="s">
        <v>5</v>
      </c>
      <c r="E66" s="1227">
        <v>40</v>
      </c>
      <c r="F66" s="17">
        <v>388</v>
      </c>
      <c r="G66" s="1228">
        <v>5.46975E-4</v>
      </c>
      <c r="H66" s="1229">
        <v>6</v>
      </c>
      <c r="I66" s="1230" t="s">
        <v>630</v>
      </c>
      <c r="J66" s="729">
        <f>IFERROR(VLOOKUP(C66,TDSheet!$G$1:$AK$2998,30,FALSE)/'Параметры заказа'!$B$10,"")</f>
        <v>16.71</v>
      </c>
      <c r="K66" s="1076">
        <f t="shared" si="0"/>
        <v>1337.4328077000002</v>
      </c>
      <c r="L66" s="497"/>
      <c r="P66" s="2252"/>
    </row>
    <row r="67" spans="1:16" s="10" customFormat="1" ht="30.9" customHeight="1" thickBot="1">
      <c r="A67" s="2224"/>
      <c r="B67" s="2240"/>
      <c r="C67" s="1249"/>
      <c r="D67" s="1250"/>
      <c r="E67" s="1251"/>
      <c r="F67" s="1251"/>
      <c r="G67" s="1234"/>
      <c r="H67" s="1235"/>
      <c r="I67" s="1252"/>
      <c r="J67" s="733" t="str">
        <f>IFERROR(VLOOKUP(C67,TDSheet!$G$1:$AK$2998,30,FALSE)/'Параметры заказа'!$B$10,"")</f>
        <v/>
      </c>
      <c r="K67" s="1128" t="str">
        <f t="shared" si="0"/>
        <v/>
      </c>
      <c r="L67" s="498"/>
      <c r="P67" s="2252"/>
    </row>
    <row r="68" spans="1:16" s="10" customFormat="1" ht="30.9" customHeight="1" thickBot="1">
      <c r="A68" s="1217" t="s">
        <v>179</v>
      </c>
      <c r="B68" s="732"/>
      <c r="C68" s="732"/>
      <c r="D68" s="732"/>
      <c r="E68" s="732"/>
      <c r="F68" s="732"/>
      <c r="G68" s="732"/>
      <c r="H68" s="732"/>
      <c r="I68" s="732"/>
      <c r="J68" s="732" t="str">
        <f>IFERROR(VLOOKUP(C68,TDSheet!$G$1:$AK$2998,30,FALSE)/'Параметры заказа'!$B$10,"")</f>
        <v/>
      </c>
      <c r="K68" s="1179" t="str">
        <f t="shared" si="0"/>
        <v/>
      </c>
      <c r="L68" s="499"/>
      <c r="P68" s="28"/>
    </row>
    <row r="69" spans="1:16" s="10" customFormat="1" ht="30.9" customHeight="1">
      <c r="A69" s="2272"/>
      <c r="B69" s="2206" t="s">
        <v>162</v>
      </c>
      <c r="C69" s="1253" t="s">
        <v>52</v>
      </c>
      <c r="D69" s="1254" t="s">
        <v>3</v>
      </c>
      <c r="E69" s="1255">
        <v>16</v>
      </c>
      <c r="F69" s="1256">
        <v>180</v>
      </c>
      <c r="G69" s="1228">
        <v>3.2818499999999999E-4</v>
      </c>
      <c r="H69" s="1257">
        <v>20</v>
      </c>
      <c r="I69" s="1258" t="s">
        <v>628</v>
      </c>
      <c r="J69" s="734">
        <f>IFERROR(VLOOKUP(C69,TDSheet!$G$1:$AK$2998,30,FALSE)/'Параметры заказа'!$B$10,"")</f>
        <v>7.57</v>
      </c>
      <c r="K69" s="1110">
        <f t="shared" si="0"/>
        <v>605.88667590000011</v>
      </c>
      <c r="L69" s="511"/>
      <c r="P69" s="2252" t="s">
        <v>2977</v>
      </c>
    </row>
    <row r="70" spans="1:16" s="10" customFormat="1" ht="30.9" customHeight="1">
      <c r="A70" s="2223"/>
      <c r="B70" s="2231"/>
      <c r="C70" s="1225" t="s">
        <v>53</v>
      </c>
      <c r="D70" s="1226" t="s">
        <v>5</v>
      </c>
      <c r="E70" s="1227">
        <v>16</v>
      </c>
      <c r="F70" s="1239">
        <v>240</v>
      </c>
      <c r="G70" s="1228">
        <v>5.46975E-4</v>
      </c>
      <c r="H70" s="1229">
        <v>6</v>
      </c>
      <c r="I70" s="1230" t="s">
        <v>630</v>
      </c>
      <c r="J70" s="729">
        <f>IFERROR(VLOOKUP(C70,TDSheet!$G$1:$AK$2998,30,FALSE)/'Параметры заказа'!$B$10,"")</f>
        <v>11</v>
      </c>
      <c r="K70" s="1076">
        <f t="shared" si="0"/>
        <v>880.41657000000009</v>
      </c>
      <c r="L70" s="497"/>
      <c r="P70" s="2252"/>
    </row>
    <row r="71" spans="1:16" s="10" customFormat="1" ht="30.9" customHeight="1" thickBot="1">
      <c r="A71" s="2224"/>
      <c r="B71" s="2240"/>
      <c r="C71" s="1249"/>
      <c r="D71" s="1250"/>
      <c r="E71" s="1251"/>
      <c r="F71" s="1251"/>
      <c r="G71" s="1234"/>
      <c r="H71" s="1235"/>
      <c r="I71" s="1252"/>
      <c r="J71" s="733" t="str">
        <f>IFERROR(VLOOKUP(C71,TDSheet!$G$1:$AK$2998,30,FALSE)/'Параметры заказа'!$B$10,"")</f>
        <v/>
      </c>
      <c r="K71" s="1177" t="str">
        <f t="shared" si="0"/>
        <v/>
      </c>
      <c r="L71" s="500"/>
      <c r="P71" s="2252"/>
    </row>
    <row r="72" spans="1:16" s="10" customFormat="1" ht="30.9" customHeight="1">
      <c r="A72" s="2227"/>
      <c r="B72" s="2309" t="s">
        <v>171</v>
      </c>
      <c r="C72" s="1237" t="s">
        <v>61</v>
      </c>
      <c r="D72" s="1220" t="s">
        <v>3</v>
      </c>
      <c r="E72" s="1221">
        <v>40</v>
      </c>
      <c r="F72" s="1221">
        <v>245</v>
      </c>
      <c r="G72" s="1259">
        <v>5.46975E-4</v>
      </c>
      <c r="H72" s="1223">
        <v>6</v>
      </c>
      <c r="I72" s="1224" t="s">
        <v>630</v>
      </c>
      <c r="J72" s="728">
        <f>IFERROR(VLOOKUP(C72,TDSheet!$G$1:$AK$2998,30,FALSE)/'Параметры заказа'!$B$10,"")</f>
        <v>9.25</v>
      </c>
      <c r="K72" s="1081">
        <f t="shared" si="0"/>
        <v>740.35029750000012</v>
      </c>
      <c r="L72" s="496"/>
      <c r="P72" s="2252" t="s">
        <v>2978</v>
      </c>
    </row>
    <row r="73" spans="1:16" s="10" customFormat="1" ht="30.9" customHeight="1">
      <c r="A73" s="2228"/>
      <c r="B73" s="2310"/>
      <c r="C73" s="1225" t="s">
        <v>62</v>
      </c>
      <c r="D73" s="1226" t="s">
        <v>5</v>
      </c>
      <c r="E73" s="1227">
        <v>40</v>
      </c>
      <c r="F73" s="1227">
        <v>325</v>
      </c>
      <c r="G73" s="1260">
        <v>8.2046300000000001E-4</v>
      </c>
      <c r="H73" s="1229">
        <v>4</v>
      </c>
      <c r="I73" s="1230" t="s">
        <v>635</v>
      </c>
      <c r="J73" s="729">
        <f>IFERROR(VLOOKUP(C73,TDSheet!$G$1:$AK$2998,30,FALSE)/'Параметры заказа'!$B$10,"")</f>
        <v>13.44</v>
      </c>
      <c r="K73" s="1079">
        <f t="shared" si="0"/>
        <v>1075.7089728000001</v>
      </c>
      <c r="L73" s="497"/>
      <c r="P73" s="2252"/>
    </row>
    <row r="74" spans="1:16" s="10" customFormat="1" ht="30.9" customHeight="1">
      <c r="A74" s="2228"/>
      <c r="B74" s="2310"/>
      <c r="C74" s="1225" t="s">
        <v>63</v>
      </c>
      <c r="D74" s="1226" t="s">
        <v>7</v>
      </c>
      <c r="E74" s="1227">
        <v>40</v>
      </c>
      <c r="F74" s="1227">
        <v>450</v>
      </c>
      <c r="G74" s="1261">
        <v>9.3860000000000005E-4</v>
      </c>
      <c r="H74" s="1229">
        <v>6</v>
      </c>
      <c r="I74" s="1230" t="s">
        <v>631</v>
      </c>
      <c r="J74" s="729">
        <f>IFERROR(VLOOKUP(C74,TDSheet!$G$1:$AK$2998,30,FALSE)/'Параметры заказа'!$B$10,"")</f>
        <v>19.64</v>
      </c>
      <c r="K74" s="1079">
        <f t="shared" si="0"/>
        <v>1571.9437668000003</v>
      </c>
      <c r="L74" s="497"/>
      <c r="P74" s="2252"/>
    </row>
    <row r="75" spans="1:16" s="10" customFormat="1" ht="30.9" customHeight="1" thickBot="1">
      <c r="A75" s="2229"/>
      <c r="B75" s="2311"/>
      <c r="C75" s="1262" t="s">
        <v>759</v>
      </c>
      <c r="D75" s="1232" t="s">
        <v>9</v>
      </c>
      <c r="E75" s="1233">
        <v>40</v>
      </c>
      <c r="F75" s="1233">
        <v>673</v>
      </c>
      <c r="G75" s="1263">
        <v>7.2000000000000005E-4</v>
      </c>
      <c r="H75" s="1235">
        <v>4</v>
      </c>
      <c r="I75" s="1236" t="s">
        <v>631</v>
      </c>
      <c r="J75" s="730">
        <f>IFERROR(VLOOKUP(C75,TDSheet!$G$1:$AK$2998,30,FALSE)/'Параметры заказа'!$B$10,"")</f>
        <v>29.46</v>
      </c>
      <c r="K75" s="1080">
        <f t="shared" si="0"/>
        <v>2357.9156502000005</v>
      </c>
      <c r="L75" s="498"/>
      <c r="P75" s="2252"/>
    </row>
    <row r="76" spans="1:16" s="10" customFormat="1" ht="30.9" customHeight="1">
      <c r="A76" s="2272"/>
      <c r="B76" s="2206" t="s">
        <v>163</v>
      </c>
      <c r="C76" s="1253" t="s">
        <v>64</v>
      </c>
      <c r="D76" s="1254" t="s">
        <v>3</v>
      </c>
      <c r="E76" s="1255">
        <v>25</v>
      </c>
      <c r="F76" s="1255">
        <v>250</v>
      </c>
      <c r="G76" s="1228">
        <v>5.46975E-4</v>
      </c>
      <c r="H76" s="1257">
        <v>6</v>
      </c>
      <c r="I76" s="1258" t="s">
        <v>630</v>
      </c>
      <c r="J76" s="735">
        <f>IFERROR(VLOOKUP(C76,TDSheet!$G$1:$AK$2998,30,FALSE)/'Параметры заказа'!$B$10,"")</f>
        <v>10.64</v>
      </c>
      <c r="K76" s="1110">
        <f t="shared" ref="K76:K139" si="1">IFERROR(J76*$K$3*((100-$K$1)/100),"")</f>
        <v>851.60293680000018</v>
      </c>
      <c r="L76" s="501"/>
      <c r="P76" s="2252" t="s">
        <v>2979</v>
      </c>
    </row>
    <row r="77" spans="1:16" s="10" customFormat="1" ht="30.9" customHeight="1">
      <c r="A77" s="2223"/>
      <c r="B77" s="2231"/>
      <c r="C77" s="1225" t="s">
        <v>65</v>
      </c>
      <c r="D77" s="1226" t="s">
        <v>5</v>
      </c>
      <c r="E77" s="1227">
        <v>25</v>
      </c>
      <c r="F77" s="1227">
        <v>400</v>
      </c>
      <c r="G77" s="1228">
        <v>8.2046300000000001E-4</v>
      </c>
      <c r="H77" s="1229">
        <v>4</v>
      </c>
      <c r="I77" s="1230" t="s">
        <v>635</v>
      </c>
      <c r="J77" s="736">
        <f>IFERROR(VLOOKUP(C77,TDSheet!$G$1:$AK$2998,30,FALSE)/'Параметры заказа'!$B$10,"")</f>
        <v>18.489999999999998</v>
      </c>
      <c r="K77" s="1076">
        <f t="shared" si="1"/>
        <v>1479.9002163</v>
      </c>
      <c r="L77" s="497"/>
      <c r="P77" s="2252"/>
    </row>
    <row r="78" spans="1:16" s="10" customFormat="1" ht="30.9" customHeight="1" thickBot="1">
      <c r="A78" s="2224"/>
      <c r="B78" s="2240"/>
      <c r="C78" s="1231"/>
      <c r="D78" s="1232"/>
      <c r="E78" s="1233"/>
      <c r="F78" s="1233"/>
      <c r="G78" s="1234"/>
      <c r="H78" s="1235"/>
      <c r="I78" s="1236"/>
      <c r="J78" s="737" t="str">
        <f>IFERROR(VLOOKUP(C78,TDSheet!$G$1:$AK$2998,30,FALSE)/'Параметры заказа'!$B$10,"")</f>
        <v/>
      </c>
      <c r="K78" s="1097" t="str">
        <f t="shared" si="1"/>
        <v/>
      </c>
      <c r="L78" s="498"/>
      <c r="P78" s="2252"/>
    </row>
    <row r="79" spans="1:16" s="10" customFormat="1" ht="30.9" customHeight="1">
      <c r="A79" s="2222"/>
      <c r="B79" s="2130" t="s">
        <v>163</v>
      </c>
      <c r="C79" s="1237" t="s">
        <v>66</v>
      </c>
      <c r="D79" s="1220" t="s">
        <v>3</v>
      </c>
      <c r="E79" s="1221">
        <v>25</v>
      </c>
      <c r="F79" s="1221">
        <v>230</v>
      </c>
      <c r="G79" s="1222">
        <v>3.1387500000000003E-4</v>
      </c>
      <c r="H79" s="1223">
        <v>8</v>
      </c>
      <c r="I79" s="1224" t="s">
        <v>629</v>
      </c>
      <c r="J79" s="738">
        <f>IFERROR(VLOOKUP(C79,TDSheet!$G$1:$AK$2998,30,FALSE)/'Параметры заказа'!$B$10,"")</f>
        <v>9.7899999999999991</v>
      </c>
      <c r="K79" s="1095">
        <f t="shared" si="1"/>
        <v>783.57074730000011</v>
      </c>
      <c r="L79" s="496"/>
      <c r="P79" s="2252" t="s">
        <v>2980</v>
      </c>
    </row>
    <row r="80" spans="1:16" s="10" customFormat="1" ht="30.9" customHeight="1">
      <c r="A80" s="2223"/>
      <c r="B80" s="2231"/>
      <c r="C80" s="1264"/>
      <c r="D80" s="1265"/>
      <c r="E80" s="1266"/>
      <c r="F80" s="1266"/>
      <c r="G80" s="1228"/>
      <c r="H80" s="1229"/>
      <c r="I80" s="1267"/>
      <c r="J80" s="739" t="str">
        <f>IFERROR(VLOOKUP(C80,TDSheet!$G$1:$AK$2998,30,FALSE)/'Параметры заказа'!$B$10,"")</f>
        <v/>
      </c>
      <c r="K80" s="1176" t="str">
        <f t="shared" si="1"/>
        <v/>
      </c>
      <c r="L80" s="497"/>
      <c r="P80" s="2252"/>
    </row>
    <row r="81" spans="1:16" s="10" customFormat="1" ht="30.9" customHeight="1" thickBot="1">
      <c r="A81" s="2224"/>
      <c r="B81" s="2240"/>
      <c r="C81" s="1249"/>
      <c r="D81" s="1250"/>
      <c r="E81" s="1251"/>
      <c r="F81" s="1251"/>
      <c r="G81" s="1234"/>
      <c r="H81" s="1235"/>
      <c r="I81" s="1252"/>
      <c r="J81" s="733" t="str">
        <f>IFERROR(VLOOKUP(C81,TDSheet!$G$1:$AK$2998,30,FALSE)/'Параметры заказа'!$B$10,"")</f>
        <v/>
      </c>
      <c r="K81" s="1128" t="str">
        <f t="shared" si="1"/>
        <v/>
      </c>
      <c r="L81" s="498"/>
      <c r="P81" s="2252"/>
    </row>
    <row r="82" spans="1:16" s="10" customFormat="1" ht="30.9" customHeight="1">
      <c r="A82" s="2211"/>
      <c r="B82" s="2214" t="s">
        <v>172</v>
      </c>
      <c r="C82" s="1237" t="s">
        <v>67</v>
      </c>
      <c r="D82" s="1220" t="s">
        <v>3</v>
      </c>
      <c r="E82" s="1268">
        <v>16</v>
      </c>
      <c r="F82" s="1268">
        <v>134</v>
      </c>
      <c r="G82" s="1222">
        <v>1.64093E-4</v>
      </c>
      <c r="H82" s="1223">
        <v>20</v>
      </c>
      <c r="I82" s="1224" t="s">
        <v>636</v>
      </c>
      <c r="J82" s="728">
        <f>IFERROR(VLOOKUP(C82,TDSheet!$G$1:$AK$2998,30,FALSE)/'Параметры заказа'!$B$10,"")</f>
        <v>6.28</v>
      </c>
      <c r="K82" s="1095">
        <f t="shared" si="1"/>
        <v>502.6378236000001</v>
      </c>
      <c r="L82" s="496"/>
      <c r="P82" s="2252" t="s">
        <v>2981</v>
      </c>
    </row>
    <row r="83" spans="1:16" s="10" customFormat="1" ht="30.9" customHeight="1">
      <c r="A83" s="2212"/>
      <c r="B83" s="2270"/>
      <c r="C83" s="1264"/>
      <c r="D83" s="1265"/>
      <c r="E83" s="1266"/>
      <c r="F83" s="1266"/>
      <c r="G83" s="1228"/>
      <c r="H83" s="1229"/>
      <c r="I83" s="1267"/>
      <c r="J83" s="739" t="str">
        <f>IFERROR(VLOOKUP(C83,TDSheet!$G$1:$AK$2998,30,FALSE)/'Параметры заказа'!$B$10,"")</f>
        <v/>
      </c>
      <c r="K83" s="1176" t="str">
        <f t="shared" si="1"/>
        <v/>
      </c>
      <c r="L83" s="497"/>
      <c r="P83" s="2252"/>
    </row>
    <row r="84" spans="1:16" s="10" customFormat="1" ht="30.9" customHeight="1" thickBot="1">
      <c r="A84" s="2312"/>
      <c r="B84" s="2313"/>
      <c r="C84" s="1269"/>
      <c r="D84" s="1270"/>
      <c r="E84" s="1271"/>
      <c r="F84" s="1271"/>
      <c r="G84" s="1228"/>
      <c r="H84" s="1272"/>
      <c r="I84" s="1273"/>
      <c r="J84" s="740" t="str">
        <f>IFERROR(VLOOKUP(C84,TDSheet!$G$1:$AK$2998,30,FALSE)/'Параметры заказа'!$B$10,"")</f>
        <v/>
      </c>
      <c r="K84" s="1177" t="str">
        <f t="shared" si="1"/>
        <v/>
      </c>
      <c r="L84" s="500"/>
      <c r="P84" s="2252"/>
    </row>
    <row r="85" spans="1:16" s="10" customFormat="1" ht="30.9" customHeight="1">
      <c r="A85" s="2294"/>
      <c r="B85" s="2214" t="s">
        <v>68</v>
      </c>
      <c r="C85" s="1237" t="s">
        <v>69</v>
      </c>
      <c r="D85" s="1220" t="s">
        <v>3</v>
      </c>
      <c r="E85" s="1221">
        <v>10</v>
      </c>
      <c r="F85" s="1221">
        <v>180</v>
      </c>
      <c r="G85" s="1274">
        <v>2.3039999999999999E-4</v>
      </c>
      <c r="H85" s="1223">
        <v>12</v>
      </c>
      <c r="I85" s="1224" t="s">
        <v>637</v>
      </c>
      <c r="J85" s="728">
        <f>IFERROR(VLOOKUP(C85,TDSheet!$G$1:$AK$2998,30,FALSE)/'Параметры заказа'!$B$10,"")</f>
        <v>7.31</v>
      </c>
      <c r="K85" s="1081">
        <f t="shared" si="1"/>
        <v>585.07682970000008</v>
      </c>
      <c r="L85" s="496"/>
      <c r="P85" s="28"/>
    </row>
    <row r="86" spans="1:16" s="10" customFormat="1" ht="30.9" customHeight="1">
      <c r="A86" s="2295"/>
      <c r="B86" s="2270"/>
      <c r="C86" s="1225" t="s">
        <v>70</v>
      </c>
      <c r="D86" s="1226" t="s">
        <v>5</v>
      </c>
      <c r="E86" s="1227">
        <v>10</v>
      </c>
      <c r="F86" s="1227">
        <v>210</v>
      </c>
      <c r="G86" s="1261">
        <v>2.7648000000000001E-4</v>
      </c>
      <c r="H86" s="1229">
        <v>10</v>
      </c>
      <c r="I86" s="1230" t="s">
        <v>638</v>
      </c>
      <c r="J86" s="729">
        <f>IFERROR(VLOOKUP(C86,TDSheet!$G$1:$AK$2998,30,FALSE)/'Параметры заказа'!$B$10,"")</f>
        <v>9.48</v>
      </c>
      <c r="K86" s="1079">
        <f t="shared" si="1"/>
        <v>758.75900760000013</v>
      </c>
      <c r="L86" s="497"/>
      <c r="P86" s="28"/>
    </row>
    <row r="87" spans="1:16" s="10" customFormat="1" ht="30.9" customHeight="1">
      <c r="A87" s="2295"/>
      <c r="B87" s="2270"/>
      <c r="C87" s="1225" t="s">
        <v>71</v>
      </c>
      <c r="D87" s="1226" t="s">
        <v>7</v>
      </c>
      <c r="E87" s="1227">
        <v>10</v>
      </c>
      <c r="F87" s="1227">
        <v>290</v>
      </c>
      <c r="G87" s="1261">
        <v>4.6079999999999998E-4</v>
      </c>
      <c r="H87" s="1229">
        <v>6</v>
      </c>
      <c r="I87" s="1230" t="s">
        <v>639</v>
      </c>
      <c r="J87" s="729">
        <f>IFERROR(VLOOKUP(C87,TDSheet!$G$1:$AK$2998,30,FALSE)/'Параметры заказа'!$B$10,"")</f>
        <v>14.45</v>
      </c>
      <c r="K87" s="1079">
        <f t="shared" si="1"/>
        <v>1156.5472215000002</v>
      </c>
      <c r="L87" s="497"/>
      <c r="P87" s="28"/>
    </row>
    <row r="88" spans="1:16" s="10" customFormat="1" ht="30.9" customHeight="1">
      <c r="A88" s="2295"/>
      <c r="B88" s="2270"/>
      <c r="C88" s="1225" t="s">
        <v>767</v>
      </c>
      <c r="D88" s="1226" t="s">
        <v>9</v>
      </c>
      <c r="E88" s="1227">
        <v>10</v>
      </c>
      <c r="F88" s="1227">
        <v>445</v>
      </c>
      <c r="G88" s="1261">
        <v>2.0239999999999999E-4</v>
      </c>
      <c r="H88" s="1229">
        <v>10</v>
      </c>
      <c r="I88" s="1230" t="s">
        <v>642</v>
      </c>
      <c r="J88" s="729">
        <f>IFERROR(VLOOKUP(C88,TDSheet!$G$1:$AK$2998,30,FALSE)/'Параметры заказа'!$B$10,"")</f>
        <v>28.92</v>
      </c>
      <c r="K88" s="1079">
        <f t="shared" si="1"/>
        <v>2314.6952004000004</v>
      </c>
      <c r="L88" s="497"/>
      <c r="P88" s="28"/>
    </row>
    <row r="89" spans="1:16" s="10" customFormat="1" ht="30.9" customHeight="1">
      <c r="A89" s="2295"/>
      <c r="B89" s="2270"/>
      <c r="C89" s="1225" t="s">
        <v>768</v>
      </c>
      <c r="D89" s="1226" t="s">
        <v>11</v>
      </c>
      <c r="E89" s="1227">
        <v>10</v>
      </c>
      <c r="F89" s="1227">
        <v>565</v>
      </c>
      <c r="G89" s="1261">
        <v>1.6866E-4</v>
      </c>
      <c r="H89" s="1229">
        <v>12</v>
      </c>
      <c r="I89" s="1230" t="s">
        <v>630</v>
      </c>
      <c r="J89" s="729">
        <f>IFERROR(VLOOKUP(C89,TDSheet!$G$1:$AK$2998,30,FALSE)/'Параметры заказа'!$B$10,"")</f>
        <v>35.93</v>
      </c>
      <c r="K89" s="1079">
        <f t="shared" si="1"/>
        <v>2875.7606691000005</v>
      </c>
      <c r="L89" s="497"/>
      <c r="P89" s="28"/>
    </row>
    <row r="90" spans="1:16" s="10" customFormat="1" ht="30.9" customHeight="1" thickBot="1">
      <c r="A90" s="2296"/>
      <c r="B90" s="2271"/>
      <c r="C90" s="1231" t="s">
        <v>769</v>
      </c>
      <c r="D90" s="1232" t="s">
        <v>13</v>
      </c>
      <c r="E90" s="1233">
        <v>10</v>
      </c>
      <c r="F90" s="1233">
        <v>1000</v>
      </c>
      <c r="G90" s="1263">
        <v>6.7400000000000001E-4</v>
      </c>
      <c r="H90" s="1235">
        <v>3</v>
      </c>
      <c r="I90" s="1236" t="s">
        <v>645</v>
      </c>
      <c r="J90" s="730">
        <f>IFERROR(VLOOKUP(C90,TDSheet!$G$1:$AK$2998,30,FALSE)/'Параметры заказа'!$B$10,"")</f>
        <v>56.31</v>
      </c>
      <c r="K90" s="1080">
        <f t="shared" si="1"/>
        <v>4506.9324597000004</v>
      </c>
      <c r="L90" s="498"/>
      <c r="P90" s="28"/>
    </row>
    <row r="91" spans="1:16" s="10" customFormat="1" ht="30.9" customHeight="1">
      <c r="A91" s="2211"/>
      <c r="B91" s="2214" t="s">
        <v>897</v>
      </c>
      <c r="C91" s="1237" t="s">
        <v>898</v>
      </c>
      <c r="D91" s="1220" t="s">
        <v>900</v>
      </c>
      <c r="E91" s="1268">
        <v>25</v>
      </c>
      <c r="F91" s="1268">
        <v>186</v>
      </c>
      <c r="G91" s="1222">
        <v>2.8332999999999999E-4</v>
      </c>
      <c r="H91" s="1223">
        <v>12</v>
      </c>
      <c r="I91" s="1248" t="s">
        <v>640</v>
      </c>
      <c r="J91" s="728">
        <f>IFERROR(VLOOKUP(C91,TDSheet!$G$1:$AK$2998,30,FALSE)/'Параметры заказа'!$B$10,"")</f>
        <v>7.97</v>
      </c>
      <c r="K91" s="1095">
        <f t="shared" si="1"/>
        <v>637.90182390000007</v>
      </c>
      <c r="L91" s="496"/>
      <c r="P91" s="2252" t="s">
        <v>2982</v>
      </c>
    </row>
    <row r="92" spans="1:16" s="10" customFormat="1" ht="30.9" customHeight="1">
      <c r="A92" s="2212"/>
      <c r="B92" s="2270"/>
      <c r="C92" s="1275" t="s">
        <v>899</v>
      </c>
      <c r="D92" s="1265" t="s">
        <v>901</v>
      </c>
      <c r="E92" s="1266">
        <v>25</v>
      </c>
      <c r="F92" s="1266">
        <v>186</v>
      </c>
      <c r="G92" s="1228">
        <v>2.8332999999999999E-4</v>
      </c>
      <c r="H92" s="1229">
        <v>12</v>
      </c>
      <c r="I92" s="1276">
        <v>96</v>
      </c>
      <c r="J92" s="739">
        <f>IFERROR(VLOOKUP(C92,TDSheet!$G$1:$AK$2998,30,FALSE)/'Параметры заказа'!$B$10,"")</f>
        <v>7.97</v>
      </c>
      <c r="K92" s="1176">
        <f t="shared" si="1"/>
        <v>637.90182390000007</v>
      </c>
      <c r="L92" s="497"/>
      <c r="P92" s="2252"/>
    </row>
    <row r="93" spans="1:16" s="10" customFormat="1" ht="30.9" customHeight="1" thickBot="1">
      <c r="A93" s="2213"/>
      <c r="B93" s="2271"/>
      <c r="C93" s="1277" t="s">
        <v>1614</v>
      </c>
      <c r="D93" s="1250" t="s">
        <v>1615</v>
      </c>
      <c r="E93" s="1251">
        <v>25</v>
      </c>
      <c r="F93" s="1251">
        <v>243</v>
      </c>
      <c r="G93" s="1234"/>
      <c r="H93" s="1235">
        <v>10</v>
      </c>
      <c r="I93" s="1276">
        <v>80</v>
      </c>
      <c r="J93" s="733">
        <f>IFERROR(VLOOKUP(C93,TDSheet!$G$1:$AK$2998,30,FALSE)/'Параметры заказа'!$B$10,"")</f>
        <v>10.84</v>
      </c>
      <c r="K93" s="1128">
        <f t="shared" si="1"/>
        <v>867.61051080000016</v>
      </c>
      <c r="L93" s="498"/>
      <c r="P93" s="2252"/>
    </row>
    <row r="94" spans="1:16" s="10" customFormat="1" ht="30.9" customHeight="1">
      <c r="A94" s="2301"/>
      <c r="B94" s="2299" t="s">
        <v>2084</v>
      </c>
      <c r="C94" s="1278" t="s">
        <v>2085</v>
      </c>
      <c r="D94" s="1220" t="s">
        <v>2086</v>
      </c>
      <c r="E94" s="1279">
        <v>16</v>
      </c>
      <c r="F94" s="1279">
        <v>160</v>
      </c>
      <c r="G94" s="1280"/>
      <c r="H94" s="1223">
        <v>10</v>
      </c>
      <c r="I94" s="1281">
        <v>120</v>
      </c>
      <c r="J94" s="741">
        <f>IFERROR(VLOOKUP(C94,TDSheet!$G$1:$AK$2998,30,FALSE)/'Параметры заказа'!$B$10,"")</f>
        <v>7.32</v>
      </c>
      <c r="K94" s="1095">
        <f t="shared" si="1"/>
        <v>585.87720840000009</v>
      </c>
      <c r="L94" s="502"/>
      <c r="M94" s="461"/>
      <c r="N94" s="461"/>
      <c r="O94" s="258" t="s">
        <v>1468</v>
      </c>
      <c r="P94" s="28"/>
    </row>
    <row r="95" spans="1:16" s="10" customFormat="1" ht="30.9" customHeight="1">
      <c r="A95" s="2302"/>
      <c r="B95" s="2218"/>
      <c r="C95" s="1282" t="s">
        <v>2087</v>
      </c>
      <c r="D95" s="1283" t="s">
        <v>2088</v>
      </c>
      <c r="E95" s="1284">
        <v>16</v>
      </c>
      <c r="F95" s="1284">
        <v>140</v>
      </c>
      <c r="G95" s="1285"/>
      <c r="H95" s="1286">
        <v>10</v>
      </c>
      <c r="I95" s="1287">
        <v>120</v>
      </c>
      <c r="J95" s="742">
        <f>IFERROR(VLOOKUP(C95,TDSheet!$G$1:$AK$2998,30,FALSE)/'Параметры заказа'!$B$10,"")</f>
        <v>7.34</v>
      </c>
      <c r="K95" s="1175">
        <f t="shared" si="1"/>
        <v>587.47796580000011</v>
      </c>
      <c r="L95" s="503"/>
      <c r="M95" s="461"/>
      <c r="N95" s="461"/>
      <c r="O95" s="258" t="s">
        <v>1468</v>
      </c>
      <c r="P95" s="28"/>
    </row>
    <row r="96" spans="1:16" s="10" customFormat="1" ht="30.9" customHeight="1">
      <c r="A96" s="2302"/>
      <c r="B96" s="2218"/>
      <c r="C96" s="1282" t="s">
        <v>2089</v>
      </c>
      <c r="D96" s="1283" t="s">
        <v>2090</v>
      </c>
      <c r="E96" s="1284">
        <v>16</v>
      </c>
      <c r="F96" s="1284">
        <v>160</v>
      </c>
      <c r="G96" s="1285"/>
      <c r="H96" s="1286">
        <v>10</v>
      </c>
      <c r="I96" s="1287">
        <v>120</v>
      </c>
      <c r="J96" s="742">
        <f>IFERROR(VLOOKUP(C96,TDSheet!$G$1:$AK$2998,30,FALSE)/'Параметры заказа'!$B$10,"")</f>
        <v>6.96</v>
      </c>
      <c r="K96" s="1175">
        <f t="shared" si="1"/>
        <v>557.06357520000006</v>
      </c>
      <c r="L96" s="503"/>
      <c r="M96" s="461"/>
      <c r="N96" s="461"/>
      <c r="O96" s="258" t="s">
        <v>1468</v>
      </c>
      <c r="P96" s="28"/>
    </row>
    <row r="97" spans="1:17" s="10" customFormat="1" ht="30.9" customHeight="1" thickBot="1">
      <c r="A97" s="2303"/>
      <c r="B97" s="2300"/>
      <c r="C97" s="1282" t="s">
        <v>2091</v>
      </c>
      <c r="D97" s="1250" t="s">
        <v>2092</v>
      </c>
      <c r="E97" s="1288">
        <v>16</v>
      </c>
      <c r="F97" s="1288">
        <v>140</v>
      </c>
      <c r="G97" s="1289"/>
      <c r="H97" s="1235">
        <v>10</v>
      </c>
      <c r="I97" s="1287">
        <v>120</v>
      </c>
      <c r="J97" s="743">
        <f>IFERROR(VLOOKUP(C97,TDSheet!$G$1:$AK$2998,30,FALSE)/'Параметры заказа'!$B$10,"")</f>
        <v>6.74</v>
      </c>
      <c r="K97" s="1128">
        <f t="shared" si="1"/>
        <v>539.45524380000006</v>
      </c>
      <c r="L97" s="504"/>
      <c r="M97" s="461"/>
      <c r="N97" s="461"/>
      <c r="O97" s="258" t="s">
        <v>1468</v>
      </c>
      <c r="P97" s="28"/>
    </row>
    <row r="98" spans="1:17" s="10" customFormat="1" ht="30.9" customHeight="1">
      <c r="A98" s="2211"/>
      <c r="B98" s="2214" t="s">
        <v>914</v>
      </c>
      <c r="C98" s="1237" t="s">
        <v>904</v>
      </c>
      <c r="D98" s="1220" t="s">
        <v>3</v>
      </c>
      <c r="E98" s="1268"/>
      <c r="F98" s="1268">
        <v>173</v>
      </c>
      <c r="G98" s="1222">
        <v>1.8200000000000001E-4</v>
      </c>
      <c r="H98" s="1223">
        <v>15</v>
      </c>
      <c r="I98" s="1248">
        <v>120</v>
      </c>
      <c r="J98" s="728">
        <f>IFERROR(VLOOKUP(C98,TDSheet!$G$1:$AK$2998,30,FALSE)/'Параметры заказа'!$B$10,"")</f>
        <v>9.06</v>
      </c>
      <c r="K98" s="1095">
        <f t="shared" si="1"/>
        <v>725.14310220000016</v>
      </c>
      <c r="L98" s="496"/>
      <c r="P98" s="2252" t="s">
        <v>2983</v>
      </c>
    </row>
    <row r="99" spans="1:17" s="10" customFormat="1" ht="30.9" customHeight="1">
      <c r="A99" s="2212"/>
      <c r="B99" s="2270"/>
      <c r="C99" s="1275" t="s">
        <v>906</v>
      </c>
      <c r="D99" s="1226" t="s">
        <v>5</v>
      </c>
      <c r="E99" s="1266"/>
      <c r="F99" s="1266">
        <v>203</v>
      </c>
      <c r="G99" s="1228">
        <v>2.2800000000000001E-4</v>
      </c>
      <c r="H99" s="1229">
        <v>12</v>
      </c>
      <c r="I99" s="1276">
        <v>96</v>
      </c>
      <c r="J99" s="739">
        <f>IFERROR(VLOOKUP(C99,TDSheet!$G$1:$AK$2998,30,FALSE)/'Параметры заказа'!$B$10,"")</f>
        <v>10.61</v>
      </c>
      <c r="K99" s="1176">
        <f t="shared" si="1"/>
        <v>849.20180070000004</v>
      </c>
      <c r="L99" s="497"/>
      <c r="P99" s="2252"/>
    </row>
    <row r="100" spans="1:17" s="10" customFormat="1" ht="30.9" customHeight="1" thickBot="1">
      <c r="A100" s="2213"/>
      <c r="B100" s="2271"/>
      <c r="C100" s="1249"/>
      <c r="D100" s="1250"/>
      <c r="E100" s="1251"/>
      <c r="F100" s="1251"/>
      <c r="G100" s="1234"/>
      <c r="H100" s="1235"/>
      <c r="I100" s="1252"/>
      <c r="J100" s="733" t="str">
        <f>IFERROR(VLOOKUP(C100,TDSheet!$G$1:$AK$2998,30,FALSE)/'Параметры заказа'!$B$10,"")</f>
        <v/>
      </c>
      <c r="K100" s="1128" t="str">
        <f t="shared" si="1"/>
        <v/>
      </c>
      <c r="L100" s="498"/>
      <c r="P100" s="2252"/>
    </row>
    <row r="101" spans="1:17" s="10" customFormat="1" ht="30.9" customHeight="1">
      <c r="A101" s="2280"/>
      <c r="B101" s="2304" t="s">
        <v>913</v>
      </c>
      <c r="C101" s="1237" t="s">
        <v>905</v>
      </c>
      <c r="D101" s="1220" t="s">
        <v>3</v>
      </c>
      <c r="E101" s="1268"/>
      <c r="F101" s="1268">
        <v>187</v>
      </c>
      <c r="G101" s="1222">
        <v>2.2800000000000001E-4</v>
      </c>
      <c r="H101" s="1223">
        <v>12</v>
      </c>
      <c r="I101" s="1248">
        <v>96</v>
      </c>
      <c r="J101" s="728">
        <f>IFERROR(VLOOKUP(C101,TDSheet!$G$1:$AK$2998,30,FALSE)/'Параметры заказа'!$B$10,"")</f>
        <v>8.65</v>
      </c>
      <c r="K101" s="1095">
        <f t="shared" si="1"/>
        <v>692.32757550000008</v>
      </c>
      <c r="L101" s="496"/>
      <c r="P101" s="2253" t="s">
        <v>2984</v>
      </c>
    </row>
    <row r="102" spans="1:17" s="10" customFormat="1" ht="30.9" customHeight="1">
      <c r="A102" s="2217"/>
      <c r="B102" s="2219"/>
      <c r="C102" s="1275" t="s">
        <v>907</v>
      </c>
      <c r="D102" s="1226" t="s">
        <v>5</v>
      </c>
      <c r="E102" s="1266"/>
      <c r="F102" s="1266">
        <v>214</v>
      </c>
      <c r="G102" s="1228">
        <v>2.2800000000000001E-4</v>
      </c>
      <c r="H102" s="1229">
        <v>12</v>
      </c>
      <c r="I102" s="1276">
        <v>96</v>
      </c>
      <c r="J102" s="739">
        <f>IFERROR(VLOOKUP(C102,TDSheet!$G$1:$AK$2998,30,FALSE)/'Параметры заказа'!$B$10,"")</f>
        <v>10.28</v>
      </c>
      <c r="K102" s="1176">
        <f t="shared" si="1"/>
        <v>822.78930360000004</v>
      </c>
      <c r="L102" s="497"/>
      <c r="P102" s="2254"/>
    </row>
    <row r="103" spans="1:17" s="10" customFormat="1" ht="30.9" customHeight="1" thickBot="1">
      <c r="A103" s="2281"/>
      <c r="B103" s="2305"/>
      <c r="C103" s="1249"/>
      <c r="D103" s="1250"/>
      <c r="E103" s="1251"/>
      <c r="F103" s="1251"/>
      <c r="G103" s="1234"/>
      <c r="H103" s="1235"/>
      <c r="I103" s="1252"/>
      <c r="J103" s="733" t="str">
        <f>IFERROR(VLOOKUP(C103,TDSheet!$G$1:$AK$2998,30,FALSE)/'Параметры заказа'!$B$10,"")</f>
        <v/>
      </c>
      <c r="K103" s="1128" t="str">
        <f t="shared" si="1"/>
        <v/>
      </c>
      <c r="L103" s="498"/>
      <c r="P103" s="2255"/>
    </row>
    <row r="104" spans="1:17" s="10" customFormat="1" ht="30.9" customHeight="1">
      <c r="A104" s="2211"/>
      <c r="B104" s="2214" t="s">
        <v>915</v>
      </c>
      <c r="C104" s="1237" t="s">
        <v>908</v>
      </c>
      <c r="D104" s="1220" t="s">
        <v>3</v>
      </c>
      <c r="E104" s="1268"/>
      <c r="F104" s="1268">
        <v>187</v>
      </c>
      <c r="G104" s="1222">
        <v>1.5200000000000001E-4</v>
      </c>
      <c r="H104" s="1223">
        <v>18</v>
      </c>
      <c r="I104" s="1248">
        <v>144</v>
      </c>
      <c r="J104" s="728">
        <f>IFERROR(VLOOKUP(C104,TDSheet!$G$1:$AK$2998,30,FALSE)/'Параметры заказа'!$B$10,"")</f>
        <v>9.2799999999999994</v>
      </c>
      <c r="K104" s="1095">
        <f t="shared" si="1"/>
        <v>742.75143360000004</v>
      </c>
      <c r="L104" s="496"/>
      <c r="P104" s="2252" t="s">
        <v>2985</v>
      </c>
    </row>
    <row r="105" spans="1:17" s="10" customFormat="1" ht="30.9" customHeight="1">
      <c r="A105" s="2212"/>
      <c r="B105" s="2270"/>
      <c r="C105" s="1290" t="s">
        <v>910</v>
      </c>
      <c r="D105" s="1226" t="s">
        <v>5</v>
      </c>
      <c r="E105" s="1266"/>
      <c r="F105" s="1266">
        <v>225</v>
      </c>
      <c r="G105" s="1228">
        <v>1.95E-4</v>
      </c>
      <c r="H105" s="1229">
        <v>14</v>
      </c>
      <c r="I105" s="1276">
        <v>112</v>
      </c>
      <c r="J105" s="739">
        <f>IFERROR(VLOOKUP(C105,TDSheet!$G$1:$AK$2998,30,FALSE)/'Параметры заказа'!$B$10,"")</f>
        <v>11.77</v>
      </c>
      <c r="K105" s="1176">
        <f t="shared" si="1"/>
        <v>942.04572990000008</v>
      </c>
      <c r="L105" s="497"/>
      <c r="P105" s="2252"/>
    </row>
    <row r="106" spans="1:17" s="10" customFormat="1" ht="30.9" customHeight="1" thickBot="1">
      <c r="A106" s="2213"/>
      <c r="B106" s="2271"/>
      <c r="C106" s="1249"/>
      <c r="D106" s="1250"/>
      <c r="E106" s="1251"/>
      <c r="F106" s="1251"/>
      <c r="G106" s="1234"/>
      <c r="H106" s="1235"/>
      <c r="I106" s="1252"/>
      <c r="J106" s="733" t="str">
        <f>IFERROR(VLOOKUP(C106,TDSheet!$G$1:$AK$2998,30,FALSE)/'Параметры заказа'!$B$10,"")</f>
        <v/>
      </c>
      <c r="K106" s="1128" t="str">
        <f t="shared" si="1"/>
        <v/>
      </c>
      <c r="L106" s="498"/>
      <c r="P106" s="2252"/>
    </row>
    <row r="107" spans="1:17" s="10" customFormat="1" ht="30.9" customHeight="1">
      <c r="A107" s="2211"/>
      <c r="B107" s="2214" t="s">
        <v>912</v>
      </c>
      <c r="C107" s="1237" t="s">
        <v>909</v>
      </c>
      <c r="D107" s="1220" t="s">
        <v>3</v>
      </c>
      <c r="E107" s="1268"/>
      <c r="F107" s="1268">
        <v>181</v>
      </c>
      <c r="G107" s="1222">
        <v>1.5200000000000001E-4</v>
      </c>
      <c r="H107" s="1223">
        <v>18</v>
      </c>
      <c r="I107" s="1248">
        <v>144</v>
      </c>
      <c r="J107" s="728">
        <f>IFERROR(VLOOKUP(C107,TDSheet!$G$1:$AK$2998,30,FALSE)/'Параметры заказа'!$B$10,"")</f>
        <v>9.09</v>
      </c>
      <c r="K107" s="1095">
        <f t="shared" si="1"/>
        <v>727.54423830000007</v>
      </c>
      <c r="L107" s="496"/>
      <c r="P107" s="2252" t="s">
        <v>2970</v>
      </c>
    </row>
    <row r="108" spans="1:17" s="10" customFormat="1" ht="30.9" customHeight="1">
      <c r="A108" s="2212"/>
      <c r="B108" s="2270"/>
      <c r="C108" s="1290" t="s">
        <v>911</v>
      </c>
      <c r="D108" s="1226" t="s">
        <v>5</v>
      </c>
      <c r="E108" s="1266"/>
      <c r="F108" s="1266">
        <v>212</v>
      </c>
      <c r="G108" s="1228">
        <v>1.95E-4</v>
      </c>
      <c r="H108" s="1229">
        <v>14</v>
      </c>
      <c r="I108" s="1276">
        <v>112</v>
      </c>
      <c r="J108" s="739">
        <f>IFERROR(VLOOKUP(C108,TDSheet!$G$1:$AK$2998,30,FALSE)/'Параметры заказа'!$B$10,"")</f>
        <v>11.91</v>
      </c>
      <c r="K108" s="1176">
        <f t="shared" si="1"/>
        <v>953.25103170000011</v>
      </c>
      <c r="L108" s="497"/>
      <c r="P108" s="2252"/>
    </row>
    <row r="109" spans="1:17" s="10" customFormat="1" ht="30.9" customHeight="1" thickBot="1">
      <c r="A109" s="2213"/>
      <c r="B109" s="2271"/>
      <c r="C109" s="1249"/>
      <c r="D109" s="1250"/>
      <c r="E109" s="1251"/>
      <c r="F109" s="1251"/>
      <c r="G109" s="1234"/>
      <c r="H109" s="1235"/>
      <c r="I109" s="1252"/>
      <c r="J109" s="733" t="str">
        <f>IFERROR(VLOOKUP(C109,TDSheet!$G$1:$AK$2998,30,FALSE)/'Параметры заказа'!$B$10,"")</f>
        <v/>
      </c>
      <c r="K109" s="1128" t="str">
        <f t="shared" si="1"/>
        <v/>
      </c>
      <c r="L109" s="498"/>
      <c r="P109" s="2252"/>
    </row>
    <row r="110" spans="1:17" s="10" customFormat="1" ht="30.9" customHeight="1" thickBot="1">
      <c r="A110" s="1291" t="s">
        <v>180</v>
      </c>
      <c r="B110" s="744"/>
      <c r="C110" s="744"/>
      <c r="D110" s="744"/>
      <c r="E110" s="744"/>
      <c r="F110" s="744"/>
      <c r="G110" s="744"/>
      <c r="H110" s="744"/>
      <c r="I110" s="744"/>
      <c r="J110" s="744" t="str">
        <f>IFERROR(VLOOKUP(C110,TDSheet!$G$1:$AK$2998,30,FALSE)/'Параметры заказа'!$B$10,"")</f>
        <v/>
      </c>
      <c r="K110" s="1155" t="str">
        <f t="shared" si="1"/>
        <v/>
      </c>
      <c r="L110" s="505"/>
    </row>
    <row r="111" spans="1:17" s="10" customFormat="1" ht="30.9" customHeight="1">
      <c r="A111" s="2222"/>
      <c r="B111" s="2214" t="s">
        <v>164</v>
      </c>
      <c r="C111" s="1237" t="s">
        <v>72</v>
      </c>
      <c r="D111" s="1220" t="s">
        <v>3</v>
      </c>
      <c r="E111" s="1221">
        <v>16</v>
      </c>
      <c r="F111" s="1221">
        <v>117</v>
      </c>
      <c r="G111" s="1222">
        <v>1.674E-4</v>
      </c>
      <c r="H111" s="1223">
        <v>15</v>
      </c>
      <c r="I111" s="1224" t="s">
        <v>637</v>
      </c>
      <c r="J111" s="739">
        <f>IFERROR(VLOOKUP(C111,TDSheet!$G$1:$AK$2998,30,FALSE)/'Параметры заказа'!$B$10,"")</f>
        <v>5.77</v>
      </c>
      <c r="K111" s="1095">
        <f t="shared" si="1"/>
        <v>461.81850990000004</v>
      </c>
      <c r="L111" s="496"/>
    </row>
    <row r="112" spans="1:17" ht="30.9" customHeight="1">
      <c r="A112" s="2223"/>
      <c r="B112" s="2270"/>
      <c r="C112" s="1225"/>
      <c r="D112" s="1226"/>
      <c r="E112" s="1227"/>
      <c r="F112" s="1227"/>
      <c r="G112" s="1228"/>
      <c r="H112" s="1229"/>
      <c r="I112" s="1230"/>
      <c r="J112" s="729" t="str">
        <f>IFERROR(VLOOKUP(C112,TDSheet!$G$1:$AK$2998,30,FALSE)/'Параметры заказа'!$B$10,"")</f>
        <v/>
      </c>
      <c r="K112" s="1076" t="str">
        <f t="shared" si="1"/>
        <v/>
      </c>
      <c r="L112" s="497"/>
      <c r="P112" s="10"/>
      <c r="Q112" s="10"/>
    </row>
    <row r="113" spans="1:17" ht="30.9" customHeight="1" thickBot="1">
      <c r="A113" s="2224"/>
      <c r="B113" s="2271"/>
      <c r="C113" s="1231"/>
      <c r="D113" s="1232"/>
      <c r="E113" s="1233"/>
      <c r="F113" s="1233"/>
      <c r="G113" s="1234"/>
      <c r="H113" s="1235"/>
      <c r="I113" s="1236"/>
      <c r="J113" s="730" t="str">
        <f>IFERROR(VLOOKUP(C113,TDSheet!$G$1:$AK$2998,30,FALSE)/'Параметры заказа'!$B$10,"")</f>
        <v/>
      </c>
      <c r="K113" s="1097" t="str">
        <f t="shared" si="1"/>
        <v/>
      </c>
      <c r="L113" s="498"/>
      <c r="P113" s="10"/>
      <c r="Q113" s="10"/>
    </row>
    <row r="114" spans="1:17" ht="30.9" customHeight="1">
      <c r="A114" s="2222"/>
      <c r="B114" s="2214" t="s">
        <v>165</v>
      </c>
      <c r="C114" s="1237" t="s">
        <v>73</v>
      </c>
      <c r="D114" s="1220" t="s">
        <v>3</v>
      </c>
      <c r="E114" s="1221">
        <v>16</v>
      </c>
      <c r="F114" s="1221">
        <v>111</v>
      </c>
      <c r="G114" s="1222">
        <v>1.674E-4</v>
      </c>
      <c r="H114" s="1223">
        <v>15</v>
      </c>
      <c r="I114" s="1224" t="s">
        <v>637</v>
      </c>
      <c r="J114" s="728">
        <f>IFERROR(VLOOKUP(C114,TDSheet!$G$1:$AK$2998,30,FALSE)/'Параметры заказа'!$B$10,"")</f>
        <v>5.27</v>
      </c>
      <c r="K114" s="1095">
        <f t="shared" si="1"/>
        <v>421.79957490000004</v>
      </c>
      <c r="L114" s="496"/>
      <c r="Q114" s="10"/>
    </row>
    <row r="115" spans="1:17" ht="30.9" customHeight="1">
      <c r="A115" s="2223"/>
      <c r="B115" s="2270"/>
      <c r="C115" s="1264"/>
      <c r="D115" s="1265"/>
      <c r="E115" s="1266"/>
      <c r="F115" s="1266"/>
      <c r="G115" s="1260"/>
      <c r="H115" s="1229"/>
      <c r="I115" s="1267"/>
      <c r="J115" s="739" t="str">
        <f>IFERROR(VLOOKUP(C115,TDSheet!$G$1:$AK$2998,30,FALSE)/'Параметры заказа'!$B$10,"")</f>
        <v/>
      </c>
      <c r="K115" s="1176" t="str">
        <f t="shared" si="1"/>
        <v/>
      </c>
      <c r="L115" s="497"/>
      <c r="Q115" s="10"/>
    </row>
    <row r="116" spans="1:17" ht="30.9" customHeight="1" thickBot="1">
      <c r="A116" s="2224"/>
      <c r="B116" s="2271"/>
      <c r="C116" s="1249"/>
      <c r="D116" s="1250"/>
      <c r="E116" s="1251"/>
      <c r="F116" s="1251"/>
      <c r="G116" s="1292"/>
      <c r="H116" s="1235"/>
      <c r="I116" s="1252"/>
      <c r="J116" s="733" t="str">
        <f>IFERROR(VLOOKUP(C116,TDSheet!$G$1:$AK$2998,30,FALSE)/'Параметры заказа'!$B$10,"")</f>
        <v/>
      </c>
      <c r="K116" s="1128" t="str">
        <f t="shared" si="1"/>
        <v/>
      </c>
      <c r="L116" s="498"/>
      <c r="Q116" s="10"/>
    </row>
    <row r="117" spans="1:17" ht="30.9" customHeight="1" thickBot="1">
      <c r="A117" s="1293" t="s">
        <v>175</v>
      </c>
      <c r="B117" s="745"/>
      <c r="C117" s="745"/>
      <c r="D117" s="745"/>
      <c r="E117" s="745"/>
      <c r="F117" s="745"/>
      <c r="G117" s="745"/>
      <c r="H117" s="745"/>
      <c r="I117" s="745"/>
      <c r="J117" s="745" t="str">
        <f>IFERROR(VLOOKUP(C117,TDSheet!$G$1:$AK$2998,30,FALSE)/'Параметры заказа'!$B$10,"")</f>
        <v/>
      </c>
      <c r="K117" s="1180" t="str">
        <f t="shared" si="1"/>
        <v/>
      </c>
      <c r="L117" s="717"/>
      <c r="Q117" s="10"/>
    </row>
    <row r="118" spans="1:17" s="10" customFormat="1" ht="30.9" customHeight="1">
      <c r="A118" s="2272"/>
      <c r="B118" s="2221" t="s">
        <v>1210</v>
      </c>
      <c r="C118" s="1253" t="s">
        <v>76</v>
      </c>
      <c r="D118" s="1254" t="s">
        <v>77</v>
      </c>
      <c r="E118" s="1255">
        <v>10</v>
      </c>
      <c r="F118" s="1256">
        <v>95</v>
      </c>
      <c r="G118" s="1228">
        <v>3.0932000000000003E-4</v>
      </c>
      <c r="H118" s="1257">
        <v>5</v>
      </c>
      <c r="I118" s="1258" t="s">
        <v>637</v>
      </c>
      <c r="J118" s="746">
        <f>IFERROR(VLOOKUP(C118,TDSheet!$G$1:$AK$2998,30,FALSE)/'Параметры заказа'!$B$10,"")</f>
        <v>6.07</v>
      </c>
      <c r="K118" s="1078">
        <f t="shared" si="1"/>
        <v>485.82987090000012</v>
      </c>
      <c r="L118" s="511"/>
      <c r="P118" s="8"/>
    </row>
    <row r="119" spans="1:17" s="10" customFormat="1" ht="30.9" customHeight="1">
      <c r="A119" s="2223"/>
      <c r="B119" s="2270"/>
      <c r="C119" s="1225" t="s">
        <v>78</v>
      </c>
      <c r="D119" s="1226" t="s">
        <v>79</v>
      </c>
      <c r="E119" s="1227">
        <v>10</v>
      </c>
      <c r="F119" s="1239">
        <v>103</v>
      </c>
      <c r="G119" s="1228">
        <v>3.6288E-4</v>
      </c>
      <c r="H119" s="1229">
        <v>5</v>
      </c>
      <c r="I119" s="1230" t="s">
        <v>637</v>
      </c>
      <c r="J119" s="729">
        <f>IFERROR(VLOOKUP(C119,TDSheet!$G$1:$AK$2998,30,FALSE)/'Параметры заказа'!$B$10,"")</f>
        <v>6.1</v>
      </c>
      <c r="K119" s="1079">
        <f t="shared" si="1"/>
        <v>488.23100700000003</v>
      </c>
      <c r="L119" s="497"/>
      <c r="P119" s="8"/>
    </row>
    <row r="120" spans="1:17" s="10" customFormat="1" ht="30.9" customHeight="1" thickBot="1">
      <c r="A120" s="2224"/>
      <c r="B120" s="2271"/>
      <c r="C120" s="1231" t="s">
        <v>74</v>
      </c>
      <c r="D120" s="1232" t="s">
        <v>75</v>
      </c>
      <c r="E120" s="1233">
        <v>10</v>
      </c>
      <c r="F120" s="1240">
        <v>108</v>
      </c>
      <c r="G120" s="1234">
        <v>3.6288E-4</v>
      </c>
      <c r="H120" s="1235">
        <v>5</v>
      </c>
      <c r="I120" s="1236" t="s">
        <v>637</v>
      </c>
      <c r="J120" s="730">
        <f>IFERROR(VLOOKUP(C120,TDSheet!$G$1:$AK$2998,30,FALSE)/'Параметры заказа'!$B$10,"")</f>
        <v>6.96</v>
      </c>
      <c r="K120" s="1080">
        <f t="shared" si="1"/>
        <v>557.06357520000006</v>
      </c>
      <c r="L120" s="498"/>
      <c r="P120" s="8"/>
    </row>
    <row r="121" spans="1:17" ht="30.9" customHeight="1">
      <c r="A121" s="2276"/>
      <c r="B121" s="2214" t="s">
        <v>166</v>
      </c>
      <c r="C121" s="1237" t="s">
        <v>80</v>
      </c>
      <c r="D121" s="1220" t="s">
        <v>77</v>
      </c>
      <c r="E121" s="1294">
        <v>10</v>
      </c>
      <c r="F121" s="1238">
        <v>130</v>
      </c>
      <c r="G121" s="1222">
        <v>4.2559999999999999E-4</v>
      </c>
      <c r="H121" s="1223">
        <v>5</v>
      </c>
      <c r="I121" s="1224" t="s">
        <v>637</v>
      </c>
      <c r="J121" s="728">
        <f>IFERROR(VLOOKUP(C121,TDSheet!$G$1:$AK$2998,30,FALSE)/'Параметры заказа'!$B$10,"")</f>
        <v>5.93</v>
      </c>
      <c r="K121" s="1095">
        <f t="shared" si="1"/>
        <v>474.62456910000003</v>
      </c>
      <c r="L121" s="496"/>
      <c r="Q121" s="10"/>
    </row>
    <row r="122" spans="1:17" ht="30.9" customHeight="1">
      <c r="A122" s="2277"/>
      <c r="B122" s="2270"/>
      <c r="C122" s="1225" t="s">
        <v>81</v>
      </c>
      <c r="D122" s="1226" t="s">
        <v>79</v>
      </c>
      <c r="E122" s="1295">
        <v>10</v>
      </c>
      <c r="F122" s="1239">
        <v>136</v>
      </c>
      <c r="G122" s="1228">
        <v>4.2559999999999999E-4</v>
      </c>
      <c r="H122" s="1229">
        <v>5</v>
      </c>
      <c r="I122" s="1230" t="s">
        <v>637</v>
      </c>
      <c r="J122" s="729">
        <f>IFERROR(VLOOKUP(C122,TDSheet!$G$1:$AK$2998,30,FALSE)/'Параметры заказа'!$B$10,"")</f>
        <v>5.96</v>
      </c>
      <c r="K122" s="1076">
        <f t="shared" si="1"/>
        <v>477.02570520000006</v>
      </c>
      <c r="L122" s="497"/>
      <c r="Q122" s="10"/>
    </row>
    <row r="123" spans="1:17" ht="30.9" customHeight="1" thickBot="1">
      <c r="A123" s="2278"/>
      <c r="B123" s="2271"/>
      <c r="C123" s="1231"/>
      <c r="D123" s="1232"/>
      <c r="E123" s="1296"/>
      <c r="F123" s="1240"/>
      <c r="G123" s="1234"/>
      <c r="H123" s="1235"/>
      <c r="I123" s="1236"/>
      <c r="J123" s="730" t="str">
        <f>IFERROR(VLOOKUP(C123,TDSheet!$G$1:$AK$2998,30,FALSE)/'Параметры заказа'!$B$10,"")</f>
        <v/>
      </c>
      <c r="K123" s="1097" t="str">
        <f t="shared" si="1"/>
        <v/>
      </c>
      <c r="L123" s="498"/>
      <c r="Q123" s="10"/>
    </row>
    <row r="124" spans="1:17" ht="30.9" customHeight="1">
      <c r="A124" s="2222"/>
      <c r="B124" s="2214" t="s">
        <v>167</v>
      </c>
      <c r="C124" s="1237" t="s">
        <v>83</v>
      </c>
      <c r="D124" s="1220" t="s">
        <v>5</v>
      </c>
      <c r="E124" s="1221">
        <v>10</v>
      </c>
      <c r="F124" s="1238">
        <v>245</v>
      </c>
      <c r="G124" s="1222">
        <v>4.7164800000000002E-4</v>
      </c>
      <c r="H124" s="1223">
        <v>5</v>
      </c>
      <c r="I124" s="1224" t="s">
        <v>638</v>
      </c>
      <c r="J124" s="728">
        <f>IFERROR(VLOOKUP(C124,TDSheet!$G$1:$AK$2998,30,FALSE)/'Параметры заказа'!$B$10,"")</f>
        <v>13.15</v>
      </c>
      <c r="K124" s="1095">
        <f t="shared" si="1"/>
        <v>1052.4979905000002</v>
      </c>
      <c r="L124" s="496"/>
      <c r="O124" s="471" t="s">
        <v>2196</v>
      </c>
      <c r="Q124" s="10"/>
    </row>
    <row r="125" spans="1:17" ht="30.9" customHeight="1">
      <c r="A125" s="2223"/>
      <c r="B125" s="2270"/>
      <c r="C125" s="1225"/>
      <c r="D125" s="1226"/>
      <c r="E125" s="1227"/>
      <c r="F125" s="1239"/>
      <c r="G125" s="1228"/>
      <c r="H125" s="1229"/>
      <c r="I125" s="1230"/>
      <c r="J125" s="729" t="str">
        <f>IFERROR(VLOOKUP(C125,TDSheet!$G$1:$AK$2998,30,FALSE)/'Параметры заказа'!$B$10,"")</f>
        <v/>
      </c>
      <c r="K125" s="1076" t="str">
        <f t="shared" si="1"/>
        <v/>
      </c>
      <c r="L125" s="497"/>
      <c r="Q125" s="10"/>
    </row>
    <row r="126" spans="1:17" ht="30.9" customHeight="1" thickBot="1">
      <c r="A126" s="2224"/>
      <c r="B126" s="2271"/>
      <c r="C126" s="1231"/>
      <c r="D126" s="1232"/>
      <c r="E126" s="1233"/>
      <c r="F126" s="1240"/>
      <c r="G126" s="1234"/>
      <c r="H126" s="1235"/>
      <c r="I126" s="1236"/>
      <c r="J126" s="730" t="str">
        <f>IFERROR(VLOOKUP(C126,TDSheet!$G$1:$AK$2998,30,FALSE)/'Параметры заказа'!$B$10,"")</f>
        <v/>
      </c>
      <c r="K126" s="1097" t="str">
        <f t="shared" si="1"/>
        <v/>
      </c>
      <c r="L126" s="498"/>
      <c r="Q126" s="10"/>
    </row>
    <row r="127" spans="1:17" ht="30.9" customHeight="1">
      <c r="A127" s="2222"/>
      <c r="B127" s="2214" t="s">
        <v>82</v>
      </c>
      <c r="C127" s="1237" t="s">
        <v>84</v>
      </c>
      <c r="D127" s="1220" t="s">
        <v>87</v>
      </c>
      <c r="E127" s="1221">
        <v>10</v>
      </c>
      <c r="F127" s="1238">
        <v>138</v>
      </c>
      <c r="G127" s="1222">
        <v>2.7033599999999998E-4</v>
      </c>
      <c r="H127" s="1223">
        <v>5</v>
      </c>
      <c r="I127" s="1224" t="s">
        <v>638</v>
      </c>
      <c r="J127" s="728">
        <f>IFERROR(VLOOKUP(C127,TDSheet!$G$1:$AK$2998,30,FALSE)/'Параметры заказа'!$B$10,"")</f>
        <v>8.01</v>
      </c>
      <c r="K127" s="1095">
        <f t="shared" si="1"/>
        <v>641.10333870000011</v>
      </c>
      <c r="L127" s="496"/>
      <c r="Q127" s="10"/>
    </row>
    <row r="128" spans="1:17" ht="30.9" customHeight="1">
      <c r="A128" s="2223"/>
      <c r="B128" s="2270"/>
      <c r="C128" s="1264"/>
      <c r="D128" s="1265"/>
      <c r="E128" s="1266"/>
      <c r="F128" s="1266"/>
      <c r="G128" s="1228"/>
      <c r="H128" s="1229"/>
      <c r="I128" s="1267"/>
      <c r="J128" s="739" t="str">
        <f>IFERROR(VLOOKUP(C128,TDSheet!$G$1:$AK$2998,30,FALSE)/'Параметры заказа'!$B$10,"")</f>
        <v/>
      </c>
      <c r="K128" s="1176" t="str">
        <f t="shared" si="1"/>
        <v/>
      </c>
      <c r="L128" s="497"/>
      <c r="Q128" s="10"/>
    </row>
    <row r="129" spans="1:17" ht="30.9" customHeight="1" thickBot="1">
      <c r="A129" s="2224"/>
      <c r="B129" s="2271"/>
      <c r="C129" s="1249"/>
      <c r="D129" s="1250"/>
      <c r="E129" s="1251"/>
      <c r="F129" s="1251"/>
      <c r="G129" s="1234"/>
      <c r="H129" s="1235"/>
      <c r="I129" s="1252"/>
      <c r="J129" s="733" t="str">
        <f>IFERROR(VLOOKUP(C129,TDSheet!$G$1:$AK$2998,30,FALSE)/'Параметры заказа'!$B$10,"")</f>
        <v/>
      </c>
      <c r="K129" s="1128" t="str">
        <f t="shared" si="1"/>
        <v/>
      </c>
      <c r="L129" s="498"/>
      <c r="Q129" s="10"/>
    </row>
    <row r="130" spans="1:17" ht="30.9" customHeight="1">
      <c r="A130" s="2222"/>
      <c r="B130" s="2214" t="s">
        <v>85</v>
      </c>
      <c r="C130" s="1237" t="s">
        <v>86</v>
      </c>
      <c r="D130" s="1220" t="s">
        <v>87</v>
      </c>
      <c r="E130" s="1221">
        <v>10</v>
      </c>
      <c r="F130" s="1238">
        <v>131</v>
      </c>
      <c r="G130" s="1222">
        <v>3.0239999999999998E-4</v>
      </c>
      <c r="H130" s="1223">
        <v>5</v>
      </c>
      <c r="I130" s="1224" t="s">
        <v>637</v>
      </c>
      <c r="J130" s="728">
        <f>IFERROR(VLOOKUP(C130,TDSheet!$G$1:$AK$2998,30,FALSE)/'Параметры заказа'!$B$10,"")</f>
        <v>6.61</v>
      </c>
      <c r="K130" s="1095">
        <f t="shared" si="1"/>
        <v>529.05032070000016</v>
      </c>
      <c r="L130" s="496"/>
      <c r="Q130" s="10"/>
    </row>
    <row r="131" spans="1:17" ht="30.9" customHeight="1">
      <c r="A131" s="2223"/>
      <c r="B131" s="2270"/>
      <c r="C131" s="1264"/>
      <c r="D131" s="1265"/>
      <c r="E131" s="1266"/>
      <c r="F131" s="1266"/>
      <c r="G131" s="1228"/>
      <c r="H131" s="1229"/>
      <c r="I131" s="1267"/>
      <c r="J131" s="739" t="str">
        <f>IFERROR(VLOOKUP(C131,TDSheet!$G$1:$AK$2998,30,FALSE)/'Параметры заказа'!$B$10,"")</f>
        <v/>
      </c>
      <c r="K131" s="1176" t="str">
        <f t="shared" si="1"/>
        <v/>
      </c>
      <c r="L131" s="497"/>
      <c r="Q131" s="10"/>
    </row>
    <row r="132" spans="1:17" ht="30.9" customHeight="1" thickBot="1">
      <c r="A132" s="2224"/>
      <c r="B132" s="2271"/>
      <c r="C132" s="1249"/>
      <c r="D132" s="1250"/>
      <c r="E132" s="1251"/>
      <c r="F132" s="1251"/>
      <c r="G132" s="1234"/>
      <c r="H132" s="1235"/>
      <c r="I132" s="1252"/>
      <c r="J132" s="733" t="str">
        <f>IFERROR(VLOOKUP(C132,TDSheet!$G$1:$AK$2998,30,FALSE)/'Параметры заказа'!$B$10,"")</f>
        <v/>
      </c>
      <c r="K132" s="1128" t="str">
        <f t="shared" si="1"/>
        <v/>
      </c>
      <c r="L132" s="498"/>
      <c r="P132" s="10"/>
      <c r="Q132" s="10"/>
    </row>
    <row r="133" spans="1:17" ht="30.9" customHeight="1" thickBot="1">
      <c r="A133" s="1297" t="s">
        <v>186</v>
      </c>
      <c r="B133" s="747"/>
      <c r="C133" s="747"/>
      <c r="D133" s="747"/>
      <c r="E133" s="747"/>
      <c r="F133" s="747"/>
      <c r="G133" s="747"/>
      <c r="H133" s="747"/>
      <c r="I133" s="747"/>
      <c r="J133" s="747" t="str">
        <f>IFERROR(VLOOKUP(C133,TDSheet!$G$1:$AK$2998,30,FALSE)/'Параметры заказа'!$B$10,"")</f>
        <v/>
      </c>
      <c r="K133" s="1181" t="str">
        <f t="shared" si="1"/>
        <v/>
      </c>
      <c r="L133" s="720"/>
      <c r="P133" s="10"/>
      <c r="Q133" s="10"/>
    </row>
    <row r="134" spans="1:17" ht="30.9" customHeight="1">
      <c r="A134" s="2272"/>
      <c r="B134" s="2221" t="s">
        <v>246</v>
      </c>
      <c r="C134" s="1253" t="s">
        <v>88</v>
      </c>
      <c r="D134" s="1254" t="s">
        <v>3</v>
      </c>
      <c r="E134" s="1255">
        <v>16</v>
      </c>
      <c r="F134" s="1256">
        <v>125</v>
      </c>
      <c r="G134" s="1228">
        <v>1.64093E-4</v>
      </c>
      <c r="H134" s="1257">
        <v>20</v>
      </c>
      <c r="I134" s="1258" t="s">
        <v>636</v>
      </c>
      <c r="J134" s="746">
        <f>IFERROR(VLOOKUP(C134,TDSheet!$G$1:$AK$2998,30,FALSE)/'Параметры заказа'!$B$10,"")</f>
        <v>4.82</v>
      </c>
      <c r="K134" s="1110">
        <f t="shared" si="1"/>
        <v>385.78253340000009</v>
      </c>
      <c r="L134" s="511"/>
      <c r="P134" s="10"/>
      <c r="Q134" s="10"/>
    </row>
    <row r="135" spans="1:17" ht="30.9" customHeight="1">
      <c r="A135" s="2223"/>
      <c r="B135" s="2270"/>
      <c r="C135" s="1225" t="s">
        <v>89</v>
      </c>
      <c r="D135" s="1226" t="s">
        <v>5</v>
      </c>
      <c r="E135" s="1227">
        <v>16</v>
      </c>
      <c r="F135" s="1239">
        <v>175</v>
      </c>
      <c r="G135" s="1228">
        <v>2.7348800000000001E-4</v>
      </c>
      <c r="H135" s="1229">
        <v>12</v>
      </c>
      <c r="I135" s="1230" t="s">
        <v>640</v>
      </c>
      <c r="J135" s="729">
        <f>IFERROR(VLOOKUP(C135,TDSheet!$G$1:$AK$2998,30,FALSE)/'Параметры заказа'!$B$10,"")</f>
        <v>5.97</v>
      </c>
      <c r="K135" s="1076">
        <f t="shared" si="1"/>
        <v>477.82608390000007</v>
      </c>
      <c r="L135" s="497"/>
      <c r="P135" s="10"/>
      <c r="Q135" s="10"/>
    </row>
    <row r="136" spans="1:17" ht="30.9" customHeight="1">
      <c r="A136" s="2223"/>
      <c r="B136" s="2270"/>
      <c r="C136" s="1225" t="s">
        <v>90</v>
      </c>
      <c r="D136" s="1226" t="s">
        <v>7</v>
      </c>
      <c r="E136" s="1227">
        <v>16</v>
      </c>
      <c r="F136" s="1239">
        <v>260</v>
      </c>
      <c r="G136" s="1228">
        <v>3.6465E-4</v>
      </c>
      <c r="H136" s="1229">
        <v>9</v>
      </c>
      <c r="I136" s="1230" t="s">
        <v>641</v>
      </c>
      <c r="J136" s="729">
        <f>IFERROR(VLOOKUP(C136,TDSheet!$G$1:$AK$2998,30,FALSE)/'Параметры заказа'!$B$10,"")</f>
        <v>9.8000000000000007</v>
      </c>
      <c r="K136" s="1076">
        <f t="shared" si="1"/>
        <v>784.37112600000023</v>
      </c>
      <c r="L136" s="497"/>
      <c r="P136" s="10"/>
      <c r="Q136" s="10"/>
    </row>
    <row r="137" spans="1:17" ht="30.9" customHeight="1">
      <c r="A137" s="2223"/>
      <c r="B137" s="2270"/>
      <c r="C137" s="1225" t="s">
        <v>91</v>
      </c>
      <c r="D137" s="1226" t="s">
        <v>9</v>
      </c>
      <c r="E137" s="1227">
        <v>16</v>
      </c>
      <c r="F137" s="1239">
        <v>420</v>
      </c>
      <c r="G137" s="1228">
        <v>5.46975E-4</v>
      </c>
      <c r="H137" s="1229">
        <v>6</v>
      </c>
      <c r="I137" s="1230" t="s">
        <v>630</v>
      </c>
      <c r="J137" s="729">
        <f>IFERROR(VLOOKUP(C137,TDSheet!$G$1:$AK$2998,30,FALSE)/'Параметры заказа'!$B$10,"")</f>
        <v>13.94</v>
      </c>
      <c r="K137" s="1076">
        <f t="shared" si="1"/>
        <v>1115.7279078000001</v>
      </c>
      <c r="L137" s="497"/>
      <c r="P137" s="10"/>
      <c r="Q137" s="10"/>
    </row>
    <row r="138" spans="1:17" ht="30.9" customHeight="1">
      <c r="A138" s="2223"/>
      <c r="B138" s="2270"/>
      <c r="C138" s="1225" t="s">
        <v>92</v>
      </c>
      <c r="D138" s="1226" t="s">
        <v>11</v>
      </c>
      <c r="E138" s="1227">
        <v>16</v>
      </c>
      <c r="F138" s="1239">
        <v>580</v>
      </c>
      <c r="G138" s="1228">
        <v>8.2046300000000001E-4</v>
      </c>
      <c r="H138" s="1229">
        <v>4</v>
      </c>
      <c r="I138" s="1230" t="s">
        <v>635</v>
      </c>
      <c r="J138" s="729">
        <f>IFERROR(VLOOKUP(C138,TDSheet!$G$1:$AK$2998,30,FALSE)/'Параметры заказа'!$B$10,"")</f>
        <v>23.74</v>
      </c>
      <c r="K138" s="1076">
        <f t="shared" si="1"/>
        <v>1900.0990338000001</v>
      </c>
      <c r="L138" s="497"/>
      <c r="P138" s="10"/>
      <c r="Q138" s="10"/>
    </row>
    <row r="139" spans="1:17" ht="30.9" customHeight="1" thickBot="1">
      <c r="A139" s="2224"/>
      <c r="B139" s="2271"/>
      <c r="C139" s="1231" t="s">
        <v>93</v>
      </c>
      <c r="D139" s="1232" t="s">
        <v>13</v>
      </c>
      <c r="E139" s="1233">
        <v>16</v>
      </c>
      <c r="F139" s="1240">
        <v>850</v>
      </c>
      <c r="G139" s="1234">
        <v>1.09395E-3</v>
      </c>
      <c r="H139" s="1235">
        <v>3</v>
      </c>
      <c r="I139" s="1236" t="s">
        <v>631</v>
      </c>
      <c r="J139" s="730">
        <f>IFERROR(VLOOKUP(C139,TDSheet!$G$1:$AK$2998,30,FALSE)/'Параметры заказа'!$B$10,"")</f>
        <v>33.47</v>
      </c>
      <c r="K139" s="1097">
        <f t="shared" si="1"/>
        <v>2678.8675089000003</v>
      </c>
      <c r="L139" s="498"/>
      <c r="P139" s="10"/>
      <c r="Q139" s="10"/>
    </row>
    <row r="140" spans="1:17" ht="30.9" customHeight="1">
      <c r="A140" s="2222"/>
      <c r="B140" s="2214" t="s">
        <v>245</v>
      </c>
      <c r="C140" s="1237" t="s">
        <v>94</v>
      </c>
      <c r="D140" s="1220" t="s">
        <v>3</v>
      </c>
      <c r="E140" s="1221">
        <v>25</v>
      </c>
      <c r="F140" s="1238">
        <v>185</v>
      </c>
      <c r="G140" s="1222">
        <v>1.674E-4</v>
      </c>
      <c r="H140" s="1223">
        <v>15</v>
      </c>
      <c r="I140" s="1224" t="s">
        <v>637</v>
      </c>
      <c r="J140" s="728">
        <f>IFERROR(VLOOKUP(C140,TDSheet!$G$1:$AK$2998,30,FALSE)/'Параметры заказа'!$B$10,"")</f>
        <v>6</v>
      </c>
      <c r="K140" s="1095">
        <f t="shared" ref="K140:K203" si="2">IFERROR(J140*$K$3*((100-$K$1)/100),"")</f>
        <v>480.2272200000001</v>
      </c>
      <c r="L140" s="496"/>
      <c r="P140" s="10"/>
      <c r="Q140" s="10"/>
    </row>
    <row r="141" spans="1:17" ht="30.9" customHeight="1">
      <c r="A141" s="2223"/>
      <c r="B141" s="2270"/>
      <c r="C141" s="1225" t="s">
        <v>95</v>
      </c>
      <c r="D141" s="1226" t="s">
        <v>5</v>
      </c>
      <c r="E141" s="1227">
        <v>25</v>
      </c>
      <c r="F141" s="1239">
        <v>265</v>
      </c>
      <c r="G141" s="1228">
        <v>2.5109999999999998E-4</v>
      </c>
      <c r="H141" s="1229">
        <v>10</v>
      </c>
      <c r="I141" s="1230" t="s">
        <v>628</v>
      </c>
      <c r="J141" s="729">
        <f>IFERROR(VLOOKUP(C141,TDSheet!$G$1:$AK$2998,30,FALSE)/'Параметры заказа'!$B$10,"")</f>
        <v>8.59</v>
      </c>
      <c r="K141" s="1076">
        <f t="shared" si="2"/>
        <v>687.52530330000013</v>
      </c>
      <c r="L141" s="497"/>
      <c r="P141" s="10"/>
      <c r="Q141" s="10"/>
    </row>
    <row r="142" spans="1:17" ht="30.9" customHeight="1" thickBot="1">
      <c r="A142" s="2224"/>
      <c r="B142" s="2271"/>
      <c r="C142" s="1231" t="s">
        <v>96</v>
      </c>
      <c r="D142" s="1232" t="s">
        <v>7</v>
      </c>
      <c r="E142" s="1233">
        <v>25</v>
      </c>
      <c r="F142" s="1240">
        <v>420</v>
      </c>
      <c r="G142" s="1234">
        <v>5.0219999999999996E-4</v>
      </c>
      <c r="H142" s="1235">
        <v>5</v>
      </c>
      <c r="I142" s="1236" t="s">
        <v>642</v>
      </c>
      <c r="J142" s="730">
        <f>IFERROR(VLOOKUP(C142,TDSheet!$G$1:$AK$2998,30,FALSE)/'Параметры заказа'!$B$10,"")</f>
        <v>13.28</v>
      </c>
      <c r="K142" s="1097">
        <f t="shared" si="2"/>
        <v>1062.9029136000001</v>
      </c>
      <c r="L142" s="498"/>
      <c r="P142" s="10"/>
      <c r="Q142" s="10"/>
    </row>
    <row r="143" spans="1:17" ht="30.9" customHeight="1">
      <c r="A143" s="2222"/>
      <c r="B143" s="2214" t="s">
        <v>97</v>
      </c>
      <c r="C143" s="1237" t="s">
        <v>98</v>
      </c>
      <c r="D143" s="1220" t="s">
        <v>3</v>
      </c>
      <c r="E143" s="1221"/>
      <c r="F143" s="1238">
        <v>7</v>
      </c>
      <c r="G143" s="1222">
        <v>8.3700000000000002E-5</v>
      </c>
      <c r="H143" s="1223">
        <v>30</v>
      </c>
      <c r="I143" s="1224" t="s">
        <v>643</v>
      </c>
      <c r="J143" s="728">
        <f>IFERROR(VLOOKUP(C143,TDSheet!$G$1:$AK$2998,30,FALSE)/'Параметры заказа'!$B$10,"")</f>
        <v>0.97</v>
      </c>
      <c r="K143" s="1095">
        <f t="shared" si="2"/>
        <v>77.63673390000001</v>
      </c>
      <c r="L143" s="496"/>
      <c r="P143" s="10"/>
      <c r="Q143" s="10"/>
    </row>
    <row r="144" spans="1:17" ht="30.9" customHeight="1">
      <c r="A144" s="2223"/>
      <c r="B144" s="2270"/>
      <c r="C144" s="1225" t="s">
        <v>99</v>
      </c>
      <c r="D144" s="1226" t="s">
        <v>5</v>
      </c>
      <c r="E144" s="1227"/>
      <c r="F144" s="1239">
        <v>10</v>
      </c>
      <c r="G144" s="1228">
        <v>1.2554999999999999E-4</v>
      </c>
      <c r="H144" s="1229">
        <v>20</v>
      </c>
      <c r="I144" s="1230" t="s">
        <v>636</v>
      </c>
      <c r="J144" s="729">
        <f>IFERROR(VLOOKUP(C144,TDSheet!$G$1:$AK$2998,30,FALSE)/'Параметры заказа'!$B$10,"")</f>
        <v>1.28</v>
      </c>
      <c r="K144" s="1076">
        <f t="shared" si="2"/>
        <v>102.44847360000001</v>
      </c>
      <c r="L144" s="497"/>
      <c r="P144" s="10"/>
      <c r="Q144" s="10"/>
    </row>
    <row r="145" spans="1:17" ht="23.25" customHeight="1">
      <c r="A145" s="2223"/>
      <c r="B145" s="2270"/>
      <c r="C145" s="1225" t="s">
        <v>100</v>
      </c>
      <c r="D145" s="1226" t="s">
        <v>7</v>
      </c>
      <c r="E145" s="1227"/>
      <c r="F145" s="1239">
        <v>14</v>
      </c>
      <c r="G145" s="1228">
        <v>2.0924999999999999E-4</v>
      </c>
      <c r="H145" s="1229">
        <v>12</v>
      </c>
      <c r="I145" s="1230" t="s">
        <v>640</v>
      </c>
      <c r="J145" s="729">
        <f>IFERROR(VLOOKUP(C145,TDSheet!$G$1:$AK$2998,30,FALSE)/'Параметры заказа'!$B$10,"")</f>
        <v>1.62</v>
      </c>
      <c r="K145" s="1076">
        <f t="shared" si="2"/>
        <v>129.66134940000003</v>
      </c>
      <c r="L145" s="497"/>
      <c r="P145" s="10"/>
      <c r="Q145" s="10"/>
    </row>
    <row r="146" spans="1:17" ht="27.9" customHeight="1" thickBot="1">
      <c r="A146" s="2224"/>
      <c r="B146" s="2271"/>
      <c r="C146" s="1231" t="s">
        <v>101</v>
      </c>
      <c r="D146" s="1232" t="s">
        <v>9</v>
      </c>
      <c r="E146" s="1233"/>
      <c r="F146" s="1240">
        <v>19</v>
      </c>
      <c r="G146" s="1234">
        <v>2.7900000000000001E-4</v>
      </c>
      <c r="H146" s="1235">
        <v>9</v>
      </c>
      <c r="I146" s="1236" t="s">
        <v>641</v>
      </c>
      <c r="J146" s="730">
        <f>IFERROR(VLOOKUP(C146,TDSheet!$G$1:$AK$2998,30,FALSE)/'Параметры заказа'!$B$10,"")</f>
        <v>2.5299999999999998</v>
      </c>
      <c r="K146" s="1097">
        <f t="shared" si="2"/>
        <v>202.49581110000003</v>
      </c>
      <c r="L146" s="498"/>
      <c r="P146" s="10"/>
      <c r="Q146" s="10"/>
    </row>
    <row r="147" spans="1:17" ht="27.9" customHeight="1">
      <c r="A147" s="2222"/>
      <c r="B147" s="2304" t="s">
        <v>770</v>
      </c>
      <c r="C147" s="1237" t="s">
        <v>771</v>
      </c>
      <c r="D147" s="1220" t="s">
        <v>3</v>
      </c>
      <c r="E147" s="1221">
        <v>16</v>
      </c>
      <c r="F147" s="1238">
        <v>160</v>
      </c>
      <c r="G147" s="1222">
        <v>2.0000000000000001E-4</v>
      </c>
      <c r="H147" s="1223">
        <v>15</v>
      </c>
      <c r="I147" s="1224">
        <v>180</v>
      </c>
      <c r="J147" s="728">
        <f>IFERROR(VLOOKUP(C147,TDSheet!$G$1:$AK$2998,30,FALSE)/'Параметры заказа'!$B$10,"")</f>
        <v>6.51</v>
      </c>
      <c r="K147" s="1095">
        <f t="shared" si="2"/>
        <v>521.04653370000005</v>
      </c>
      <c r="L147" s="496"/>
      <c r="P147" s="10"/>
      <c r="Q147" s="10"/>
    </row>
    <row r="148" spans="1:17" ht="27.9" customHeight="1">
      <c r="A148" s="2223"/>
      <c r="B148" s="2219"/>
      <c r="C148" s="1225" t="s">
        <v>772</v>
      </c>
      <c r="D148" s="1226" t="s">
        <v>5</v>
      </c>
      <c r="E148" s="1227">
        <v>16</v>
      </c>
      <c r="F148" s="1239">
        <v>210</v>
      </c>
      <c r="G148" s="1228">
        <v>1.6660000000000001E-4</v>
      </c>
      <c r="H148" s="1229">
        <v>18</v>
      </c>
      <c r="I148" s="1230">
        <v>108</v>
      </c>
      <c r="J148" s="729">
        <f>IFERROR(VLOOKUP(C148,TDSheet!$G$1:$AK$2998,30,FALSE)/'Параметры заказа'!$B$10,"")</f>
        <v>8.56</v>
      </c>
      <c r="K148" s="1076">
        <f t="shared" si="2"/>
        <v>685.1241672000001</v>
      </c>
      <c r="L148" s="497"/>
      <c r="P148" s="10"/>
      <c r="Q148" s="10"/>
    </row>
    <row r="149" spans="1:17" ht="27.9" customHeight="1" thickBot="1">
      <c r="A149" s="2224"/>
      <c r="B149" s="2305"/>
      <c r="C149" s="1231" t="s">
        <v>773</v>
      </c>
      <c r="D149" s="1232" t="s">
        <v>7</v>
      </c>
      <c r="E149" s="1233">
        <v>16</v>
      </c>
      <c r="F149" s="1240">
        <v>240</v>
      </c>
      <c r="G149" s="1234">
        <v>1.6660000000000001E-4</v>
      </c>
      <c r="H149" s="1235">
        <v>18</v>
      </c>
      <c r="I149" s="1236">
        <v>108</v>
      </c>
      <c r="J149" s="730">
        <f>IFERROR(VLOOKUP(C149,TDSheet!$G$1:$AK$2998,30,FALSE)/'Параметры заказа'!$B$10,"")</f>
        <v>10.58</v>
      </c>
      <c r="K149" s="1097">
        <f t="shared" si="2"/>
        <v>846.80066460000012</v>
      </c>
      <c r="L149" s="498"/>
      <c r="P149" s="10"/>
      <c r="Q149" s="10"/>
    </row>
    <row r="150" spans="1:17" ht="27.9" customHeight="1">
      <c r="A150" s="2222"/>
      <c r="B150" s="2214" t="s">
        <v>168</v>
      </c>
      <c r="C150" s="1237" t="s">
        <v>102</v>
      </c>
      <c r="D150" s="1220" t="s">
        <v>3</v>
      </c>
      <c r="E150" s="1221">
        <v>16</v>
      </c>
      <c r="F150" s="1221">
        <v>180</v>
      </c>
      <c r="G150" s="1222">
        <v>2.1879000000000001E-4</v>
      </c>
      <c r="H150" s="1223">
        <v>15</v>
      </c>
      <c r="I150" s="1224" t="s">
        <v>637</v>
      </c>
      <c r="J150" s="728">
        <f>IFERROR(VLOOKUP(C150,TDSheet!$G$1:$AK$2998,30,FALSE)/'Параметры заказа'!$B$10,"")</f>
        <v>7.25</v>
      </c>
      <c r="K150" s="1095">
        <f t="shared" si="2"/>
        <v>580.27455750000013</v>
      </c>
      <c r="L150" s="496"/>
      <c r="P150" s="10"/>
      <c r="Q150" s="10"/>
    </row>
    <row r="151" spans="1:17" ht="30.9" customHeight="1">
      <c r="A151" s="2223"/>
      <c r="B151" s="2270"/>
      <c r="C151" s="1225" t="s">
        <v>103</v>
      </c>
      <c r="D151" s="1226" t="s">
        <v>5</v>
      </c>
      <c r="E151" s="1227">
        <v>16</v>
      </c>
      <c r="F151" s="1227">
        <v>265</v>
      </c>
      <c r="G151" s="1228">
        <v>3.6465E-4</v>
      </c>
      <c r="H151" s="1229">
        <v>9</v>
      </c>
      <c r="I151" s="1230" t="s">
        <v>641</v>
      </c>
      <c r="J151" s="729">
        <f>IFERROR(VLOOKUP(C151,TDSheet!$G$1:$AK$2998,30,FALSE)/'Параметры заказа'!$B$10,"")</f>
        <v>10.62</v>
      </c>
      <c r="K151" s="1076">
        <f t="shared" si="2"/>
        <v>850.00217940000005</v>
      </c>
      <c r="L151" s="497"/>
      <c r="P151" s="10"/>
      <c r="Q151" s="10"/>
    </row>
    <row r="152" spans="1:17" ht="30.9" customHeight="1">
      <c r="A152" s="2223"/>
      <c r="B152" s="2270"/>
      <c r="C152" s="1225" t="s">
        <v>104</v>
      </c>
      <c r="D152" s="1226" t="s">
        <v>7</v>
      </c>
      <c r="E152" s="1227">
        <v>16</v>
      </c>
      <c r="F152" s="1227">
        <v>365</v>
      </c>
      <c r="G152" s="1228">
        <v>4.10231E-4</v>
      </c>
      <c r="H152" s="1229">
        <v>8</v>
      </c>
      <c r="I152" s="1230" t="s">
        <v>629</v>
      </c>
      <c r="J152" s="729">
        <f>IFERROR(VLOOKUP(C152,TDSheet!$G$1:$AK$2998,30,FALSE)/'Параметры заказа'!$B$10,"")</f>
        <v>15.83</v>
      </c>
      <c r="K152" s="1076">
        <f t="shared" si="2"/>
        <v>1266.9994821000003</v>
      </c>
      <c r="L152" s="497"/>
      <c r="P152" s="10"/>
      <c r="Q152" s="10"/>
    </row>
    <row r="153" spans="1:17" ht="30.9" customHeight="1">
      <c r="A153" s="2223"/>
      <c r="B153" s="2270"/>
      <c r="C153" s="1225" t="s">
        <v>105</v>
      </c>
      <c r="D153" s="1226" t="s">
        <v>9</v>
      </c>
      <c r="E153" s="1227">
        <v>16</v>
      </c>
      <c r="F153" s="1227">
        <v>600</v>
      </c>
      <c r="G153" s="1228">
        <v>1.0868E-3</v>
      </c>
      <c r="H153" s="1229">
        <v>4</v>
      </c>
      <c r="I153" s="1230" t="s">
        <v>631</v>
      </c>
      <c r="J153" s="729">
        <f>IFERROR(VLOOKUP(C153,TDSheet!$G$1:$AK$2998,30,FALSE)/'Параметры заказа'!$B$10,"")</f>
        <v>22.81</v>
      </c>
      <c r="K153" s="1076">
        <f t="shared" si="2"/>
        <v>1825.6638147000001</v>
      </c>
      <c r="L153" s="497"/>
      <c r="P153" s="10"/>
      <c r="Q153" s="10"/>
    </row>
    <row r="154" spans="1:17" ht="23.25" customHeight="1">
      <c r="A154" s="2223"/>
      <c r="B154" s="2270"/>
      <c r="C154" s="1225" t="s">
        <v>106</v>
      </c>
      <c r="D154" s="1226" t="s">
        <v>11</v>
      </c>
      <c r="E154" s="1227">
        <v>16</v>
      </c>
      <c r="F154" s="1227">
        <v>750</v>
      </c>
      <c r="G154" s="1228">
        <v>1.4490670000000001E-3</v>
      </c>
      <c r="H154" s="1229">
        <v>3</v>
      </c>
      <c r="I154" s="1230" t="s">
        <v>644</v>
      </c>
      <c r="J154" s="729">
        <f>IFERROR(VLOOKUP(C154,TDSheet!$G$1:$AK$2998,30,FALSE)/'Параметры заказа'!$B$10,"")</f>
        <v>29.95</v>
      </c>
      <c r="K154" s="1076">
        <f t="shared" si="2"/>
        <v>2397.1342065000003</v>
      </c>
      <c r="L154" s="497"/>
      <c r="P154" s="10"/>
      <c r="Q154" s="10"/>
    </row>
    <row r="155" spans="1:17" ht="27.9" customHeight="1" thickBot="1">
      <c r="A155" s="2224"/>
      <c r="B155" s="2271"/>
      <c r="C155" s="1231" t="s">
        <v>107</v>
      </c>
      <c r="D155" s="1232" t="s">
        <v>13</v>
      </c>
      <c r="E155" s="1233">
        <v>16</v>
      </c>
      <c r="F155" s="1233">
        <v>1100</v>
      </c>
      <c r="G155" s="1234">
        <v>2.1735999999999999E-3</v>
      </c>
      <c r="H155" s="1235">
        <v>2</v>
      </c>
      <c r="I155" s="1236" t="s">
        <v>645</v>
      </c>
      <c r="J155" s="730">
        <f>IFERROR(VLOOKUP(C155,TDSheet!$G$1:$AK$2998,30,FALSE)/'Параметры заказа'!$B$10,"")</f>
        <v>44.99</v>
      </c>
      <c r="K155" s="1097">
        <f t="shared" si="2"/>
        <v>3600.9037713000007</v>
      </c>
      <c r="L155" s="498"/>
      <c r="P155" s="10"/>
      <c r="Q155" s="10"/>
    </row>
    <row r="156" spans="1:17" ht="27.9" customHeight="1" thickBot="1">
      <c r="A156" s="1297" t="s">
        <v>108</v>
      </c>
      <c r="B156" s="744"/>
      <c r="C156" s="744"/>
      <c r="D156" s="744"/>
      <c r="E156" s="744"/>
      <c r="F156" s="744"/>
      <c r="G156" s="744"/>
      <c r="H156" s="744"/>
      <c r="I156" s="744"/>
      <c r="J156" s="744" t="str">
        <f>IFERROR(VLOOKUP(C156,TDSheet!$G$1:$AK$2998,30,FALSE)/'Параметры заказа'!$B$10,"")</f>
        <v/>
      </c>
      <c r="K156" s="1155" t="str">
        <f t="shared" si="2"/>
        <v/>
      </c>
      <c r="L156" s="499"/>
      <c r="P156" s="10"/>
      <c r="Q156" s="10"/>
    </row>
    <row r="157" spans="1:17" ht="27.9" customHeight="1">
      <c r="A157" s="2272"/>
      <c r="B157" s="2221" t="s">
        <v>109</v>
      </c>
      <c r="C157" s="1253" t="s">
        <v>110</v>
      </c>
      <c r="D157" s="1254" t="s">
        <v>3</v>
      </c>
      <c r="E157" s="1255">
        <v>16</v>
      </c>
      <c r="F157" s="1256">
        <v>130</v>
      </c>
      <c r="G157" s="1228">
        <v>2.0511600000000001E-4</v>
      </c>
      <c r="H157" s="1257">
        <v>16</v>
      </c>
      <c r="I157" s="1258" t="s">
        <v>646</v>
      </c>
      <c r="J157" s="734">
        <f>IFERROR(VLOOKUP(C157,TDSheet!$G$1:$AK$2998,30,FALSE)/'Параметры заказа'!$B$10,"")</f>
        <v>4.3600000000000003</v>
      </c>
      <c r="K157" s="1110">
        <f t="shared" si="2"/>
        <v>348.96511320000008</v>
      </c>
      <c r="L157" s="511"/>
      <c r="P157" s="10"/>
      <c r="Q157" s="10"/>
    </row>
    <row r="158" spans="1:17" ht="27.9" customHeight="1">
      <c r="A158" s="2223"/>
      <c r="B158" s="2270"/>
      <c r="C158" s="1225" t="s">
        <v>111</v>
      </c>
      <c r="D158" s="1226" t="s">
        <v>5</v>
      </c>
      <c r="E158" s="1227">
        <v>16</v>
      </c>
      <c r="F158" s="1239">
        <v>200</v>
      </c>
      <c r="G158" s="1228">
        <v>3.1387500000000003E-4</v>
      </c>
      <c r="H158" s="1229">
        <v>8</v>
      </c>
      <c r="I158" s="1230" t="s">
        <v>629</v>
      </c>
      <c r="J158" s="729">
        <f>IFERROR(VLOOKUP(C158,TDSheet!$G$1:$AK$2998,30,FALSE)/'Параметры заказа'!$B$10,"")</f>
        <v>7.14</v>
      </c>
      <c r="K158" s="1076">
        <f t="shared" si="2"/>
        <v>571.47039180000002</v>
      </c>
      <c r="L158" s="497"/>
      <c r="P158" s="10"/>
      <c r="Q158" s="10"/>
    </row>
    <row r="159" spans="1:17" ht="27.9" customHeight="1">
      <c r="A159" s="2223"/>
      <c r="B159" s="2270"/>
      <c r="C159" s="1225" t="s">
        <v>112</v>
      </c>
      <c r="D159" s="1226" t="s">
        <v>7</v>
      </c>
      <c r="E159" s="1227">
        <v>16</v>
      </c>
      <c r="F159" s="1239">
        <v>290</v>
      </c>
      <c r="G159" s="1228">
        <v>3.6226699999999999E-4</v>
      </c>
      <c r="H159" s="1229">
        <v>12</v>
      </c>
      <c r="I159" s="1230" t="s">
        <v>641</v>
      </c>
      <c r="J159" s="729">
        <f>IFERROR(VLOOKUP(C159,TDSheet!$G$1:$AK$2998,30,FALSE)/'Параметры заказа'!$B$10,"")</f>
        <v>13.17</v>
      </c>
      <c r="K159" s="1076">
        <f t="shared" si="2"/>
        <v>1054.0987479000003</v>
      </c>
      <c r="L159" s="497"/>
      <c r="P159" s="10"/>
      <c r="Q159" s="10"/>
    </row>
    <row r="160" spans="1:17" ht="27.9" customHeight="1">
      <c r="A160" s="2223"/>
      <c r="B160" s="2270"/>
      <c r="C160" s="1225" t="s">
        <v>113</v>
      </c>
      <c r="D160" s="1226" t="s">
        <v>9</v>
      </c>
      <c r="E160" s="1227">
        <v>16</v>
      </c>
      <c r="F160" s="1239">
        <v>560</v>
      </c>
      <c r="G160" s="1228">
        <v>7.2453299999999997E-4</v>
      </c>
      <c r="H160" s="1229">
        <v>6</v>
      </c>
      <c r="I160" s="1230" t="s">
        <v>647</v>
      </c>
      <c r="J160" s="729">
        <f>IFERROR(VLOOKUP(C160,TDSheet!$G$1:$AK$2998,30,FALSE)/'Параметры заказа'!$B$10,"")</f>
        <v>21.51</v>
      </c>
      <c r="K160" s="1076">
        <f t="shared" si="2"/>
        <v>1721.6145837000004</v>
      </c>
      <c r="L160" s="497"/>
      <c r="P160" s="10"/>
      <c r="Q160" s="10"/>
    </row>
    <row r="161" spans="1:17" ht="27.9" customHeight="1">
      <c r="A161" s="2223"/>
      <c r="B161" s="2270"/>
      <c r="C161" s="1225" t="s">
        <v>114</v>
      </c>
      <c r="D161" s="1226" t="s">
        <v>11</v>
      </c>
      <c r="E161" s="1227">
        <v>16</v>
      </c>
      <c r="F161" s="1239">
        <v>680</v>
      </c>
      <c r="G161" s="1228">
        <v>1.0868E-3</v>
      </c>
      <c r="H161" s="1229">
        <v>4</v>
      </c>
      <c r="I161" s="1230" t="s">
        <v>631</v>
      </c>
      <c r="J161" s="729">
        <f>IFERROR(VLOOKUP(C161,TDSheet!$G$1:$AK$2998,30,FALSE)/'Параметры заказа'!$B$10,"")</f>
        <v>30.2</v>
      </c>
      <c r="K161" s="1076">
        <f t="shared" si="2"/>
        <v>2417.1436740000004</v>
      </c>
      <c r="L161" s="497"/>
      <c r="P161" s="10"/>
      <c r="Q161" s="10"/>
    </row>
    <row r="162" spans="1:17" ht="27.9" customHeight="1" thickBot="1">
      <c r="A162" s="2224"/>
      <c r="B162" s="2271"/>
      <c r="C162" s="1231" t="s">
        <v>115</v>
      </c>
      <c r="D162" s="1232" t="s">
        <v>13</v>
      </c>
      <c r="E162" s="1233">
        <v>16</v>
      </c>
      <c r="F162" s="1240">
        <v>1200</v>
      </c>
      <c r="G162" s="1234">
        <v>2.1735999999999999E-3</v>
      </c>
      <c r="H162" s="1235">
        <v>2</v>
      </c>
      <c r="I162" s="1236" t="s">
        <v>645</v>
      </c>
      <c r="J162" s="730">
        <f>IFERROR(VLOOKUP(C162,TDSheet!$G$1:$AK$2998,30,FALSE)/'Параметры заказа'!$B$10,"")</f>
        <v>42.96</v>
      </c>
      <c r="K162" s="1097">
        <f t="shared" si="2"/>
        <v>3438.4268952000007</v>
      </c>
      <c r="L162" s="498"/>
      <c r="P162" s="10"/>
      <c r="Q162" s="10"/>
    </row>
    <row r="163" spans="1:17" ht="27.9" customHeight="1" thickBot="1">
      <c r="A163" s="1297" t="s">
        <v>155</v>
      </c>
      <c r="B163" s="744"/>
      <c r="C163" s="744"/>
      <c r="D163" s="744"/>
      <c r="E163" s="744"/>
      <c r="F163" s="744"/>
      <c r="G163" s="744"/>
      <c r="H163" s="744"/>
      <c r="I163" s="744"/>
      <c r="J163" s="744" t="str">
        <f>IFERROR(VLOOKUP(C163,TDSheet!$G$1:$AK$2998,30,FALSE)/'Параметры заказа'!$B$10,"")</f>
        <v/>
      </c>
      <c r="K163" s="1155" t="str">
        <f t="shared" si="2"/>
        <v/>
      </c>
      <c r="L163" s="499"/>
      <c r="P163" s="10"/>
      <c r="Q163" s="10"/>
    </row>
    <row r="164" spans="1:17" ht="27.9" customHeight="1">
      <c r="A164" s="2272"/>
      <c r="B164" s="2123" t="s">
        <v>778</v>
      </c>
      <c r="C164" s="1253" t="s">
        <v>156</v>
      </c>
      <c r="D164" s="1298" t="s">
        <v>157</v>
      </c>
      <c r="E164" s="1255"/>
      <c r="F164" s="1256">
        <v>300</v>
      </c>
      <c r="G164" s="1228">
        <v>4.1849999999999998E-4</v>
      </c>
      <c r="H164" s="1257">
        <v>6</v>
      </c>
      <c r="I164" s="1258" t="s">
        <v>630</v>
      </c>
      <c r="J164" s="734">
        <f>IFERROR(VLOOKUP(C164,TDSheet!$G$1:$AK$2998,30,FALSE)/'Параметры заказа'!$B$10,"")</f>
        <v>13.57</v>
      </c>
      <c r="K164" s="1110">
        <f t="shared" si="2"/>
        <v>1086.1138959000002</v>
      </c>
      <c r="L164" s="511"/>
      <c r="O164" s="471" t="s">
        <v>2196</v>
      </c>
      <c r="P164" s="10"/>
      <c r="Q164" s="10"/>
    </row>
    <row r="165" spans="1:17" ht="27.9" customHeight="1">
      <c r="A165" s="2223"/>
      <c r="B165" s="2256"/>
      <c r="C165" s="1225"/>
      <c r="D165" s="1299"/>
      <c r="E165" s="1227"/>
      <c r="F165" s="1239"/>
      <c r="G165" s="1228"/>
      <c r="H165" s="1229"/>
      <c r="I165" s="1230"/>
      <c r="J165" s="729" t="str">
        <f>IFERROR(VLOOKUP(C165,TDSheet!$G$1:$AK$2998,30,FALSE)/'Параметры заказа'!$B$10,"")</f>
        <v/>
      </c>
      <c r="K165" s="1076" t="str">
        <f t="shared" si="2"/>
        <v/>
      </c>
      <c r="L165" s="497"/>
      <c r="P165" s="10"/>
      <c r="Q165" s="10"/>
    </row>
    <row r="166" spans="1:17" ht="27.9" customHeight="1" thickBot="1">
      <c r="A166" s="2224"/>
      <c r="B166" s="2257"/>
      <c r="C166" s="1231"/>
      <c r="D166" s="1300"/>
      <c r="E166" s="1233"/>
      <c r="F166" s="1240"/>
      <c r="G166" s="1234"/>
      <c r="H166" s="1235"/>
      <c r="I166" s="1236"/>
      <c r="J166" s="730" t="str">
        <f>IFERROR(VLOOKUP(C166,TDSheet!$G$1:$AK$2998,30,FALSE)/'Параметры заказа'!$B$10,"")</f>
        <v/>
      </c>
      <c r="K166" s="1097" t="str">
        <f t="shared" si="2"/>
        <v/>
      </c>
      <c r="L166" s="498"/>
      <c r="P166" s="10"/>
      <c r="Q166" s="10"/>
    </row>
    <row r="167" spans="1:17" ht="27.9" customHeight="1">
      <c r="A167" s="2222"/>
      <c r="B167" s="2096" t="s">
        <v>779</v>
      </c>
      <c r="C167" s="1237" t="s">
        <v>158</v>
      </c>
      <c r="D167" s="1301" t="s">
        <v>157</v>
      </c>
      <c r="E167" s="1221"/>
      <c r="F167" s="1238">
        <v>280</v>
      </c>
      <c r="G167" s="1222">
        <v>4.1849999999999998E-4</v>
      </c>
      <c r="H167" s="1223">
        <v>6</v>
      </c>
      <c r="I167" s="1224" t="s">
        <v>630</v>
      </c>
      <c r="J167" s="728">
        <f>IFERROR(VLOOKUP(C167,TDSheet!$G$1:$AK$2998,30,FALSE)/'Параметры заказа'!$B$10,"")</f>
        <v>13.57</v>
      </c>
      <c r="K167" s="1095">
        <f t="shared" si="2"/>
        <v>1086.1138959000002</v>
      </c>
      <c r="L167" s="496"/>
      <c r="P167" s="10"/>
      <c r="Q167" s="10"/>
    </row>
    <row r="168" spans="1:17" ht="27.9" customHeight="1">
      <c r="A168" s="2223"/>
      <c r="B168" s="2256"/>
      <c r="C168" s="1225"/>
      <c r="D168" s="1299"/>
      <c r="E168" s="1227"/>
      <c r="F168" s="1239"/>
      <c r="G168" s="1228"/>
      <c r="H168" s="1229"/>
      <c r="I168" s="1230"/>
      <c r="J168" s="729" t="str">
        <f>IFERROR(VLOOKUP(C168,TDSheet!$G$1:$AK$2998,30,FALSE)/'Параметры заказа'!$B$10,"")</f>
        <v/>
      </c>
      <c r="K168" s="1076" t="str">
        <f t="shared" si="2"/>
        <v/>
      </c>
      <c r="L168" s="497"/>
      <c r="P168" s="10"/>
      <c r="Q168" s="10"/>
    </row>
    <row r="169" spans="1:17" ht="27.9" customHeight="1" thickBot="1">
      <c r="A169" s="2224"/>
      <c r="B169" s="2257"/>
      <c r="C169" s="1231"/>
      <c r="D169" s="1300"/>
      <c r="E169" s="1233"/>
      <c r="F169" s="1240"/>
      <c r="G169" s="1234"/>
      <c r="H169" s="1235"/>
      <c r="I169" s="1236"/>
      <c r="J169" s="730" t="str">
        <f>IFERROR(VLOOKUP(C169,TDSheet!$G$1:$AK$2998,30,FALSE)/'Параметры заказа'!$B$10,"")</f>
        <v/>
      </c>
      <c r="K169" s="1097" t="str">
        <f t="shared" si="2"/>
        <v/>
      </c>
      <c r="L169" s="498"/>
      <c r="P169" s="10"/>
      <c r="Q169" s="10"/>
    </row>
    <row r="170" spans="1:17" ht="27.9" customHeight="1">
      <c r="A170" s="2222"/>
      <c r="B170" s="2096" t="s">
        <v>1238</v>
      </c>
      <c r="C170" s="1237" t="s">
        <v>159</v>
      </c>
      <c r="D170" s="1301" t="s">
        <v>160</v>
      </c>
      <c r="E170" s="1221"/>
      <c r="F170" s="1238">
        <v>34</v>
      </c>
      <c r="G170" s="1222">
        <v>5.0219999999999997E-5</v>
      </c>
      <c r="H170" s="1223">
        <v>50</v>
      </c>
      <c r="I170" s="1224" t="s">
        <v>648</v>
      </c>
      <c r="J170" s="728">
        <f>IFERROR(VLOOKUP(C170,TDSheet!$G$1:$AK$2998,30,FALSE)/'Параметры заказа'!$B$10,"")</f>
        <v>1.61</v>
      </c>
      <c r="K170" s="1095">
        <f t="shared" si="2"/>
        <v>128.86097070000002</v>
      </c>
      <c r="L170" s="496"/>
      <c r="P170" s="10"/>
      <c r="Q170" s="10"/>
    </row>
    <row r="171" spans="1:17" ht="27.9" customHeight="1">
      <c r="A171" s="2223"/>
      <c r="B171" s="2256"/>
      <c r="C171" s="1264"/>
      <c r="D171" s="1265"/>
      <c r="E171" s="1266"/>
      <c r="F171" s="1266"/>
      <c r="G171" s="1228"/>
      <c r="H171" s="1229"/>
      <c r="I171" s="1302"/>
      <c r="J171" s="748" t="str">
        <f>IFERROR(VLOOKUP(C171,TDSheet!$G$1:$AK$2998,30,FALSE)/'Параметры заказа'!$B$10,"")</f>
        <v/>
      </c>
      <c r="K171" s="1182" t="str">
        <f t="shared" si="2"/>
        <v/>
      </c>
      <c r="L171" s="497"/>
      <c r="P171" s="10"/>
      <c r="Q171" s="10"/>
    </row>
    <row r="172" spans="1:17" ht="27.9" customHeight="1" thickBot="1">
      <c r="A172" s="2224"/>
      <c r="B172" s="2257"/>
      <c r="C172" s="1249"/>
      <c r="D172" s="1250"/>
      <c r="E172" s="1251"/>
      <c r="F172" s="1251"/>
      <c r="G172" s="1234"/>
      <c r="H172" s="1235"/>
      <c r="I172" s="1303"/>
      <c r="J172" s="749" t="str">
        <f>IFERROR(VLOOKUP(C172,TDSheet!$G$1:$AK$2998,30,FALSE)/'Параметры заказа'!$B$10,"")</f>
        <v/>
      </c>
      <c r="K172" s="1183" t="str">
        <f t="shared" si="2"/>
        <v/>
      </c>
      <c r="L172" s="498"/>
      <c r="P172" s="10"/>
      <c r="Q172" s="10"/>
    </row>
    <row r="173" spans="1:17" ht="27.9" customHeight="1">
      <c r="A173" s="2222"/>
      <c r="B173" s="2096" t="s">
        <v>780</v>
      </c>
      <c r="C173" s="1237" t="s">
        <v>782</v>
      </c>
      <c r="D173" s="1301" t="s">
        <v>157</v>
      </c>
      <c r="E173" s="1221"/>
      <c r="F173" s="1238">
        <v>272</v>
      </c>
      <c r="G173" s="1222">
        <v>4.1849999999999998E-4</v>
      </c>
      <c r="H173" s="1223">
        <v>6</v>
      </c>
      <c r="I173" s="1224" t="s">
        <v>630</v>
      </c>
      <c r="J173" s="728">
        <f>IFERROR(VLOOKUP(C173,TDSheet!$G$1:$AK$2998,30,FALSE)/'Параметры заказа'!$B$10,"")</f>
        <v>13.25</v>
      </c>
      <c r="K173" s="1110">
        <f t="shared" si="2"/>
        <v>1060.5017775000001</v>
      </c>
      <c r="L173" s="501"/>
      <c r="O173" s="471" t="s">
        <v>2196</v>
      </c>
      <c r="P173" s="10"/>
      <c r="Q173" s="10"/>
    </row>
    <row r="174" spans="1:17" ht="27.9" customHeight="1">
      <c r="A174" s="2223"/>
      <c r="B174" s="2256"/>
      <c r="C174" s="1225"/>
      <c r="D174" s="1299"/>
      <c r="E174" s="1227"/>
      <c r="F174" s="1239"/>
      <c r="G174" s="1228"/>
      <c r="H174" s="1229"/>
      <c r="I174" s="1230"/>
      <c r="J174" s="729" t="str">
        <f>IFERROR(VLOOKUP(C174,TDSheet!$G$1:$AK$2998,30,FALSE)/'Параметры заказа'!$B$10,"")</f>
        <v/>
      </c>
      <c r="K174" s="1076" t="str">
        <f t="shared" si="2"/>
        <v/>
      </c>
      <c r="L174" s="497"/>
      <c r="P174" s="10"/>
      <c r="Q174" s="10"/>
    </row>
    <row r="175" spans="1:17" ht="27.9" customHeight="1" thickBot="1">
      <c r="A175" s="2224"/>
      <c r="B175" s="2257"/>
      <c r="C175" s="1231"/>
      <c r="D175" s="1300"/>
      <c r="E175" s="1233"/>
      <c r="F175" s="1240"/>
      <c r="G175" s="1234"/>
      <c r="H175" s="1235"/>
      <c r="I175" s="1236"/>
      <c r="J175" s="730" t="str">
        <f>IFERROR(VLOOKUP(C175,TDSheet!$G$1:$AK$2998,30,FALSE)/'Параметры заказа'!$B$10,"")</f>
        <v/>
      </c>
      <c r="K175" s="1097" t="str">
        <f t="shared" si="2"/>
        <v/>
      </c>
      <c r="L175" s="498"/>
      <c r="P175" s="10"/>
      <c r="Q175" s="10"/>
    </row>
    <row r="176" spans="1:17" ht="27.9" customHeight="1">
      <c r="A176" s="2222"/>
      <c r="B176" s="2096" t="s">
        <v>781</v>
      </c>
      <c r="C176" s="1237" t="s">
        <v>783</v>
      </c>
      <c r="D176" s="1301" t="s">
        <v>157</v>
      </c>
      <c r="E176" s="1221"/>
      <c r="F176" s="1238">
        <v>280</v>
      </c>
      <c r="G176" s="1222">
        <v>4.1849999999999998E-4</v>
      </c>
      <c r="H176" s="1223">
        <v>6</v>
      </c>
      <c r="I176" s="1224" t="s">
        <v>630</v>
      </c>
      <c r="J176" s="738">
        <f>IFERROR(VLOOKUP(C176,TDSheet!$G$1:$AK$2998,30,FALSE)/'Параметры заказа'!$B$10,"")</f>
        <v>13.99</v>
      </c>
      <c r="K176" s="1095">
        <f t="shared" si="2"/>
        <v>1119.7298013000002</v>
      </c>
      <c r="L176" s="496"/>
      <c r="O176" s="471" t="s">
        <v>2196</v>
      </c>
      <c r="P176" s="10"/>
      <c r="Q176" s="10"/>
    </row>
    <row r="177" spans="1:17" ht="27.9" customHeight="1">
      <c r="A177" s="2223"/>
      <c r="B177" s="2256"/>
      <c r="C177" s="1225"/>
      <c r="D177" s="1299"/>
      <c r="E177" s="1227"/>
      <c r="F177" s="1239"/>
      <c r="G177" s="1228"/>
      <c r="H177" s="1229"/>
      <c r="I177" s="1230"/>
      <c r="J177" s="729" t="str">
        <f>IFERROR(VLOOKUP(C177,TDSheet!$G$1:$AK$2998,30,FALSE)/'Параметры заказа'!$B$10,"")</f>
        <v/>
      </c>
      <c r="K177" s="1076" t="str">
        <f t="shared" si="2"/>
        <v/>
      </c>
      <c r="L177" s="497"/>
      <c r="P177" s="10"/>
      <c r="Q177" s="10"/>
    </row>
    <row r="178" spans="1:17" ht="27.9" customHeight="1" thickBot="1">
      <c r="A178" s="2224"/>
      <c r="B178" s="2257"/>
      <c r="C178" s="1231"/>
      <c r="D178" s="1300"/>
      <c r="E178" s="1233"/>
      <c r="F178" s="1240"/>
      <c r="G178" s="1234"/>
      <c r="H178" s="1235"/>
      <c r="I178" s="1236"/>
      <c r="J178" s="730" t="str">
        <f>IFERROR(VLOOKUP(C178,TDSheet!$G$1:$AK$2998,30,FALSE)/'Параметры заказа'!$B$10,"")</f>
        <v/>
      </c>
      <c r="K178" s="1097" t="str">
        <f t="shared" si="2"/>
        <v/>
      </c>
      <c r="L178" s="498"/>
      <c r="P178" s="10"/>
      <c r="Q178" s="10"/>
    </row>
    <row r="179" spans="1:17" ht="27.9" customHeight="1">
      <c r="A179" s="2222"/>
      <c r="B179" s="2096" t="s">
        <v>1239</v>
      </c>
      <c r="C179" s="1237" t="s">
        <v>826</v>
      </c>
      <c r="D179" s="1301" t="s">
        <v>1469</v>
      </c>
      <c r="E179" s="1221"/>
      <c r="F179" s="1238">
        <v>34</v>
      </c>
      <c r="G179" s="1222">
        <v>5.0219999999999997E-5</v>
      </c>
      <c r="H179" s="1223">
        <v>50</v>
      </c>
      <c r="I179" s="1224" t="s">
        <v>648</v>
      </c>
      <c r="J179" s="772">
        <f>IFERROR(VLOOKUP(C179,TDSheet!$G$1:$AK$2998,30,FALSE)/'Параметры заказа'!$B$10,"")</f>
        <v>1.61</v>
      </c>
      <c r="K179" s="1095">
        <f t="shared" si="2"/>
        <v>128.86097070000002</v>
      </c>
      <c r="L179" s="508"/>
      <c r="O179" s="471" t="s">
        <v>2196</v>
      </c>
      <c r="P179" s="10"/>
      <c r="Q179" s="10"/>
    </row>
    <row r="180" spans="1:17" ht="27.9" customHeight="1">
      <c r="A180" s="2258"/>
      <c r="B180" s="2273"/>
      <c r="C180" s="1868"/>
      <c r="D180" s="1863"/>
      <c r="E180" s="1864"/>
      <c r="F180" s="1864"/>
      <c r="G180" s="1228"/>
      <c r="H180" s="1829"/>
      <c r="I180" s="1866"/>
      <c r="J180" s="1870" t="str">
        <f>IFERROR(VLOOKUP(C180,TDSheet!$G$1:$AK$2998,30,FALSE)/'Параметры заказа'!$B$10,"")</f>
        <v/>
      </c>
      <c r="K180" s="1871" t="str">
        <f t="shared" si="2"/>
        <v/>
      </c>
      <c r="L180" s="1872"/>
      <c r="P180" s="10"/>
      <c r="Q180" s="10"/>
    </row>
    <row r="181" spans="1:17" ht="27.9" customHeight="1" thickBot="1">
      <c r="A181" s="2259"/>
      <c r="B181" s="2274"/>
      <c r="C181" s="1873"/>
      <c r="D181" s="1874"/>
      <c r="E181" s="1875"/>
      <c r="F181" s="1875"/>
      <c r="G181" s="1234"/>
      <c r="H181" s="1835"/>
      <c r="I181" s="1876"/>
      <c r="J181" s="1877" t="str">
        <f>IFERROR(VLOOKUP(C181,TDSheet!$G$1:$AK$2998,30,FALSE)/'Параметры заказа'!$B$10,"")</f>
        <v/>
      </c>
      <c r="K181" s="1183" t="str">
        <f t="shared" si="2"/>
        <v/>
      </c>
      <c r="L181" s="1878"/>
      <c r="P181" s="10"/>
      <c r="Q181" s="10"/>
    </row>
    <row r="182" spans="1:17" ht="27.9" customHeight="1">
      <c r="A182" s="2222"/>
      <c r="B182" s="2096" t="s">
        <v>1466</v>
      </c>
      <c r="C182" s="1305" t="s">
        <v>1467</v>
      </c>
      <c r="D182" s="1306" t="s">
        <v>157</v>
      </c>
      <c r="E182" s="1307"/>
      <c r="F182" s="1307">
        <v>108</v>
      </c>
      <c r="G182" s="1274"/>
      <c r="H182" s="1223"/>
      <c r="I182" s="1308" t="s">
        <v>637</v>
      </c>
      <c r="J182" s="751">
        <f>IFERROR(VLOOKUP(C182,TDSheet!$G$1:$AK$2998,30,FALSE)/'Параметры заказа'!$B$10,"")</f>
        <v>6.42</v>
      </c>
      <c r="K182" s="1111">
        <f t="shared" si="2"/>
        <v>513.84312540000008</v>
      </c>
      <c r="L182" s="508"/>
      <c r="O182" s="471" t="s">
        <v>2195</v>
      </c>
      <c r="P182" s="10"/>
      <c r="Q182" s="10"/>
    </row>
    <row r="183" spans="1:17" ht="27.9" customHeight="1">
      <c r="A183" s="2258"/>
      <c r="B183" s="2273"/>
      <c r="C183" s="1868"/>
      <c r="D183" s="1863"/>
      <c r="E183" s="1864"/>
      <c r="F183" s="1864"/>
      <c r="G183" s="1865"/>
      <c r="H183" s="1829"/>
      <c r="I183" s="1866"/>
      <c r="J183" s="1869" t="str">
        <f>IFERROR(VLOOKUP(C183,TDSheet!$G$1:$AK$2998,30,FALSE)/'Параметры заказа'!$B$10,"")</f>
        <v/>
      </c>
      <c r="K183" s="1867" t="str">
        <f t="shared" si="2"/>
        <v/>
      </c>
      <c r="L183" s="1872"/>
      <c r="P183" s="10"/>
      <c r="Q183" s="10"/>
    </row>
    <row r="184" spans="1:17" ht="27.9" customHeight="1">
      <c r="A184" s="2275"/>
      <c r="B184" s="2279"/>
      <c r="C184" s="1868"/>
      <c r="D184" s="1863"/>
      <c r="E184" s="1864"/>
      <c r="F184" s="1864"/>
      <c r="G184" s="1865"/>
      <c r="H184" s="1829"/>
      <c r="I184" s="1866"/>
      <c r="J184" s="1869" t="str">
        <f>IFERROR(VLOOKUP(C184,TDSheet!$G$1:$AK$2998,30,FALSE)/'Параметры заказа'!$B$10,"")</f>
        <v/>
      </c>
      <c r="K184" s="1867" t="str">
        <f t="shared" si="2"/>
        <v/>
      </c>
      <c r="L184" s="1880"/>
      <c r="P184" s="10"/>
      <c r="Q184" s="10"/>
    </row>
    <row r="185" spans="1:17" ht="115.65" customHeight="1">
      <c r="A185" s="1881"/>
      <c r="B185" s="1882" t="s">
        <v>1664</v>
      </c>
      <c r="C185" s="1883" t="s">
        <v>1667</v>
      </c>
      <c r="D185" s="1863" t="s">
        <v>1469</v>
      </c>
      <c r="E185" s="1864">
        <v>10</v>
      </c>
      <c r="F185" s="1864">
        <v>494</v>
      </c>
      <c r="G185" s="1865"/>
      <c r="H185" s="1829"/>
      <c r="I185" s="1884" t="s">
        <v>650</v>
      </c>
      <c r="J185" s="1885">
        <f>IFERROR(VLOOKUP(C185,TDSheet!$G$1:$AK$2998,30,FALSE)/'Параметры заказа'!$B$10,"")</f>
        <v>40.950000000000003</v>
      </c>
      <c r="K185" s="1867">
        <f t="shared" si="2"/>
        <v>3277.5507765000007</v>
      </c>
      <c r="L185" s="1880"/>
      <c r="O185" s="258"/>
      <c r="P185" s="10"/>
      <c r="Q185" s="10"/>
    </row>
    <row r="186" spans="1:17" ht="95.7" customHeight="1">
      <c r="A186" s="1881"/>
      <c r="B186" s="1882" t="s">
        <v>2065</v>
      </c>
      <c r="C186" s="1886" t="s">
        <v>2063</v>
      </c>
      <c r="D186" s="1863" t="s">
        <v>2064</v>
      </c>
      <c r="E186" s="1864">
        <v>10</v>
      </c>
      <c r="F186" s="1864">
        <v>33</v>
      </c>
      <c r="G186" s="1865"/>
      <c r="H186" s="1829"/>
      <c r="I186" s="1887" t="s">
        <v>2066</v>
      </c>
      <c r="J186" s="1885">
        <f>IFERROR(VLOOKUP(C186,TDSheet!$G$1:$AK$2998,30,FALSE)/'Параметры заказа'!$B$10,"")</f>
        <v>3.2</v>
      </c>
      <c r="K186" s="1867">
        <f t="shared" si="2"/>
        <v>256.12118400000003</v>
      </c>
      <c r="L186" s="1880"/>
      <c r="O186" s="258"/>
      <c r="P186" s="10"/>
      <c r="Q186" s="10"/>
    </row>
    <row r="187" spans="1:17" ht="77.400000000000006" customHeight="1" thickBot="1">
      <c r="A187" s="1888"/>
      <c r="B187" s="1889" t="s">
        <v>1665</v>
      </c>
      <c r="C187" s="1890" t="s">
        <v>1666</v>
      </c>
      <c r="D187" s="1891" t="s">
        <v>1668</v>
      </c>
      <c r="E187" s="1892">
        <v>10</v>
      </c>
      <c r="F187" s="1892">
        <v>351</v>
      </c>
      <c r="G187" s="1893"/>
      <c r="H187" s="1894">
        <v>5</v>
      </c>
      <c r="I187" s="1895" t="s">
        <v>642</v>
      </c>
      <c r="J187" s="1896">
        <f>IFERROR(VLOOKUP(C187,TDSheet!$G$1:$AK$2998,30,FALSE)/'Параметры заказа'!$B$10,"")</f>
        <v>10.17</v>
      </c>
      <c r="K187" s="1897">
        <f t="shared" si="2"/>
        <v>813.98513790000015</v>
      </c>
      <c r="L187" s="1898"/>
      <c r="O187" s="258"/>
      <c r="P187" s="10"/>
      <c r="Q187" s="10"/>
    </row>
    <row r="188" spans="1:17" ht="27.9" customHeight="1" thickBot="1">
      <c r="A188" s="1879" t="s">
        <v>201</v>
      </c>
      <c r="B188" s="846"/>
      <c r="C188" s="846"/>
      <c r="D188" s="846"/>
      <c r="E188" s="846"/>
      <c r="F188" s="846"/>
      <c r="G188" s="846"/>
      <c r="H188" s="846"/>
      <c r="I188" s="846"/>
      <c r="J188" s="846" t="str">
        <f>IFERROR(VLOOKUP(C188,TDSheet!$G$1:$AK$2998,30,FALSE)/'Параметры заказа'!$B$10,"")</f>
        <v/>
      </c>
      <c r="K188" s="1861" t="str">
        <f t="shared" si="2"/>
        <v/>
      </c>
      <c r="L188" s="1862"/>
      <c r="P188" s="10"/>
      <c r="Q188" s="10"/>
    </row>
    <row r="189" spans="1:17" ht="27.9" customHeight="1">
      <c r="A189" s="2220"/>
      <c r="B189" s="2283" t="s">
        <v>120</v>
      </c>
      <c r="C189" s="1253" t="s">
        <v>121</v>
      </c>
      <c r="D189" s="1254" t="s">
        <v>3</v>
      </c>
      <c r="E189" s="1314">
        <v>10</v>
      </c>
      <c r="F189" s="1255">
        <v>7</v>
      </c>
      <c r="G189" s="1228">
        <v>3.2818499999999999E-4</v>
      </c>
      <c r="H189" s="1257">
        <v>10</v>
      </c>
      <c r="I189" s="1258" t="s">
        <v>628</v>
      </c>
      <c r="J189" s="734">
        <f>IFERROR(VLOOKUP(C189,TDSheet!$G$1:$AK$2998,30,FALSE)/'Параметры заказа'!$B$10,"")</f>
        <v>6.58</v>
      </c>
      <c r="K189" s="1110">
        <f t="shared" si="2"/>
        <v>526.64918460000013</v>
      </c>
      <c r="L189" s="511"/>
      <c r="P189" s="10"/>
      <c r="Q189" s="10"/>
    </row>
    <row r="190" spans="1:17" ht="27.9" customHeight="1">
      <c r="A190" s="2212"/>
      <c r="B190" s="2261"/>
      <c r="C190" s="1225" t="s">
        <v>122</v>
      </c>
      <c r="D190" s="1226" t="s">
        <v>5</v>
      </c>
      <c r="E190" s="1315">
        <v>10</v>
      </c>
      <c r="F190" s="1227">
        <v>10</v>
      </c>
      <c r="G190" s="1228">
        <v>3.2818499999999999E-4</v>
      </c>
      <c r="H190" s="1229">
        <v>10</v>
      </c>
      <c r="I190" s="1230" t="s">
        <v>628</v>
      </c>
      <c r="J190" s="729">
        <f>IFERROR(VLOOKUP(C190,TDSheet!$G$1:$AK$2998,30,FALSE)/'Параметры заказа'!$B$10,"")</f>
        <v>9.99</v>
      </c>
      <c r="K190" s="1076">
        <f t="shared" si="2"/>
        <v>799.57832130000008</v>
      </c>
      <c r="L190" s="497"/>
      <c r="P190" s="10"/>
      <c r="Q190" s="10"/>
    </row>
    <row r="191" spans="1:17" ht="27.9" customHeight="1" thickBot="1">
      <c r="A191" s="2213"/>
      <c r="B191" s="2262"/>
      <c r="C191" s="1249"/>
      <c r="D191" s="1250"/>
      <c r="E191" s="1251"/>
      <c r="F191" s="1251"/>
      <c r="G191" s="1234"/>
      <c r="H191" s="1235"/>
      <c r="I191" s="1252"/>
      <c r="J191" s="733" t="str">
        <f>IFERROR(VLOOKUP(C191,TDSheet!$G$1:$AK$2998,30,FALSE)/'Параметры заказа'!$B$10,"")</f>
        <v/>
      </c>
      <c r="K191" s="1183" t="str">
        <f t="shared" si="2"/>
        <v/>
      </c>
      <c r="L191" s="498"/>
      <c r="P191" s="10"/>
      <c r="Q191" s="10"/>
    </row>
    <row r="192" spans="1:17" ht="27.9" customHeight="1">
      <c r="A192" s="2211"/>
      <c r="B192" s="2260" t="s">
        <v>123</v>
      </c>
      <c r="C192" s="1237" t="s">
        <v>124</v>
      </c>
      <c r="D192" s="1220" t="s">
        <v>3</v>
      </c>
      <c r="E192" s="1268">
        <v>10</v>
      </c>
      <c r="F192" s="1221">
        <v>7</v>
      </c>
      <c r="G192" s="1222">
        <v>3.2818499999999999E-4</v>
      </c>
      <c r="H192" s="1223">
        <v>10</v>
      </c>
      <c r="I192" s="1224" t="s">
        <v>628</v>
      </c>
      <c r="J192" s="728">
        <f>IFERROR(VLOOKUP(C192,TDSheet!$G$1:$AK$2998,30,FALSE)/'Параметры заказа'!$B$10,"")</f>
        <v>7.19</v>
      </c>
      <c r="K192" s="1095">
        <f t="shared" si="2"/>
        <v>575.47228530000007</v>
      </c>
      <c r="L192" s="496"/>
      <c r="P192" s="10"/>
      <c r="Q192" s="10"/>
    </row>
    <row r="193" spans="1:17" ht="27.9" customHeight="1">
      <c r="A193" s="2212"/>
      <c r="B193" s="2261"/>
      <c r="C193" s="1225" t="s">
        <v>1620</v>
      </c>
      <c r="D193" s="1226" t="s">
        <v>1627</v>
      </c>
      <c r="E193" s="1315">
        <v>10</v>
      </c>
      <c r="F193" s="1227">
        <v>8</v>
      </c>
      <c r="G193" s="1228"/>
      <c r="H193" s="1229">
        <v>10</v>
      </c>
      <c r="I193" s="1316" t="s">
        <v>628</v>
      </c>
      <c r="J193" s="729">
        <f>IFERROR(VLOOKUP(C193,TDSheet!$G$1:$AK$2998,30,FALSE)/'Параметры заказа'!$B$10,"")</f>
        <v>8.16</v>
      </c>
      <c r="K193" s="1076">
        <f t="shared" si="2"/>
        <v>653.10901920000015</v>
      </c>
      <c r="L193" s="497"/>
      <c r="O193" s="258"/>
      <c r="P193" s="10"/>
      <c r="Q193" s="10"/>
    </row>
    <row r="194" spans="1:17" ht="27.9" customHeight="1" thickBot="1">
      <c r="A194" s="2213"/>
      <c r="B194" s="2262"/>
      <c r="C194" s="1231"/>
      <c r="D194" s="1232"/>
      <c r="E194" s="1317"/>
      <c r="F194" s="1233"/>
      <c r="G194" s="1234"/>
      <c r="H194" s="1235"/>
      <c r="I194" s="1236"/>
      <c r="J194" s="730" t="str">
        <f>IFERROR(VLOOKUP(C194,TDSheet!$G$1:$AK$2998,30,FALSE)/'Параметры заказа'!$B$10,"")</f>
        <v/>
      </c>
      <c r="K194" s="1097" t="str">
        <f t="shared" si="2"/>
        <v/>
      </c>
      <c r="L194" s="498"/>
      <c r="P194" s="10"/>
      <c r="Q194" s="10"/>
    </row>
    <row r="195" spans="1:17" ht="27.9" customHeight="1">
      <c r="A195" s="2211"/>
      <c r="B195" s="2260" t="s">
        <v>125</v>
      </c>
      <c r="C195" s="1237" t="s">
        <v>126</v>
      </c>
      <c r="D195" s="1220" t="s">
        <v>3</v>
      </c>
      <c r="E195" s="1268">
        <v>10</v>
      </c>
      <c r="F195" s="1221">
        <v>6</v>
      </c>
      <c r="G195" s="1222">
        <v>3.2818499999999999E-4</v>
      </c>
      <c r="H195" s="1223">
        <v>10</v>
      </c>
      <c r="I195" s="1224" t="s">
        <v>628</v>
      </c>
      <c r="J195" s="728">
        <f>IFERROR(VLOOKUP(C195,TDSheet!$G$1:$AK$2998,30,FALSE)/'Параметры заказа'!$B$10,"")</f>
        <v>5.91</v>
      </c>
      <c r="K195" s="1095">
        <f t="shared" si="2"/>
        <v>473.02381170000007</v>
      </c>
      <c r="L195" s="496"/>
      <c r="P195" s="10"/>
      <c r="Q195" s="10"/>
    </row>
    <row r="196" spans="1:17" ht="27.9" customHeight="1">
      <c r="A196" s="2212"/>
      <c r="B196" s="2261"/>
      <c r="C196" s="1225" t="s">
        <v>127</v>
      </c>
      <c r="D196" s="1226" t="s">
        <v>5</v>
      </c>
      <c r="E196" s="1315">
        <v>10</v>
      </c>
      <c r="F196" s="1227">
        <v>10</v>
      </c>
      <c r="G196" s="1228">
        <v>3.2818499999999999E-4</v>
      </c>
      <c r="H196" s="1229">
        <v>10</v>
      </c>
      <c r="I196" s="1230" t="s">
        <v>628</v>
      </c>
      <c r="J196" s="729">
        <f>IFERROR(VLOOKUP(C196,TDSheet!$G$1:$AK$2998,30,FALSE)/'Параметры заказа'!$B$10,"")</f>
        <v>9.6</v>
      </c>
      <c r="K196" s="1076">
        <f t="shared" si="2"/>
        <v>768.36355200000014</v>
      </c>
      <c r="L196" s="497"/>
      <c r="P196" s="10"/>
      <c r="Q196" s="10"/>
    </row>
    <row r="197" spans="1:17" ht="27.9" customHeight="1" thickBot="1">
      <c r="A197" s="2213"/>
      <c r="B197" s="2262"/>
      <c r="C197" s="1249"/>
      <c r="D197" s="1250"/>
      <c r="E197" s="1251"/>
      <c r="F197" s="1251"/>
      <c r="G197" s="1234"/>
      <c r="H197" s="1235"/>
      <c r="I197" s="1252"/>
      <c r="J197" s="733" t="str">
        <f>IFERROR(VLOOKUP(C197,TDSheet!$G$1:$AK$2998,30,FALSE)/'Параметры заказа'!$B$10,"")</f>
        <v/>
      </c>
      <c r="K197" s="1097" t="str">
        <f t="shared" si="2"/>
        <v/>
      </c>
      <c r="L197" s="498"/>
      <c r="P197" s="10"/>
      <c r="Q197" s="10"/>
    </row>
    <row r="198" spans="1:17" ht="27.9" customHeight="1">
      <c r="A198" s="2211"/>
      <c r="B198" s="2260" t="s">
        <v>128</v>
      </c>
      <c r="C198" s="1237" t="s">
        <v>129</v>
      </c>
      <c r="D198" s="1220" t="s">
        <v>3</v>
      </c>
      <c r="E198" s="1268">
        <v>10</v>
      </c>
      <c r="F198" s="1221">
        <v>6</v>
      </c>
      <c r="G198" s="1222">
        <v>3.2818499999999999E-4</v>
      </c>
      <c r="H198" s="1223">
        <v>10</v>
      </c>
      <c r="I198" s="1224" t="s">
        <v>628</v>
      </c>
      <c r="J198" s="728">
        <f>IFERROR(VLOOKUP(C198,TDSheet!$G$1:$AK$2998,30,FALSE)/'Параметры заказа'!$B$10,"")</f>
        <v>6.45</v>
      </c>
      <c r="K198" s="1095">
        <f t="shared" si="2"/>
        <v>516.24426150000011</v>
      </c>
      <c r="L198" s="496"/>
      <c r="P198" s="10"/>
      <c r="Q198" s="10"/>
    </row>
    <row r="199" spans="1:17" ht="27.9" customHeight="1">
      <c r="A199" s="2212"/>
      <c r="B199" s="2261"/>
      <c r="C199" s="1225" t="s">
        <v>1621</v>
      </c>
      <c r="D199" s="1226" t="s">
        <v>1627</v>
      </c>
      <c r="E199" s="1315">
        <v>10</v>
      </c>
      <c r="F199" s="1227">
        <v>7</v>
      </c>
      <c r="G199" s="1228"/>
      <c r="H199" s="1229">
        <v>10</v>
      </c>
      <c r="I199" s="1316" t="s">
        <v>628</v>
      </c>
      <c r="J199" s="729">
        <f>IFERROR(VLOOKUP(C199,TDSheet!$G$1:$AK$2998,30,FALSE)/'Параметры заказа'!$B$10,"")</f>
        <v>7.18</v>
      </c>
      <c r="K199" s="1076">
        <f t="shared" si="2"/>
        <v>574.67190660000006</v>
      </c>
      <c r="L199" s="497"/>
      <c r="O199" s="258"/>
      <c r="P199" s="10"/>
      <c r="Q199" s="10"/>
    </row>
    <row r="200" spans="1:17" ht="27.9" customHeight="1" thickBot="1">
      <c r="A200" s="2213"/>
      <c r="B200" s="2262"/>
      <c r="C200" s="1231"/>
      <c r="D200" s="1232"/>
      <c r="E200" s="1317"/>
      <c r="F200" s="1233"/>
      <c r="G200" s="1234"/>
      <c r="H200" s="1235"/>
      <c r="I200" s="1236"/>
      <c r="J200" s="730" t="str">
        <f>IFERROR(VLOOKUP(C200,TDSheet!$G$1:$AK$2998,30,FALSE)/'Параметры заказа'!$B$10,"")</f>
        <v/>
      </c>
      <c r="K200" s="1097" t="str">
        <f t="shared" si="2"/>
        <v/>
      </c>
      <c r="L200" s="498"/>
      <c r="P200" s="10"/>
      <c r="Q200" s="10"/>
    </row>
    <row r="201" spans="1:17" ht="27.9" customHeight="1">
      <c r="A201" s="2211"/>
      <c r="B201" s="2263" t="s">
        <v>130</v>
      </c>
      <c r="C201" s="1237" t="s">
        <v>131</v>
      </c>
      <c r="D201" s="1220" t="s">
        <v>3</v>
      </c>
      <c r="E201" s="1268">
        <v>10</v>
      </c>
      <c r="F201" s="1221">
        <v>6</v>
      </c>
      <c r="G201" s="1222">
        <v>3.2818499999999999E-4</v>
      </c>
      <c r="H201" s="1223">
        <v>10</v>
      </c>
      <c r="I201" s="1224" t="s">
        <v>628</v>
      </c>
      <c r="J201" s="728">
        <f>IFERROR(VLOOKUP(C201,TDSheet!$G$1:$AK$2998,30,FALSE)/'Параметры заказа'!$B$10,"")</f>
        <v>6.17</v>
      </c>
      <c r="K201" s="1095">
        <f t="shared" si="2"/>
        <v>493.83365790000005</v>
      </c>
      <c r="L201" s="496"/>
      <c r="P201" s="10"/>
      <c r="Q201" s="10"/>
    </row>
    <row r="202" spans="1:17" ht="27.9" customHeight="1">
      <c r="A202" s="2212"/>
      <c r="B202" s="2264"/>
      <c r="C202" s="1225" t="s">
        <v>132</v>
      </c>
      <c r="D202" s="1226" t="s">
        <v>5</v>
      </c>
      <c r="E202" s="1315">
        <v>10</v>
      </c>
      <c r="F202" s="1227">
        <v>9</v>
      </c>
      <c r="G202" s="1228">
        <v>3.2818499999999999E-4</v>
      </c>
      <c r="H202" s="1229">
        <v>10</v>
      </c>
      <c r="I202" s="1230" t="s">
        <v>628</v>
      </c>
      <c r="J202" s="729">
        <f>IFERROR(VLOOKUP(C202,TDSheet!$G$1:$AK$2998,30,FALSE)/'Параметры заказа'!$B$10,"")</f>
        <v>9.48</v>
      </c>
      <c r="K202" s="1076">
        <f t="shared" si="2"/>
        <v>758.75900760000013</v>
      </c>
      <c r="L202" s="497"/>
      <c r="P202" s="10"/>
      <c r="Q202" s="10"/>
    </row>
    <row r="203" spans="1:17" ht="27.9" customHeight="1" thickBot="1">
      <c r="A203" s="2213"/>
      <c r="B203" s="2265"/>
      <c r="C203" s="1249"/>
      <c r="D203" s="1250"/>
      <c r="E203" s="1251"/>
      <c r="F203" s="1251"/>
      <c r="G203" s="1234"/>
      <c r="H203" s="1235"/>
      <c r="I203" s="1252"/>
      <c r="J203" s="733" t="str">
        <f>IFERROR(VLOOKUP(C203,TDSheet!$G$1:$AK$2998,30,FALSE)/'Параметры заказа'!$B$10,"")</f>
        <v/>
      </c>
      <c r="K203" s="1183" t="str">
        <f t="shared" si="2"/>
        <v/>
      </c>
      <c r="L203" s="498"/>
      <c r="P203" s="10"/>
      <c r="Q203" s="10"/>
    </row>
    <row r="204" spans="1:17" ht="27.9" customHeight="1">
      <c r="A204" s="2211"/>
      <c r="B204" s="2260" t="s">
        <v>133</v>
      </c>
      <c r="C204" s="1237" t="s">
        <v>134</v>
      </c>
      <c r="D204" s="1220" t="s">
        <v>3</v>
      </c>
      <c r="E204" s="1268">
        <v>10</v>
      </c>
      <c r="F204" s="1221">
        <v>7</v>
      </c>
      <c r="G204" s="1222">
        <v>3.2818499999999999E-4</v>
      </c>
      <c r="H204" s="1223">
        <v>10</v>
      </c>
      <c r="I204" s="1224" t="s">
        <v>628</v>
      </c>
      <c r="J204" s="728">
        <f>IFERROR(VLOOKUP(C204,TDSheet!$G$1:$AK$2998,30,FALSE)/'Параметры заказа'!$B$10,"")</f>
        <v>6.89</v>
      </c>
      <c r="K204" s="1095">
        <f t="shared" ref="K204:K257" si="3">IFERROR(J204*$K$3*((100-$K$1)/100),"")</f>
        <v>551.4609243000001</v>
      </c>
      <c r="L204" s="496"/>
      <c r="P204" s="10"/>
      <c r="Q204" s="10"/>
    </row>
    <row r="205" spans="1:17" ht="27.9" customHeight="1">
      <c r="A205" s="2212"/>
      <c r="B205" s="2261"/>
      <c r="C205" s="1225" t="s">
        <v>1622</v>
      </c>
      <c r="D205" s="1226" t="s">
        <v>1627</v>
      </c>
      <c r="E205" s="1315">
        <v>10</v>
      </c>
      <c r="F205" s="1227">
        <v>7</v>
      </c>
      <c r="G205" s="1228"/>
      <c r="H205" s="1229">
        <v>10</v>
      </c>
      <c r="I205" s="1316" t="s">
        <v>628</v>
      </c>
      <c r="J205" s="729">
        <f>IFERROR(VLOOKUP(C205,TDSheet!$G$1:$AK$2998,30,FALSE)/'Параметры заказа'!$B$10,"")</f>
        <v>6.94</v>
      </c>
      <c r="K205" s="1076">
        <f t="shared" si="3"/>
        <v>555.46281780000015</v>
      </c>
      <c r="L205" s="497"/>
      <c r="O205" s="258"/>
      <c r="P205" s="10"/>
      <c r="Q205" s="10"/>
    </row>
    <row r="206" spans="1:17" ht="27.9" customHeight="1" thickBot="1">
      <c r="A206" s="2213"/>
      <c r="B206" s="2262"/>
      <c r="C206" s="1231"/>
      <c r="D206" s="1232"/>
      <c r="E206" s="1317"/>
      <c r="F206" s="1233"/>
      <c r="G206" s="1234"/>
      <c r="H206" s="1235"/>
      <c r="I206" s="1236"/>
      <c r="J206" s="730" t="str">
        <f>IFERROR(VLOOKUP(C206,TDSheet!$G$1:$AK$2998,30,FALSE)/'Параметры заказа'!$B$10,"")</f>
        <v/>
      </c>
      <c r="K206" s="1097" t="str">
        <f t="shared" si="3"/>
        <v/>
      </c>
      <c r="L206" s="498"/>
      <c r="P206" s="10"/>
      <c r="Q206" s="10"/>
    </row>
    <row r="207" spans="1:17" ht="27.9" customHeight="1">
      <c r="A207" s="2211"/>
      <c r="B207" s="2260" t="s">
        <v>135</v>
      </c>
      <c r="C207" s="1237" t="s">
        <v>136</v>
      </c>
      <c r="D207" s="1220" t="s">
        <v>3</v>
      </c>
      <c r="E207" s="1268">
        <v>10</v>
      </c>
      <c r="F207" s="1221">
        <v>155</v>
      </c>
      <c r="G207" s="1222">
        <v>3.2818499999999999E-4</v>
      </c>
      <c r="H207" s="1223">
        <v>10</v>
      </c>
      <c r="I207" s="1224" t="s">
        <v>628</v>
      </c>
      <c r="J207" s="728">
        <f>IFERROR(VLOOKUP(C207,TDSheet!$G$1:$AK$2998,30,FALSE)/'Параметры заказа'!$B$10,"")</f>
        <v>5.67</v>
      </c>
      <c r="K207" s="1095">
        <f t="shared" si="3"/>
        <v>453.81472290000005</v>
      </c>
      <c r="L207" s="496"/>
      <c r="P207" s="10"/>
      <c r="Q207" s="10"/>
    </row>
    <row r="208" spans="1:17" ht="27.9" customHeight="1">
      <c r="A208" s="2212"/>
      <c r="B208" s="2261"/>
      <c r="C208" s="1225" t="s">
        <v>137</v>
      </c>
      <c r="D208" s="1226" t="s">
        <v>5</v>
      </c>
      <c r="E208" s="1315">
        <v>10</v>
      </c>
      <c r="F208" s="1227">
        <v>9</v>
      </c>
      <c r="G208" s="1228">
        <v>3.2818499999999999E-4</v>
      </c>
      <c r="H208" s="1229">
        <v>10</v>
      </c>
      <c r="I208" s="1230" t="s">
        <v>628</v>
      </c>
      <c r="J208" s="729">
        <f>IFERROR(VLOOKUP(C208,TDSheet!$G$1:$AK$2998,30,FALSE)/'Параметры заказа'!$B$10,"")</f>
        <v>9.2100000000000009</v>
      </c>
      <c r="K208" s="1076">
        <f t="shared" si="3"/>
        <v>737.1487827000002</v>
      </c>
      <c r="L208" s="497"/>
      <c r="P208" s="10"/>
      <c r="Q208" s="10"/>
    </row>
    <row r="209" spans="1:17" ht="27.9" customHeight="1" thickBot="1">
      <c r="A209" s="2213"/>
      <c r="B209" s="2262"/>
      <c r="C209" s="1231"/>
      <c r="D209" s="1232"/>
      <c r="E209" s="1317"/>
      <c r="F209" s="1233"/>
      <c r="G209" s="1234"/>
      <c r="H209" s="1235"/>
      <c r="I209" s="1236"/>
      <c r="J209" s="730" t="str">
        <f>IFERROR(VLOOKUP(C209,TDSheet!$G$1:$AK$2998,30,FALSE)/'Параметры заказа'!$B$10,"")</f>
        <v/>
      </c>
      <c r="K209" s="1097" t="str">
        <f t="shared" si="3"/>
        <v/>
      </c>
      <c r="L209" s="498"/>
      <c r="P209" s="10"/>
      <c r="Q209" s="10"/>
    </row>
    <row r="210" spans="1:17" ht="27.9" customHeight="1">
      <c r="A210" s="2211"/>
      <c r="B210" s="2260" t="s">
        <v>138</v>
      </c>
      <c r="C210" s="1237" t="s">
        <v>139</v>
      </c>
      <c r="D210" s="1220" t="s">
        <v>3</v>
      </c>
      <c r="E210" s="1268">
        <v>10</v>
      </c>
      <c r="F210" s="1221">
        <v>6</v>
      </c>
      <c r="G210" s="1222">
        <v>3.2818499999999999E-4</v>
      </c>
      <c r="H210" s="1223">
        <v>10</v>
      </c>
      <c r="I210" s="1224" t="s">
        <v>628</v>
      </c>
      <c r="J210" s="728">
        <f>IFERROR(VLOOKUP(C210,TDSheet!$G$1:$AK$2998,30,FALSE)/'Параметры заказа'!$B$10,"")</f>
        <v>6.36</v>
      </c>
      <c r="K210" s="1095">
        <f t="shared" si="3"/>
        <v>509.04085320000013</v>
      </c>
      <c r="L210" s="496"/>
      <c r="P210" s="10"/>
      <c r="Q210" s="10"/>
    </row>
    <row r="211" spans="1:17" ht="27.9" customHeight="1">
      <c r="A211" s="2212"/>
      <c r="B211" s="2261"/>
      <c r="C211" s="1264" t="s">
        <v>1623</v>
      </c>
      <c r="D211" s="1318" t="s">
        <v>1628</v>
      </c>
      <c r="E211" s="1266">
        <v>10</v>
      </c>
      <c r="F211" s="1266">
        <v>6</v>
      </c>
      <c r="G211" s="1228"/>
      <c r="H211" s="1229">
        <v>10</v>
      </c>
      <c r="I211" s="1319">
        <v>80</v>
      </c>
      <c r="J211" s="739">
        <f>IFERROR(VLOOKUP(C211,TDSheet!$G$1:$AK$2998,30,FALSE)/'Параметры заказа'!$B$10,"")</f>
        <v>6.47</v>
      </c>
      <c r="K211" s="1176">
        <f t="shared" si="3"/>
        <v>517.84501890000001</v>
      </c>
      <c r="L211" s="497"/>
      <c r="O211" s="258"/>
      <c r="P211" s="10"/>
      <c r="Q211" s="10"/>
    </row>
    <row r="212" spans="1:17" ht="27.9" customHeight="1" thickBot="1">
      <c r="A212" s="2213"/>
      <c r="B212" s="2262"/>
      <c r="C212" s="1249"/>
      <c r="D212" s="1250"/>
      <c r="E212" s="1251"/>
      <c r="F212" s="1251"/>
      <c r="G212" s="1234"/>
      <c r="H212" s="1235"/>
      <c r="I212" s="1252"/>
      <c r="J212" s="733" t="str">
        <f>IFERROR(VLOOKUP(C212,TDSheet!$G$1:$AK$2998,30,FALSE)/'Параметры заказа'!$B$10,"")</f>
        <v/>
      </c>
      <c r="K212" s="1183" t="str">
        <f t="shared" si="3"/>
        <v/>
      </c>
      <c r="L212" s="498"/>
      <c r="P212" s="10"/>
      <c r="Q212" s="10"/>
    </row>
    <row r="213" spans="1:17" ht="27.9" customHeight="1" thickBot="1">
      <c r="A213" s="1297" t="s">
        <v>176</v>
      </c>
      <c r="B213" s="744"/>
      <c r="C213" s="744"/>
      <c r="D213" s="744"/>
      <c r="E213" s="744"/>
      <c r="F213" s="744"/>
      <c r="G213" s="744"/>
      <c r="H213" s="744"/>
      <c r="I213" s="744"/>
      <c r="J213" s="744" t="str">
        <f>IFERROR(VLOOKUP(C213,TDSheet!$G$1:$AK$2998,30,FALSE)/'Параметры заказа'!$B$10,"")</f>
        <v/>
      </c>
      <c r="K213" s="1155" t="str">
        <f t="shared" si="3"/>
        <v/>
      </c>
      <c r="L213" s="499"/>
      <c r="P213" s="10"/>
      <c r="Q213" s="10"/>
    </row>
    <row r="214" spans="1:17" ht="27.9" customHeight="1">
      <c r="A214" s="2267"/>
      <c r="B214" s="2206" t="s">
        <v>140</v>
      </c>
      <c r="C214" s="1253" t="s">
        <v>141</v>
      </c>
      <c r="D214" s="1320" t="s">
        <v>142</v>
      </c>
      <c r="E214" s="1321" t="s">
        <v>2062</v>
      </c>
      <c r="F214" s="1321">
        <v>131</v>
      </c>
      <c r="G214" s="1228">
        <v>4.3758000000000002E-4</v>
      </c>
      <c r="H214" s="1257"/>
      <c r="I214" s="1258" t="s">
        <v>639</v>
      </c>
      <c r="J214" s="746">
        <f>IFERROR(VLOOKUP(C214,TDSheet!$G$1:$AK$2998,30,FALSE)/'Параметры заказа'!$B$10,"")</f>
        <v>7.13</v>
      </c>
      <c r="K214" s="1078">
        <f t="shared" si="3"/>
        <v>570.67001310000012</v>
      </c>
      <c r="L214" s="511"/>
      <c r="P214" s="10"/>
      <c r="Q214" s="10"/>
    </row>
    <row r="215" spans="1:17" ht="27.9" customHeight="1">
      <c r="A215" s="2268"/>
      <c r="B215" s="2231"/>
      <c r="C215" s="1322" t="s">
        <v>2061</v>
      </c>
      <c r="D215" s="1265" t="s">
        <v>142</v>
      </c>
      <c r="E215" s="1323" t="s">
        <v>2098</v>
      </c>
      <c r="F215" s="1266">
        <v>131</v>
      </c>
      <c r="G215" s="1228">
        <v>4.3758000000000002E-4</v>
      </c>
      <c r="H215" s="1229"/>
      <c r="I215" s="1267" t="s">
        <v>639</v>
      </c>
      <c r="J215" s="729">
        <f>IFERROR(VLOOKUP(C215,TDSheet!$G$1:$AK$2998,30,FALSE)/'Параметры заказа'!$B$10,"")</f>
        <v>7.9</v>
      </c>
      <c r="K215" s="1079">
        <f t="shared" si="3"/>
        <v>632.29917300000011</v>
      </c>
      <c r="L215" s="497"/>
      <c r="O215" s="471" t="s">
        <v>2195</v>
      </c>
      <c r="P215" s="10"/>
      <c r="Q215" s="10"/>
    </row>
    <row r="216" spans="1:17" ht="27.9" customHeight="1" thickBot="1">
      <c r="A216" s="2269"/>
      <c r="B216" s="2266"/>
      <c r="C216" s="1269"/>
      <c r="D216" s="1270"/>
      <c r="E216" s="1271"/>
      <c r="F216" s="1271"/>
      <c r="G216" s="1228"/>
      <c r="H216" s="1272"/>
      <c r="I216" s="1273"/>
      <c r="J216" s="750" t="str">
        <f>IFERROR(VLOOKUP(C216,TDSheet!$G$1:$AK$2998,30,FALSE)/'Параметры заказа'!$B$10,"")</f>
        <v/>
      </c>
      <c r="K216" s="1184" t="str">
        <f t="shared" si="3"/>
        <v/>
      </c>
      <c r="L216" s="500"/>
      <c r="P216" s="10"/>
      <c r="Q216" s="10"/>
    </row>
    <row r="217" spans="1:17" ht="27.9" customHeight="1">
      <c r="A217" s="2284"/>
      <c r="B217" s="2130" t="s">
        <v>1470</v>
      </c>
      <c r="C217" s="1324" t="s">
        <v>1471</v>
      </c>
      <c r="D217" s="1306"/>
      <c r="E217" s="1307"/>
      <c r="F217" s="1307"/>
      <c r="G217" s="1274">
        <v>4.3758000000000002E-4</v>
      </c>
      <c r="H217" s="1223"/>
      <c r="I217" s="1325">
        <v>60</v>
      </c>
      <c r="J217" s="795">
        <f>IFERROR(VLOOKUP(C217,TDSheet!$G$1:$AK$2998,30,FALSE)/'Параметры заказа'!$B$10,"")</f>
        <v>8.01</v>
      </c>
      <c r="K217" s="1111">
        <f t="shared" si="3"/>
        <v>641.10333870000011</v>
      </c>
      <c r="L217" s="508"/>
      <c r="O217" s="258"/>
      <c r="P217" s="10"/>
      <c r="Q217" s="10"/>
    </row>
    <row r="218" spans="1:17" ht="27.9" customHeight="1">
      <c r="A218" s="2285"/>
      <c r="B218" s="2297"/>
      <c r="C218" s="1899"/>
      <c r="D218" s="1900"/>
      <c r="E218" s="1901"/>
      <c r="F218" s="1901"/>
      <c r="G218" s="1902"/>
      <c r="H218" s="1903"/>
      <c r="I218" s="1905"/>
      <c r="J218" s="1906" t="str">
        <f>IFERROR(VLOOKUP(C218,TDSheet!$G$1:$AK$2998,30,FALSE)/'Параметры заказа'!$B$10,"")</f>
        <v/>
      </c>
      <c r="K218" s="1907" t="str">
        <f t="shared" si="3"/>
        <v/>
      </c>
      <c r="L218" s="1880"/>
      <c r="P218" s="10"/>
      <c r="Q218" s="10"/>
    </row>
    <row r="219" spans="1:17" ht="27.9" customHeight="1" thickBot="1">
      <c r="A219" s="2286"/>
      <c r="B219" s="2298"/>
      <c r="C219" s="1873"/>
      <c r="D219" s="1874"/>
      <c r="E219" s="1875"/>
      <c r="F219" s="1875"/>
      <c r="G219" s="1908"/>
      <c r="H219" s="1835"/>
      <c r="I219" s="1909"/>
      <c r="J219" s="1910" t="str">
        <f>IFERROR(VLOOKUP(C219,TDSheet!$G$1:$AK$2998,30,FALSE)/'Параметры заказа'!$B$10,"")</f>
        <v/>
      </c>
      <c r="K219" s="1911" t="str">
        <f t="shared" si="3"/>
        <v/>
      </c>
      <c r="L219" s="1878"/>
      <c r="P219" s="10"/>
      <c r="Q219" s="10"/>
    </row>
    <row r="220" spans="1:17" ht="30.9" customHeight="1">
      <c r="A220" s="2220"/>
      <c r="B220" s="2283" t="s">
        <v>146</v>
      </c>
      <c r="C220" s="1253" t="s">
        <v>147</v>
      </c>
      <c r="D220" s="1254" t="s">
        <v>3</v>
      </c>
      <c r="E220" s="1314">
        <v>10</v>
      </c>
      <c r="F220" s="1314">
        <v>212</v>
      </c>
      <c r="G220" s="1228">
        <v>3.2818499999999999E-4</v>
      </c>
      <c r="H220" s="1257">
        <v>10</v>
      </c>
      <c r="I220" s="1258" t="s">
        <v>628</v>
      </c>
      <c r="J220" s="752">
        <f>IFERROR(VLOOKUP(C220,TDSheet!$G$1:$AK$2998,30,FALSE)/'Параметры заказа'!$B$10,"")</f>
        <v>10.81</v>
      </c>
      <c r="K220" s="1078">
        <f t="shared" si="3"/>
        <v>865.20937470000013</v>
      </c>
      <c r="L220" s="501"/>
      <c r="O220" s="471" t="s">
        <v>2196</v>
      </c>
      <c r="P220" s="10"/>
      <c r="Q220" s="10"/>
    </row>
    <row r="221" spans="1:17" ht="27.9" customHeight="1">
      <c r="A221" s="2212"/>
      <c r="B221" s="2261"/>
      <c r="C221" s="1225" t="s">
        <v>148</v>
      </c>
      <c r="D221" s="1226" t="s">
        <v>5</v>
      </c>
      <c r="E221" s="1315">
        <v>10</v>
      </c>
      <c r="F221" s="1315">
        <v>334</v>
      </c>
      <c r="G221" s="1228">
        <v>4.10231E-4</v>
      </c>
      <c r="H221" s="1229">
        <v>8</v>
      </c>
      <c r="I221" s="1230" t="s">
        <v>629</v>
      </c>
      <c r="J221" s="729">
        <f>IFERROR(VLOOKUP(C221,TDSheet!$G$1:$AK$2998,30,FALSE)/'Параметры заказа'!$B$10,"")</f>
        <v>14.16</v>
      </c>
      <c r="K221" s="1079">
        <f t="shared" si="3"/>
        <v>1133.3362392000001</v>
      </c>
      <c r="L221" s="497"/>
      <c r="P221" s="10"/>
      <c r="Q221" s="10"/>
    </row>
    <row r="222" spans="1:17" ht="27.9" customHeight="1" thickBot="1">
      <c r="A222" s="2213"/>
      <c r="B222" s="2262"/>
      <c r="C222" s="1231"/>
      <c r="D222" s="1232"/>
      <c r="E222" s="1317"/>
      <c r="F222" s="1317"/>
      <c r="G222" s="1234"/>
      <c r="H222" s="1235"/>
      <c r="I222" s="1236"/>
      <c r="J222" s="730" t="str">
        <f>IFERROR(VLOOKUP(C222,TDSheet!$G$1:$AK$2998,30,FALSE)/'Параметры заказа'!$B$10,"")</f>
        <v/>
      </c>
      <c r="K222" s="1080" t="str">
        <f t="shared" si="3"/>
        <v/>
      </c>
      <c r="L222" s="498"/>
      <c r="P222" s="10"/>
      <c r="Q222" s="10"/>
    </row>
    <row r="223" spans="1:17" ht="27.9" customHeight="1">
      <c r="A223" s="2211"/>
      <c r="B223" s="2260" t="s">
        <v>143</v>
      </c>
      <c r="C223" s="1237" t="s">
        <v>144</v>
      </c>
      <c r="D223" s="1220" t="s">
        <v>3</v>
      </c>
      <c r="E223" s="1268">
        <v>10</v>
      </c>
      <c r="F223" s="1268">
        <v>224</v>
      </c>
      <c r="G223" s="1222">
        <v>4.10231E-4</v>
      </c>
      <c r="H223" s="1223">
        <v>8</v>
      </c>
      <c r="I223" s="1224" t="s">
        <v>629</v>
      </c>
      <c r="J223" s="728">
        <f>IFERROR(VLOOKUP(C223,TDSheet!$G$1:$AK$2998,30,FALSE)/'Параметры заказа'!$B$10,"")</f>
        <v>11.35</v>
      </c>
      <c r="K223" s="1081">
        <f t="shared" si="3"/>
        <v>908.42982450000011</v>
      </c>
      <c r="L223" s="496"/>
      <c r="P223" s="10"/>
      <c r="Q223" s="10"/>
    </row>
    <row r="224" spans="1:17" ht="27.9" customHeight="1">
      <c r="A224" s="2212"/>
      <c r="B224" s="2261"/>
      <c r="C224" s="1225" t="s">
        <v>145</v>
      </c>
      <c r="D224" s="1226" t="s">
        <v>5</v>
      </c>
      <c r="E224" s="1315">
        <v>10</v>
      </c>
      <c r="F224" s="1315">
        <v>344</v>
      </c>
      <c r="G224" s="1228">
        <v>5.46975E-4</v>
      </c>
      <c r="H224" s="1229">
        <v>6</v>
      </c>
      <c r="I224" s="1230" t="s">
        <v>630</v>
      </c>
      <c r="J224" s="729">
        <f>IFERROR(VLOOKUP(C224,TDSheet!$G$1:$AK$2998,30,FALSE)/'Параметры заказа'!$B$10,"")</f>
        <v>14.76</v>
      </c>
      <c r="K224" s="1079">
        <f t="shared" si="3"/>
        <v>1181.3589612000001</v>
      </c>
      <c r="L224" s="497"/>
      <c r="P224" s="10"/>
      <c r="Q224" s="10"/>
    </row>
    <row r="225" spans="1:17" ht="27.9" customHeight="1" thickBot="1">
      <c r="A225" s="2213"/>
      <c r="B225" s="2262"/>
      <c r="C225" s="1231"/>
      <c r="D225" s="1232"/>
      <c r="E225" s="1317"/>
      <c r="F225" s="1317"/>
      <c r="G225" s="1234"/>
      <c r="H225" s="1235"/>
      <c r="I225" s="1236"/>
      <c r="J225" s="730" t="str">
        <f>IFERROR(VLOOKUP(C225,TDSheet!$G$1:$AK$2998,30,FALSE)/'Параметры заказа'!$B$10,"")</f>
        <v/>
      </c>
      <c r="K225" s="1080" t="str">
        <f t="shared" si="3"/>
        <v/>
      </c>
      <c r="L225" s="498"/>
      <c r="P225" s="10"/>
      <c r="Q225" s="10"/>
    </row>
    <row r="226" spans="1:17" ht="27.9" customHeight="1">
      <c r="A226" s="2211"/>
      <c r="B226" s="2260" t="s">
        <v>152</v>
      </c>
      <c r="C226" s="1237" t="s">
        <v>153</v>
      </c>
      <c r="D226" s="1220" t="s">
        <v>3</v>
      </c>
      <c r="E226" s="1268">
        <v>10</v>
      </c>
      <c r="F226" s="1268">
        <v>220</v>
      </c>
      <c r="G226" s="1222">
        <v>3.2818499999999999E-4</v>
      </c>
      <c r="H226" s="1223">
        <v>10</v>
      </c>
      <c r="I226" s="1224" t="s">
        <v>628</v>
      </c>
      <c r="J226" s="728">
        <f>IFERROR(VLOOKUP(C226,TDSheet!$G$1:$AK$2998,30,FALSE)/'Параметры заказа'!$B$10,"")</f>
        <v>11.46</v>
      </c>
      <c r="K226" s="1081">
        <f t="shared" si="3"/>
        <v>917.23399020000022</v>
      </c>
      <c r="L226" s="496"/>
      <c r="P226" s="10"/>
      <c r="Q226" s="10"/>
    </row>
    <row r="227" spans="1:17" ht="27.9" customHeight="1">
      <c r="A227" s="2212"/>
      <c r="B227" s="2261"/>
      <c r="C227" s="1225" t="s">
        <v>154</v>
      </c>
      <c r="D227" s="1226" t="s">
        <v>5</v>
      </c>
      <c r="E227" s="1315">
        <v>10</v>
      </c>
      <c r="F227" s="1315">
        <v>335</v>
      </c>
      <c r="G227" s="1228">
        <v>4.10231E-4</v>
      </c>
      <c r="H227" s="1229">
        <v>8</v>
      </c>
      <c r="I227" s="1230" t="s">
        <v>629</v>
      </c>
      <c r="J227" s="753">
        <f>IFERROR(VLOOKUP(C227,TDSheet!$G$1:$AK$2998,30,FALSE)/'Параметры заказа'!$B$10,"")</f>
        <v>14.98</v>
      </c>
      <c r="K227" s="1079">
        <f t="shared" si="3"/>
        <v>1198.9672926000003</v>
      </c>
      <c r="L227" s="497"/>
      <c r="P227" s="10"/>
      <c r="Q227" s="10"/>
    </row>
    <row r="228" spans="1:17" ht="27.9" customHeight="1" thickBot="1">
      <c r="A228" s="2213"/>
      <c r="B228" s="2262"/>
      <c r="C228" s="1249" t="s">
        <v>1625</v>
      </c>
      <c r="D228" s="1326" t="s">
        <v>1627</v>
      </c>
      <c r="E228" s="1251">
        <v>10</v>
      </c>
      <c r="F228" s="1251">
        <v>213</v>
      </c>
      <c r="G228" s="1234"/>
      <c r="H228" s="1235">
        <v>10</v>
      </c>
      <c r="I228" s="1327">
        <v>80</v>
      </c>
      <c r="J228" s="733">
        <f>IFERROR(VLOOKUP(C228,TDSheet!$G$1:$AK$2998,30,FALSE)/'Параметры заказа'!$B$10,"")</f>
        <v>11.76</v>
      </c>
      <c r="K228" s="1185">
        <f t="shared" si="3"/>
        <v>941.24535120000007</v>
      </c>
      <c r="L228" s="500"/>
      <c r="O228" s="258"/>
      <c r="P228" s="10"/>
      <c r="Q228" s="10"/>
    </row>
    <row r="229" spans="1:17" ht="27.9" customHeight="1">
      <c r="A229" s="2211"/>
      <c r="B229" s="2260" t="s">
        <v>149</v>
      </c>
      <c r="C229" s="1237" t="s">
        <v>150</v>
      </c>
      <c r="D229" s="1220" t="s">
        <v>3</v>
      </c>
      <c r="E229" s="1268">
        <v>10</v>
      </c>
      <c r="F229" s="1268">
        <v>232</v>
      </c>
      <c r="G229" s="1222">
        <v>4.10231E-4</v>
      </c>
      <c r="H229" s="1223">
        <v>8</v>
      </c>
      <c r="I229" s="1224" t="s">
        <v>629</v>
      </c>
      <c r="J229" s="728">
        <f>IFERROR(VLOOKUP(C229,TDSheet!$G$1:$AK$2998,30,FALSE)/'Параметры заказа'!$B$10,"")</f>
        <v>11.52</v>
      </c>
      <c r="K229" s="1081">
        <f t="shared" si="3"/>
        <v>922.03626240000006</v>
      </c>
      <c r="L229" s="496"/>
      <c r="P229" s="10"/>
      <c r="Q229" s="10"/>
    </row>
    <row r="230" spans="1:17" ht="27.9" customHeight="1">
      <c r="A230" s="2212"/>
      <c r="B230" s="2261"/>
      <c r="C230" s="1225" t="s">
        <v>151</v>
      </c>
      <c r="D230" s="1226" t="s">
        <v>5</v>
      </c>
      <c r="E230" s="1315">
        <v>10</v>
      </c>
      <c r="F230" s="1315">
        <v>345</v>
      </c>
      <c r="G230" s="1228">
        <v>5.46975E-4</v>
      </c>
      <c r="H230" s="1229">
        <v>6</v>
      </c>
      <c r="I230" s="1230" t="s">
        <v>630</v>
      </c>
      <c r="J230" s="729">
        <f>IFERROR(VLOOKUP(C230,TDSheet!$G$1:$AK$2998,30,FALSE)/'Параметры заказа'!$B$10,"")</f>
        <v>14.86</v>
      </c>
      <c r="K230" s="1079">
        <f t="shared" si="3"/>
        <v>1189.3627482000002</v>
      </c>
      <c r="L230" s="497"/>
      <c r="O230" s="471" t="s">
        <v>2196</v>
      </c>
      <c r="P230" s="10"/>
      <c r="Q230" s="10"/>
    </row>
    <row r="231" spans="1:17" ht="27.9" customHeight="1" thickBot="1">
      <c r="A231" s="2213"/>
      <c r="B231" s="2262"/>
      <c r="C231" s="1231" t="s">
        <v>1624</v>
      </c>
      <c r="D231" s="1232" t="s">
        <v>1628</v>
      </c>
      <c r="E231" s="1317">
        <v>10</v>
      </c>
      <c r="F231" s="1317">
        <v>237</v>
      </c>
      <c r="G231" s="1234"/>
      <c r="H231" s="1235">
        <v>8</v>
      </c>
      <c r="I231" s="1328" t="s">
        <v>629</v>
      </c>
      <c r="J231" s="730">
        <f>IFERROR(VLOOKUP(C231,TDSheet!$G$1:$AK$2998,30,FALSE)/'Параметры заказа'!$B$10,"")</f>
        <v>12.49</v>
      </c>
      <c r="K231" s="1080">
        <f t="shared" si="3"/>
        <v>999.67299630000014</v>
      </c>
      <c r="L231" s="498"/>
      <c r="O231" s="471" t="s">
        <v>2196</v>
      </c>
      <c r="P231" s="10"/>
      <c r="Q231" s="10"/>
    </row>
    <row r="232" spans="1:17" ht="27.9" customHeight="1" thickBot="1">
      <c r="A232" s="1329" t="s">
        <v>181</v>
      </c>
      <c r="B232" s="754"/>
      <c r="C232" s="754"/>
      <c r="D232" s="754"/>
      <c r="E232" s="754"/>
      <c r="F232" s="754"/>
      <c r="G232" s="754"/>
      <c r="H232" s="754"/>
      <c r="I232" s="754"/>
      <c r="J232" s="754" t="str">
        <f>IFERROR(VLOOKUP(C232,TDSheet!$G$1:$AK$2998,30,FALSE)/'Параметры заказа'!$B$10,"")</f>
        <v/>
      </c>
      <c r="K232" s="1186" t="str">
        <f t="shared" si="3"/>
        <v/>
      </c>
      <c r="L232" s="506"/>
      <c r="P232" s="10"/>
      <c r="Q232" s="10"/>
    </row>
    <row r="233" spans="1:17" ht="27.9" customHeight="1">
      <c r="A233" s="2222"/>
      <c r="B233" s="2287" t="s">
        <v>182</v>
      </c>
      <c r="C233" s="1237" t="s">
        <v>117</v>
      </c>
      <c r="D233" s="1220" t="s">
        <v>3</v>
      </c>
      <c r="E233" s="1221"/>
      <c r="F233" s="1238">
        <v>363</v>
      </c>
      <c r="G233" s="1274">
        <v>3.003E-3</v>
      </c>
      <c r="H233" s="1223"/>
      <c r="I233" s="1224" t="s">
        <v>632</v>
      </c>
      <c r="J233" s="728">
        <f>IFERROR(VLOOKUP(C233,TDSheet!$G$1:$AK$2998,30,FALSE)/'Параметры заказа'!$B$10,"")</f>
        <v>19.7</v>
      </c>
      <c r="K233" s="1095">
        <f t="shared" si="3"/>
        <v>1576.7460390000001</v>
      </c>
      <c r="L233" s="496"/>
      <c r="P233" s="10"/>
      <c r="Q233" s="10"/>
    </row>
    <row r="234" spans="1:17" ht="27.9" customHeight="1">
      <c r="A234" s="2223"/>
      <c r="B234" s="2288"/>
      <c r="C234" s="1225"/>
      <c r="D234" s="1226"/>
      <c r="E234" s="1227"/>
      <c r="F234" s="1239"/>
      <c r="G234" s="1261">
        <v>3.003E-3</v>
      </c>
      <c r="H234" s="1229"/>
      <c r="I234" s="1230"/>
      <c r="J234" s="729" t="str">
        <f>IFERROR(VLOOKUP(C234,TDSheet!$G$1:$AK$2998,30,FALSE)/'Параметры заказа'!$B$10,"")</f>
        <v/>
      </c>
      <c r="K234" s="1076" t="str">
        <f t="shared" si="3"/>
        <v/>
      </c>
      <c r="L234" s="497"/>
      <c r="P234" s="10"/>
      <c r="Q234" s="10"/>
    </row>
    <row r="235" spans="1:17" ht="27.9" customHeight="1">
      <c r="A235" s="2223"/>
      <c r="B235" s="2288" t="s">
        <v>183</v>
      </c>
      <c r="C235" s="1225" t="s">
        <v>119</v>
      </c>
      <c r="D235" s="1226" t="s">
        <v>3</v>
      </c>
      <c r="E235" s="1227"/>
      <c r="F235" s="1239">
        <v>351</v>
      </c>
      <c r="G235" s="1261">
        <v>3.003E-3</v>
      </c>
      <c r="H235" s="1229"/>
      <c r="I235" s="1230" t="s">
        <v>632</v>
      </c>
      <c r="J235" s="729">
        <f>IFERROR(VLOOKUP(C235,TDSheet!$G$1:$AK$2998,30,FALSE)/'Параметры заказа'!$B$10,"")</f>
        <v>18.36</v>
      </c>
      <c r="K235" s="1076">
        <f t="shared" si="3"/>
        <v>1469.4952932000001</v>
      </c>
      <c r="L235" s="497"/>
      <c r="O235" s="471" t="s">
        <v>2196</v>
      </c>
      <c r="P235" s="10"/>
      <c r="Q235" s="10"/>
    </row>
    <row r="236" spans="1:17" ht="27.9" customHeight="1" thickBot="1">
      <c r="A236" s="2293"/>
      <c r="B236" s="2289"/>
      <c r="C236" s="1330"/>
      <c r="D236" s="1331"/>
      <c r="E236" s="1332"/>
      <c r="F236" s="1333"/>
      <c r="G236" s="1334">
        <v>3.003E-3</v>
      </c>
      <c r="H236" s="1272"/>
      <c r="I236" s="1335"/>
      <c r="J236" s="753" t="str">
        <f>IFERROR(VLOOKUP(C236,TDSheet!$G$1:$AK$2998,30,FALSE)/'Параметры заказа'!$B$10,"")</f>
        <v/>
      </c>
      <c r="K236" s="1094" t="str">
        <f t="shared" si="3"/>
        <v/>
      </c>
      <c r="L236" s="500"/>
      <c r="P236" s="10"/>
      <c r="Q236" s="10"/>
    </row>
    <row r="237" spans="1:17" ht="27.9" customHeight="1">
      <c r="A237" s="2222"/>
      <c r="B237" s="2287" t="s">
        <v>184</v>
      </c>
      <c r="C237" s="1237" t="s">
        <v>116</v>
      </c>
      <c r="D237" s="1220" t="s">
        <v>3</v>
      </c>
      <c r="E237" s="1221"/>
      <c r="F237" s="1238">
        <v>529</v>
      </c>
      <c r="G237" s="1274">
        <v>3.6960000000000001E-3</v>
      </c>
      <c r="H237" s="1223"/>
      <c r="I237" s="1224" t="s">
        <v>632</v>
      </c>
      <c r="J237" s="755">
        <f>IFERROR(VLOOKUP(C237,TDSheet!$G$1:$AK$2998,30,FALSE)/'Параметры заказа'!$B$10,"")</f>
        <v>28.54</v>
      </c>
      <c r="K237" s="1081">
        <f t="shared" si="3"/>
        <v>2284.2808098000005</v>
      </c>
      <c r="L237" s="496"/>
      <c r="P237" s="10"/>
      <c r="Q237" s="10"/>
    </row>
    <row r="238" spans="1:17" ht="27.9" customHeight="1">
      <c r="A238" s="2223"/>
      <c r="B238" s="2288"/>
      <c r="C238" s="1225" t="s">
        <v>611</v>
      </c>
      <c r="D238" s="1226" t="s">
        <v>5</v>
      </c>
      <c r="E238" s="1227"/>
      <c r="F238" s="1239">
        <v>755</v>
      </c>
      <c r="G238" s="1261">
        <v>3.6960000000000001E-3</v>
      </c>
      <c r="H238" s="1229"/>
      <c r="I238" s="1230" t="s">
        <v>632</v>
      </c>
      <c r="J238" s="756">
        <f>IFERROR(VLOOKUP(C238,TDSheet!$G$1:$AK$2998,30,FALSE)/'Параметры заказа'!$B$10,"")</f>
        <v>36.159999999999997</v>
      </c>
      <c r="K238" s="1079">
        <f t="shared" si="3"/>
        <v>2894.1693792000001</v>
      </c>
      <c r="L238" s="497"/>
      <c r="P238" s="10"/>
      <c r="Q238" s="10"/>
    </row>
    <row r="239" spans="1:17" ht="27.9" customHeight="1">
      <c r="A239" s="2223"/>
      <c r="B239" s="2288" t="s">
        <v>185</v>
      </c>
      <c r="C239" s="1225" t="s">
        <v>118</v>
      </c>
      <c r="D239" s="1226" t="s">
        <v>3</v>
      </c>
      <c r="E239" s="1227"/>
      <c r="F239" s="1239">
        <v>498</v>
      </c>
      <c r="G239" s="1261">
        <v>3.6960000000000001E-3</v>
      </c>
      <c r="H239" s="1229"/>
      <c r="I239" s="1230" t="s">
        <v>632</v>
      </c>
      <c r="J239" s="756">
        <f>IFERROR(VLOOKUP(C239,TDSheet!$G$1:$AK$2998,30,FALSE)/'Параметры заказа'!$B$10,"")</f>
        <v>26.51</v>
      </c>
      <c r="K239" s="1079">
        <f t="shared" si="3"/>
        <v>2121.8039337000005</v>
      </c>
      <c r="L239" s="497"/>
      <c r="P239" s="10"/>
      <c r="Q239" s="10"/>
    </row>
    <row r="240" spans="1:17" ht="27.9" customHeight="1" thickBot="1">
      <c r="A240" s="2224"/>
      <c r="B240" s="2292"/>
      <c r="C240" s="1231" t="s">
        <v>612</v>
      </c>
      <c r="D240" s="1232" t="s">
        <v>5</v>
      </c>
      <c r="E240" s="1233"/>
      <c r="F240" s="1240">
        <v>466</v>
      </c>
      <c r="G240" s="1263">
        <v>3.6960000000000001E-3</v>
      </c>
      <c r="H240" s="1336"/>
      <c r="I240" s="1337" t="s">
        <v>632</v>
      </c>
      <c r="J240" s="757">
        <f>IFERROR(VLOOKUP(C240,TDSheet!$G$1:$AK$2998,30,FALSE)/'Параметры заказа'!$B$10,"")</f>
        <v>33.22</v>
      </c>
      <c r="K240" s="1080">
        <f t="shared" si="3"/>
        <v>2658.8580414000003</v>
      </c>
      <c r="L240" s="498"/>
      <c r="P240" s="10"/>
      <c r="Q240" s="10"/>
    </row>
    <row r="241" spans="1:17" ht="27.9" customHeight="1" thickBot="1">
      <c r="A241" s="1338" t="s">
        <v>620</v>
      </c>
      <c r="B241" s="758"/>
      <c r="C241" s="758"/>
      <c r="D241" s="758"/>
      <c r="E241" s="758"/>
      <c r="F241" s="758"/>
      <c r="G241" s="758"/>
      <c r="H241" s="758"/>
      <c r="I241" s="758"/>
      <c r="J241" s="758" t="str">
        <f>IFERROR(VLOOKUP(C241,TDSheet!$G$1:$AK$2998,30,FALSE)/'Параметры заказа'!$B$10,"")</f>
        <v/>
      </c>
      <c r="K241" s="1187" t="str">
        <f t="shared" si="3"/>
        <v/>
      </c>
      <c r="L241" s="507"/>
      <c r="P241" s="10"/>
      <c r="Q241" s="10"/>
    </row>
    <row r="242" spans="1:17" ht="27.9" customHeight="1">
      <c r="A242" s="2211"/>
      <c r="B242" s="2260" t="s">
        <v>607</v>
      </c>
      <c r="C242" s="1339" t="s">
        <v>1360</v>
      </c>
      <c r="D242" s="1220" t="s">
        <v>3</v>
      </c>
      <c r="E242" s="1268">
        <v>10</v>
      </c>
      <c r="F242" s="1268">
        <v>212</v>
      </c>
      <c r="G242" s="1274">
        <v>2.27906E-4</v>
      </c>
      <c r="H242" s="1223">
        <v>12</v>
      </c>
      <c r="I242" s="1340" t="s">
        <v>640</v>
      </c>
      <c r="J242" s="755">
        <f>IFERROR(VLOOKUP(C242,TDSheet!$G$1:$AK$2998,30,FALSE)/'Параметры заказа'!$B$10,"")</f>
        <v>12.03</v>
      </c>
      <c r="K242" s="1111">
        <f t="shared" si="3"/>
        <v>962.85557610000012</v>
      </c>
      <c r="L242" s="508"/>
      <c r="O242" s="471" t="s">
        <v>2195</v>
      </c>
      <c r="P242" s="10"/>
      <c r="Q242" s="10"/>
    </row>
    <row r="243" spans="1:17" ht="26.25" customHeight="1">
      <c r="A243" s="2212"/>
      <c r="B243" s="2290"/>
      <c r="C243" s="1341" t="s">
        <v>608</v>
      </c>
      <c r="D243" s="1342" t="s">
        <v>5</v>
      </c>
      <c r="E243" s="1343">
        <v>10</v>
      </c>
      <c r="F243" s="1343">
        <v>330</v>
      </c>
      <c r="G243" s="1344">
        <v>3.4185900000000002E-4</v>
      </c>
      <c r="H243" s="1345">
        <v>8</v>
      </c>
      <c r="I243" s="1346" t="s">
        <v>629</v>
      </c>
      <c r="J243" s="759">
        <f>IFERROR(VLOOKUP(C243,TDSheet!$G$1:$AK$2998,30,FALSE)/'Параметры заказа'!$B$10,"")</f>
        <v>15.87</v>
      </c>
      <c r="K243" s="1188">
        <f t="shared" si="3"/>
        <v>1270.2009969000001</v>
      </c>
      <c r="L243" s="509"/>
      <c r="P243" s="10"/>
      <c r="Q243" s="10"/>
    </row>
    <row r="244" spans="1:17" ht="26.25" customHeight="1" thickBot="1">
      <c r="A244" s="2282"/>
      <c r="B244" s="2291"/>
      <c r="C244" s="1347"/>
      <c r="D244" s="1348"/>
      <c r="E244" s="1349"/>
      <c r="F244" s="1349"/>
      <c r="G244" s="1350"/>
      <c r="H244" s="1351"/>
      <c r="I244" s="1352"/>
      <c r="J244" s="760" t="str">
        <f>IFERROR(VLOOKUP(C244,TDSheet!$G$1:$AK$2998,30,FALSE)/'Параметры заказа'!$B$10,"")</f>
        <v/>
      </c>
      <c r="K244" s="1189" t="str">
        <f t="shared" si="3"/>
        <v/>
      </c>
      <c r="L244" s="510"/>
      <c r="P244" s="10"/>
      <c r="Q244" s="10"/>
    </row>
    <row r="245" spans="1:17" ht="26.25" customHeight="1">
      <c r="A245" s="2211"/>
      <c r="B245" s="2260" t="s">
        <v>606</v>
      </c>
      <c r="C245" s="1237" t="s">
        <v>1329</v>
      </c>
      <c r="D245" s="1220" t="s">
        <v>3</v>
      </c>
      <c r="E245" s="1268">
        <v>10</v>
      </c>
      <c r="F245" s="1268">
        <v>227</v>
      </c>
      <c r="G245" s="1274">
        <v>2.6156299999999998E-4</v>
      </c>
      <c r="H245" s="1223">
        <v>8</v>
      </c>
      <c r="I245" s="1353" t="s">
        <v>629</v>
      </c>
      <c r="J245" s="761">
        <f>IFERROR(VLOOKUP(C245,TDSheet!$G$1:$AK$2998,30,FALSE)/'Параметры заказа'!$B$10,"")</f>
        <v>12.84</v>
      </c>
      <c r="K245" s="1111">
        <f t="shared" si="3"/>
        <v>1027.6862508000002</v>
      </c>
      <c r="L245" s="508"/>
      <c r="P245" s="10"/>
      <c r="Q245" s="10"/>
    </row>
    <row r="246" spans="1:17" ht="24.15" customHeight="1">
      <c r="A246" s="2212"/>
      <c r="B246" s="2290"/>
      <c r="C246" s="1341" t="s">
        <v>609</v>
      </c>
      <c r="D246" s="1342" t="s">
        <v>5</v>
      </c>
      <c r="E246" s="1343">
        <v>10</v>
      </c>
      <c r="F246" s="1343">
        <v>337</v>
      </c>
      <c r="G246" s="1344">
        <v>3.4874999999999999E-4</v>
      </c>
      <c r="H246" s="1345">
        <v>6</v>
      </c>
      <c r="I246" s="1346" t="s">
        <v>630</v>
      </c>
      <c r="J246" s="762">
        <f>IFERROR(VLOOKUP(C246,TDSheet!$G$1:$AK$2998,30,FALSE)/'Параметры заказа'!$B$10,"")</f>
        <v>16.170000000000002</v>
      </c>
      <c r="K246" s="1188">
        <f t="shared" si="3"/>
        <v>1294.2123579000004</v>
      </c>
      <c r="L246" s="509"/>
      <c r="P246" s="10"/>
      <c r="Q246" s="10"/>
    </row>
    <row r="247" spans="1:17" ht="27.15" customHeight="1" thickBot="1">
      <c r="A247" s="2213"/>
      <c r="B247" s="2262"/>
      <c r="C247" s="1231"/>
      <c r="D247" s="1232"/>
      <c r="E247" s="1317"/>
      <c r="F247" s="1317"/>
      <c r="G247" s="1263"/>
      <c r="H247" s="1235"/>
      <c r="I247" s="1354"/>
      <c r="J247" s="763" t="str">
        <f>IFERROR(VLOOKUP(C247,TDSheet!$G$1:$AK$2998,30,FALSE)/'Параметры заказа'!$B$10,"")</f>
        <v/>
      </c>
      <c r="K247" s="1136" t="str">
        <f t="shared" si="3"/>
        <v/>
      </c>
      <c r="L247" s="498"/>
      <c r="P247" s="10"/>
      <c r="Q247" s="10"/>
    </row>
    <row r="248" spans="1:17" ht="27.15" customHeight="1">
      <c r="A248" s="2220"/>
      <c r="B248" s="2283" t="s">
        <v>1472</v>
      </c>
      <c r="C248" s="1253" t="s">
        <v>1473</v>
      </c>
      <c r="D248" s="1254" t="s">
        <v>3</v>
      </c>
      <c r="E248" s="1314">
        <v>10</v>
      </c>
      <c r="F248" s="1314">
        <v>275</v>
      </c>
      <c r="G248" s="1355"/>
      <c r="H248" s="1257">
        <v>12</v>
      </c>
      <c r="I248" s="1356" t="s">
        <v>641</v>
      </c>
      <c r="J248" s="764">
        <f>IFERROR(VLOOKUP(C248,TDSheet!$G$1:$AK$2998,30,FALSE)/'Параметры заказа'!$B$10,"")</f>
        <v>13.36</v>
      </c>
      <c r="K248" s="1116">
        <f t="shared" si="3"/>
        <v>1069.3059432000002</v>
      </c>
      <c r="L248" s="511"/>
      <c r="O248" s="258"/>
      <c r="P248" s="10"/>
      <c r="Q248" s="10"/>
    </row>
    <row r="249" spans="1:17" ht="27.15" customHeight="1">
      <c r="A249" s="2212"/>
      <c r="B249" s="2261"/>
      <c r="C249" s="1225"/>
      <c r="D249" s="1226"/>
      <c r="E249" s="1315"/>
      <c r="F249" s="1315"/>
      <c r="G249" s="1261"/>
      <c r="H249" s="1229"/>
      <c r="I249" s="1357"/>
      <c r="J249" s="765" t="str">
        <f>IFERROR(VLOOKUP(C249,TDSheet!$G$1:$AK$2998,30,FALSE)/'Параметры заказа'!$B$10,"")</f>
        <v/>
      </c>
      <c r="K249" s="1137" t="str">
        <f t="shared" si="3"/>
        <v/>
      </c>
      <c r="L249" s="497"/>
      <c r="P249" s="10"/>
      <c r="Q249" s="10"/>
    </row>
    <row r="250" spans="1:17" ht="27.15" customHeight="1" thickBot="1">
      <c r="A250" s="2213"/>
      <c r="B250" s="2262"/>
      <c r="C250" s="1231"/>
      <c r="D250" s="1232"/>
      <c r="E250" s="1317"/>
      <c r="F250" s="1317"/>
      <c r="G250" s="1263"/>
      <c r="H250" s="1235"/>
      <c r="I250" s="1354"/>
      <c r="J250" s="763" t="str">
        <f>IFERROR(VLOOKUP(C250,TDSheet!$G$1:$AK$2998,30,FALSE)/'Параметры заказа'!$B$10,"")</f>
        <v/>
      </c>
      <c r="K250" s="1136" t="str">
        <f t="shared" si="3"/>
        <v/>
      </c>
      <c r="L250" s="498"/>
      <c r="P250" s="10"/>
      <c r="Q250" s="10"/>
    </row>
    <row r="251" spans="1:17" ht="27.15" customHeight="1">
      <c r="A251" s="2211"/>
      <c r="B251" s="2260" t="s">
        <v>1474</v>
      </c>
      <c r="C251" s="1237" t="s">
        <v>1475</v>
      </c>
      <c r="D251" s="1220" t="s">
        <v>1626</v>
      </c>
      <c r="E251" s="1268">
        <v>10</v>
      </c>
      <c r="F251" s="1268">
        <v>275</v>
      </c>
      <c r="G251" s="1274"/>
      <c r="H251" s="1223">
        <v>12</v>
      </c>
      <c r="I251" s="1358" t="s">
        <v>641</v>
      </c>
      <c r="J251" s="761">
        <f>IFERROR(VLOOKUP(C251,TDSheet!$G$1:$AK$2998,30,FALSE)/'Параметры заказа'!$B$10,"")</f>
        <v>12.77</v>
      </c>
      <c r="K251" s="1111">
        <f t="shared" si="3"/>
        <v>1022.0835999000001</v>
      </c>
      <c r="L251" s="496"/>
      <c r="O251" s="471" t="s">
        <v>2195</v>
      </c>
      <c r="P251" s="10"/>
      <c r="Q251" s="10"/>
    </row>
    <row r="252" spans="1:17" ht="27.15" customHeight="1">
      <c r="A252" s="2212"/>
      <c r="B252" s="2261"/>
      <c r="C252" s="1225"/>
      <c r="D252" s="1226"/>
      <c r="E252" s="1315"/>
      <c r="F252" s="1315"/>
      <c r="G252" s="1261"/>
      <c r="H252" s="1229"/>
      <c r="I252" s="1357"/>
      <c r="J252" s="765" t="str">
        <f>IFERROR(VLOOKUP(C252,TDSheet!$G$1:$AK$2998,30,FALSE)/'Параметры заказа'!$B$10,"")</f>
        <v/>
      </c>
      <c r="K252" s="1137" t="str">
        <f t="shared" si="3"/>
        <v/>
      </c>
      <c r="L252" s="497"/>
      <c r="P252" s="10"/>
      <c r="Q252" s="10"/>
    </row>
    <row r="253" spans="1:17" ht="27.15" customHeight="1" thickBot="1">
      <c r="A253" s="2213"/>
      <c r="B253" s="2262"/>
      <c r="C253" s="1231"/>
      <c r="D253" s="1232"/>
      <c r="E253" s="1317"/>
      <c r="F253" s="1317"/>
      <c r="G253" s="1263"/>
      <c r="H253" s="1235"/>
      <c r="I253" s="1354"/>
      <c r="J253" s="763" t="str">
        <f>IFERROR(VLOOKUP(C253,TDSheet!$G$1:$AK$2998,30,FALSE)/'Параметры заказа'!$B$10,"")</f>
        <v/>
      </c>
      <c r="K253" s="1136" t="str">
        <f t="shared" si="3"/>
        <v/>
      </c>
      <c r="L253" s="498"/>
      <c r="P253" s="10"/>
      <c r="Q253" s="10"/>
    </row>
    <row r="254" spans="1:17" ht="27.15" customHeight="1" thickBot="1">
      <c r="A254" s="1359" t="s">
        <v>1476</v>
      </c>
      <c r="B254" s="766"/>
      <c r="C254" s="766"/>
      <c r="D254" s="766"/>
      <c r="E254" s="766"/>
      <c r="F254" s="766"/>
      <c r="G254" s="766"/>
      <c r="H254" s="766"/>
      <c r="I254" s="766"/>
      <c r="J254" s="766" t="str">
        <f>IFERROR(VLOOKUP(C254,TDSheet!$G$1:$AK$2998,30,FALSE)/'Параметры заказа'!$B$10,"")</f>
        <v/>
      </c>
      <c r="K254" s="1190" t="str">
        <f t="shared" si="3"/>
        <v/>
      </c>
      <c r="L254" s="507"/>
      <c r="P254" s="10"/>
      <c r="Q254" s="10"/>
    </row>
    <row r="255" spans="1:17" ht="27.15" customHeight="1">
      <c r="A255" s="2280"/>
      <c r="B255" s="2263" t="s">
        <v>1477</v>
      </c>
      <c r="C255" s="1237" t="s">
        <v>1478</v>
      </c>
      <c r="D255" s="1220" t="s">
        <v>5</v>
      </c>
      <c r="E255" s="1268">
        <v>16</v>
      </c>
      <c r="F255" s="1268">
        <v>347</v>
      </c>
      <c r="G255" s="1274"/>
      <c r="H255" s="1223">
        <v>6</v>
      </c>
      <c r="I255" s="1353" t="s">
        <v>630</v>
      </c>
      <c r="J255" s="761">
        <f>IFERROR(VLOOKUP(C255,TDSheet!$G$1:$AK$2998,30,FALSE)/'Параметры заказа'!$B$10,"")</f>
        <v>39.450000000000003</v>
      </c>
      <c r="K255" s="1126">
        <f t="shared" si="3"/>
        <v>3157.4939715000005</v>
      </c>
      <c r="L255" s="496"/>
      <c r="O255" s="471"/>
      <c r="P255" s="10"/>
      <c r="Q255" s="10"/>
    </row>
    <row r="256" spans="1:17" ht="27.15" customHeight="1">
      <c r="A256" s="2217"/>
      <c r="B256" s="2264"/>
      <c r="C256" s="1360" t="s">
        <v>2782</v>
      </c>
      <c r="D256" s="1361" t="s">
        <v>5</v>
      </c>
      <c r="E256" s="1362">
        <v>16</v>
      </c>
      <c r="F256" s="1362">
        <v>347</v>
      </c>
      <c r="G256" s="1363">
        <v>6</v>
      </c>
      <c r="H256" s="1229">
        <v>6</v>
      </c>
      <c r="I256" s="1364" t="s">
        <v>630</v>
      </c>
      <c r="J256" s="765">
        <f>IFERROR(VLOOKUP(C256,TDSheet!$G$1:$AK$2998,30,FALSE)/'Параметры заказа'!$B$10,"")</f>
        <v>54.75</v>
      </c>
      <c r="K256" s="1191">
        <f t="shared" si="3"/>
        <v>4382.0733825000007</v>
      </c>
      <c r="L256" s="497"/>
      <c r="O256" s="673" t="s">
        <v>2783</v>
      </c>
      <c r="P256" s="10"/>
      <c r="Q256" s="10"/>
    </row>
    <row r="257" spans="1:17" ht="27.15" customHeight="1" thickBot="1">
      <c r="A257" s="2281"/>
      <c r="B257" s="2265"/>
      <c r="C257" s="1231"/>
      <c r="D257" s="1232"/>
      <c r="E257" s="1317"/>
      <c r="F257" s="1317"/>
      <c r="G257" s="1263"/>
      <c r="H257" s="1235"/>
      <c r="I257" s="1354"/>
      <c r="J257" s="763" t="str">
        <f>IFERROR(VLOOKUP(C257,TDSheet!$G$1:$AK$2998,30,FALSE)/'Параметры заказа'!$B$10,"")</f>
        <v/>
      </c>
      <c r="K257" s="1136" t="str">
        <f t="shared" si="3"/>
        <v/>
      </c>
      <c r="L257" s="498"/>
      <c r="P257" s="10"/>
      <c r="Q257" s="10"/>
    </row>
    <row r="258" spans="1:17" ht="24.15" customHeight="1">
      <c r="P258" s="10"/>
    </row>
    <row r="259" spans="1:17" ht="24.15" customHeight="1">
      <c r="P259" s="10"/>
    </row>
    <row r="260" spans="1:17" ht="24.15" customHeight="1">
      <c r="P260" s="10"/>
    </row>
    <row r="261" spans="1:17" ht="24.15" customHeight="1">
      <c r="P261" s="10"/>
    </row>
    <row r="262" spans="1:17" ht="24.15" customHeight="1">
      <c r="P262" s="10"/>
    </row>
    <row r="263" spans="1:17" ht="24.15" customHeight="1">
      <c r="P263" s="10"/>
    </row>
    <row r="264" spans="1:17" ht="24.15" customHeight="1">
      <c r="P264" s="10"/>
    </row>
    <row r="265" spans="1:17" ht="24.15" customHeight="1">
      <c r="P265" s="10"/>
    </row>
    <row r="266" spans="1:17" ht="24.15" customHeight="1">
      <c r="P266" s="10"/>
    </row>
    <row r="267" spans="1:17" ht="24.15" customHeight="1">
      <c r="P267" s="10"/>
    </row>
    <row r="268" spans="1:17" ht="24.15" customHeight="1">
      <c r="P268" s="10"/>
    </row>
    <row r="269" spans="1:17" ht="24.15" customHeight="1">
      <c r="P269" s="10"/>
    </row>
    <row r="270" spans="1:17" ht="24.15" customHeight="1">
      <c r="P270" s="10"/>
    </row>
    <row r="271" spans="1:17" ht="24.15" customHeight="1">
      <c r="P271" s="10"/>
    </row>
    <row r="272" spans="1:17" ht="24.15" customHeight="1">
      <c r="P272" s="10"/>
    </row>
    <row r="273" spans="16:16" ht="24.15" customHeight="1">
      <c r="P273" s="10"/>
    </row>
    <row r="274" spans="16:16" ht="24.15" customHeight="1">
      <c r="P274" s="10"/>
    </row>
    <row r="275" spans="16:16" ht="24.15" customHeight="1">
      <c r="P275" s="10"/>
    </row>
    <row r="276" spans="16:16" ht="24.15" customHeight="1">
      <c r="P276" s="10"/>
    </row>
    <row r="277" spans="16:16" ht="24.15" customHeight="1">
      <c r="P277" s="10"/>
    </row>
    <row r="278" spans="16:16" ht="24.15" customHeight="1">
      <c r="P278" s="10"/>
    </row>
    <row r="279" spans="16:16" ht="24.15" customHeight="1">
      <c r="P279" s="10"/>
    </row>
    <row r="280" spans="16:16" ht="24.15" customHeight="1">
      <c r="P280" s="10"/>
    </row>
    <row r="281" spans="16:16" ht="24.15" customHeight="1">
      <c r="P281" s="10"/>
    </row>
    <row r="282" spans="16:16" ht="24.15" customHeight="1">
      <c r="P282" s="10"/>
    </row>
    <row r="283" spans="16:16" ht="24.15" customHeight="1">
      <c r="P283" s="10"/>
    </row>
    <row r="284" spans="16:16" ht="24.15" customHeight="1">
      <c r="P284" s="10"/>
    </row>
    <row r="285" spans="16:16" ht="24.15" customHeight="1">
      <c r="P285" s="10"/>
    </row>
    <row r="286" spans="16:16" ht="24.15" customHeight="1">
      <c r="P286" s="10"/>
    </row>
    <row r="287" spans="16:16" ht="24.15" customHeight="1">
      <c r="P287" s="10"/>
    </row>
    <row r="288" spans="16:16" ht="24.15" customHeight="1">
      <c r="P288" s="10"/>
    </row>
    <row r="289" spans="16:16" ht="24.15" customHeight="1">
      <c r="P289" s="10"/>
    </row>
    <row r="290" spans="16:16" ht="24.15" customHeight="1">
      <c r="P290" s="10"/>
    </row>
    <row r="291" spans="16:16" ht="24.15" customHeight="1">
      <c r="P291" s="10"/>
    </row>
    <row r="292" spans="16:16" ht="24.15" customHeight="1">
      <c r="P292" s="10"/>
    </row>
    <row r="293" spans="16:16" ht="24.15" customHeight="1">
      <c r="P293" s="10"/>
    </row>
    <row r="294" spans="16:16" ht="24.15" customHeight="1">
      <c r="P294" s="10"/>
    </row>
    <row r="295" spans="16:16" ht="24.15" customHeight="1">
      <c r="P295" s="10"/>
    </row>
    <row r="296" spans="16:16" ht="24.15" customHeight="1">
      <c r="P296" s="10"/>
    </row>
    <row r="297" spans="16:16" ht="24.15" customHeight="1">
      <c r="P297" s="10"/>
    </row>
    <row r="298" spans="16:16" ht="24.15" customHeight="1">
      <c r="P298" s="10"/>
    </row>
    <row r="299" spans="16:16" ht="24.15" customHeight="1">
      <c r="P299" s="10"/>
    </row>
    <row r="300" spans="16:16" ht="24.15" customHeight="1">
      <c r="P300" s="10"/>
    </row>
    <row r="301" spans="16:16" ht="24.15" customHeight="1">
      <c r="P301" s="10"/>
    </row>
    <row r="302" spans="16:16" ht="24.15" customHeight="1">
      <c r="P302" s="10"/>
    </row>
    <row r="303" spans="16:16" ht="24.15" customHeight="1">
      <c r="P303" s="10"/>
    </row>
    <row r="304" spans="16:16" ht="24.15" customHeight="1">
      <c r="P304" s="10"/>
    </row>
    <row r="305" spans="16:16" ht="24.15" customHeight="1">
      <c r="P305" s="10"/>
    </row>
    <row r="306" spans="16:16" ht="24.15" customHeight="1">
      <c r="P306" s="10"/>
    </row>
    <row r="307" spans="16:16" ht="24.15" customHeight="1">
      <c r="P307" s="10"/>
    </row>
    <row r="308" spans="16:16" ht="24.15" customHeight="1">
      <c r="P308" s="10"/>
    </row>
    <row r="309" spans="16:16" ht="24.15" customHeight="1">
      <c r="P309" s="10"/>
    </row>
    <row r="310" spans="16:16" ht="24.15" customHeight="1">
      <c r="P310" s="10"/>
    </row>
    <row r="311" spans="16:16" ht="24.15" customHeight="1">
      <c r="P311" s="10"/>
    </row>
    <row r="312" spans="16:16" ht="24.15" customHeight="1">
      <c r="P312" s="10"/>
    </row>
    <row r="313" spans="16:16" ht="24.15" customHeight="1">
      <c r="P313" s="10"/>
    </row>
    <row r="314" spans="16:16" ht="24.15" customHeight="1">
      <c r="P314" s="10"/>
    </row>
    <row r="315" spans="16:16" ht="24.15" customHeight="1">
      <c r="P315" s="10"/>
    </row>
    <row r="316" spans="16:16" ht="24.15" customHeight="1">
      <c r="P316" s="10"/>
    </row>
    <row r="317" spans="16:16" ht="24.15" customHeight="1">
      <c r="P317" s="10"/>
    </row>
    <row r="318" spans="16:16" ht="24.15" customHeight="1">
      <c r="P318" s="10"/>
    </row>
    <row r="319" spans="16:16" ht="24.15" customHeight="1"/>
    <row r="320" spans="16:16" ht="24.15" customHeight="1"/>
    <row r="321" ht="24.15" customHeight="1"/>
    <row r="322" ht="24.15" customHeight="1"/>
    <row r="323" ht="24.15" customHeight="1"/>
    <row r="324" ht="24.15" customHeight="1"/>
    <row r="325" ht="24.15" customHeight="1"/>
    <row r="326" ht="24.15" customHeight="1"/>
    <row r="327" ht="24.15" customHeight="1"/>
    <row r="328" ht="24.15" customHeight="1"/>
    <row r="329" ht="24.15" customHeight="1"/>
    <row r="330" ht="24.15" customHeight="1"/>
    <row r="331" ht="24.15" customHeight="1"/>
    <row r="332" ht="24.15" customHeight="1"/>
    <row r="333" ht="24.15" customHeight="1"/>
    <row r="334" ht="24.15" customHeight="1"/>
    <row r="335" ht="24.15" customHeight="1"/>
    <row r="336" ht="24.15" customHeight="1"/>
    <row r="337" ht="24.15" customHeight="1"/>
    <row r="338" ht="24.15" customHeight="1"/>
    <row r="339" ht="24.15" customHeight="1"/>
    <row r="340" ht="24.15" customHeight="1"/>
    <row r="341" ht="24.15" customHeight="1"/>
    <row r="342" ht="24.15" customHeight="1"/>
    <row r="343" ht="24.15" customHeight="1"/>
    <row r="344" ht="24.15" customHeight="1"/>
    <row r="345" ht="24.15" customHeight="1"/>
    <row r="346" ht="24.15" customHeight="1"/>
    <row r="347" ht="24.15" customHeight="1"/>
    <row r="348" ht="24.15" customHeight="1"/>
    <row r="349" ht="24.15" customHeight="1"/>
    <row r="350" ht="24.15" customHeight="1"/>
    <row r="351" ht="24.15" customHeight="1"/>
    <row r="352" ht="24.15" customHeight="1"/>
    <row r="353" ht="24.15" customHeight="1"/>
    <row r="354" ht="24.15" customHeight="1"/>
    <row r="355" ht="24.15" customHeight="1"/>
    <row r="356" ht="24.15" customHeight="1"/>
    <row r="357" ht="24.15" customHeight="1"/>
    <row r="358" ht="24.15" customHeight="1"/>
    <row r="359" ht="24.15" customHeight="1"/>
    <row r="360" ht="24.15" customHeight="1"/>
    <row r="361" ht="24.15" customHeight="1"/>
    <row r="362" ht="24.15" customHeight="1"/>
    <row r="363" ht="24.15" customHeight="1"/>
    <row r="364" ht="24.15" customHeight="1"/>
    <row r="365" ht="24.15" customHeight="1"/>
    <row r="366" ht="24.15" customHeight="1"/>
    <row r="367" ht="24.15" customHeight="1"/>
    <row r="368" ht="24.15" customHeight="1"/>
    <row r="369" ht="24.15" customHeight="1"/>
    <row r="370" ht="24.15" customHeight="1"/>
    <row r="371" ht="24.15" customHeight="1"/>
    <row r="372" ht="24.15" customHeight="1"/>
    <row r="373" ht="24.15" customHeight="1"/>
    <row r="374" ht="24.15" customHeight="1"/>
    <row r="375" ht="24.15" customHeight="1"/>
    <row r="376" ht="24.15" customHeight="1"/>
    <row r="377" ht="24.15" customHeight="1"/>
    <row r="378" ht="24.15" customHeight="1"/>
    <row r="379" ht="24.15" customHeight="1"/>
    <row r="380" ht="24.15" customHeight="1"/>
    <row r="381" ht="24.15" customHeight="1"/>
    <row r="382" ht="24.15" customHeight="1"/>
    <row r="383" ht="24.15" customHeight="1"/>
    <row r="384" ht="24.15" customHeight="1"/>
    <row r="385" ht="24.15" customHeight="1"/>
    <row r="386" ht="24.15" customHeight="1"/>
    <row r="387" ht="24.15" customHeight="1"/>
    <row r="388" ht="24.15" customHeight="1"/>
    <row r="389" ht="24.15" customHeight="1"/>
    <row r="390" ht="24.15" customHeight="1"/>
    <row r="391" ht="24.15" customHeight="1"/>
    <row r="392" ht="24.15" customHeight="1"/>
    <row r="393" ht="24.15" customHeight="1"/>
    <row r="394" ht="24.15" customHeight="1"/>
    <row r="395" ht="24.15" customHeight="1"/>
    <row r="396" ht="24.15" customHeight="1"/>
    <row r="397" ht="24.15" customHeight="1"/>
    <row r="398" ht="24.15" customHeight="1"/>
    <row r="399" ht="24.15" customHeight="1"/>
    <row r="400" ht="24.15" customHeight="1"/>
    <row r="401" ht="24.15" customHeight="1"/>
    <row r="402" ht="24.15" customHeight="1"/>
    <row r="403" ht="24.15" customHeight="1"/>
    <row r="404" ht="24.15" customHeight="1"/>
    <row r="405" ht="24.15" customHeight="1"/>
    <row r="406" ht="24.15" customHeight="1"/>
    <row r="407" ht="24.15" customHeight="1"/>
    <row r="408" ht="24.15" customHeight="1"/>
    <row r="409" ht="24.15" customHeight="1"/>
    <row r="410" ht="24.15" customHeight="1"/>
    <row r="411" ht="24.15" customHeight="1"/>
    <row r="412" ht="24.15" customHeight="1"/>
    <row r="413" ht="24.15" customHeight="1"/>
    <row r="414" ht="24.15" customHeight="1"/>
    <row r="415" ht="24.15" customHeight="1"/>
    <row r="416" ht="24.15" customHeight="1"/>
    <row r="417" ht="24.15" customHeight="1"/>
    <row r="418" ht="24.15" customHeight="1"/>
    <row r="419" ht="24.15" customHeight="1"/>
    <row r="420" ht="24.15" customHeight="1"/>
    <row r="421" ht="24.15" customHeight="1"/>
    <row r="422" ht="24.15" customHeight="1"/>
    <row r="423" ht="24.15" customHeight="1"/>
    <row r="424" ht="24.15" customHeight="1"/>
    <row r="425" ht="24.15" customHeight="1"/>
    <row r="426" ht="24.15" customHeight="1"/>
    <row r="427" ht="24.15" customHeight="1"/>
    <row r="428" ht="24.15" customHeight="1"/>
    <row r="429" ht="24.15" customHeight="1"/>
    <row r="430" ht="24.15" customHeight="1"/>
    <row r="431" ht="24.15" customHeight="1"/>
    <row r="432" ht="24.15" customHeight="1"/>
    <row r="433" ht="24.15" customHeight="1"/>
    <row r="434" ht="24.15" customHeight="1"/>
    <row r="435" ht="24.15" customHeight="1"/>
    <row r="436" ht="24.15" customHeight="1"/>
    <row r="437" ht="24.15" customHeight="1"/>
    <row r="438" ht="24.15" customHeight="1"/>
    <row r="439" ht="24.15" customHeight="1"/>
    <row r="440" ht="24.15" customHeight="1"/>
    <row r="441" ht="24.15" customHeight="1"/>
    <row r="442" ht="24.15" customHeight="1"/>
    <row r="443" ht="24.15" customHeight="1"/>
    <row r="444" ht="24.15" customHeight="1"/>
    <row r="445" ht="24.15" customHeight="1"/>
    <row r="446" ht="24.15" customHeight="1"/>
    <row r="447" ht="24.15" customHeight="1"/>
    <row r="448" ht="24.15" customHeight="1"/>
    <row r="449" ht="24.15" customHeight="1"/>
    <row r="450" ht="24.15" customHeight="1"/>
    <row r="451" ht="24.15" customHeight="1"/>
    <row r="452" ht="24.15" customHeight="1"/>
    <row r="453" ht="24.15" customHeight="1"/>
    <row r="454" ht="24.15" customHeight="1"/>
    <row r="455" ht="24.15" customHeight="1"/>
    <row r="456" ht="24.15" customHeight="1"/>
    <row r="457" ht="24.15" customHeight="1"/>
    <row r="458" ht="24.15" customHeight="1"/>
    <row r="459" ht="24.15" customHeight="1"/>
    <row r="460" ht="24.15" customHeight="1"/>
    <row r="461" ht="24.15" customHeight="1"/>
    <row r="462" ht="24.15" customHeight="1"/>
    <row r="463" ht="24.15" customHeight="1"/>
    <row r="464" ht="24.15" customHeight="1"/>
    <row r="465" ht="24.15" customHeight="1"/>
    <row r="466" ht="24.15" customHeight="1"/>
    <row r="467" ht="24.15" customHeight="1"/>
    <row r="468" ht="24.15" customHeight="1"/>
    <row r="469" ht="24.15" customHeight="1"/>
    <row r="470" ht="24.15" customHeight="1"/>
    <row r="471" ht="24.15" customHeight="1"/>
    <row r="472" ht="24.15" customHeight="1"/>
    <row r="473" ht="24.15" customHeight="1"/>
    <row r="474" ht="24.15" customHeight="1"/>
    <row r="475" ht="24.15" customHeight="1"/>
    <row r="476" ht="24.15" customHeight="1"/>
    <row r="477" ht="24.15" customHeight="1"/>
    <row r="478" ht="24.15" customHeight="1"/>
    <row r="479" ht="24.15" customHeight="1"/>
    <row r="480" ht="24.15" customHeight="1"/>
    <row r="481" ht="24.15" customHeight="1"/>
    <row r="482" ht="24.15" customHeight="1"/>
    <row r="483" ht="24.15" customHeight="1"/>
    <row r="484" ht="24.15" customHeight="1"/>
    <row r="485" ht="24.15" customHeight="1"/>
    <row r="486" ht="24.15" customHeight="1"/>
    <row r="487" ht="24.15" customHeight="1"/>
    <row r="488" ht="24.15" customHeight="1"/>
    <row r="489" ht="24.15" customHeight="1"/>
    <row r="490" ht="24.15" customHeight="1"/>
    <row r="491" ht="24.15" customHeight="1"/>
    <row r="492" ht="24.15" customHeight="1"/>
    <row r="493" ht="24.15" customHeight="1"/>
    <row r="494" ht="24.15" customHeight="1"/>
    <row r="495" ht="24.15" customHeight="1"/>
    <row r="496" ht="24.15" customHeight="1"/>
    <row r="497" ht="24.15" customHeight="1"/>
    <row r="498" ht="24.15" customHeight="1"/>
    <row r="499" ht="24.15" customHeight="1"/>
    <row r="500" ht="24.15" customHeight="1"/>
    <row r="501" ht="24.15" customHeight="1"/>
    <row r="502" ht="24.15" customHeight="1"/>
    <row r="503" ht="24.15" customHeight="1"/>
    <row r="504" ht="24.15" customHeight="1"/>
    <row r="505" ht="24.15" customHeight="1"/>
    <row r="506" ht="24.15" customHeight="1"/>
    <row r="507" ht="24.15" customHeight="1"/>
    <row r="508" ht="24.15" customHeight="1"/>
    <row r="509" ht="24.15" customHeight="1"/>
    <row r="510" ht="24.15" customHeight="1"/>
    <row r="511" ht="24.15" customHeight="1"/>
    <row r="512" ht="24.15" customHeight="1"/>
    <row r="513" ht="24.15" customHeight="1"/>
    <row r="514" ht="24.15" customHeight="1"/>
    <row r="515" ht="24.15" customHeight="1"/>
    <row r="516" ht="24.15" customHeight="1"/>
    <row r="517" ht="24.15" customHeight="1"/>
    <row r="518" ht="24.15" customHeight="1"/>
    <row r="519" ht="24.15" customHeight="1"/>
    <row r="520" ht="24.15" customHeight="1"/>
    <row r="521" ht="24.15" customHeight="1"/>
    <row r="522" ht="24.15" customHeight="1"/>
    <row r="523" ht="24.15" customHeight="1"/>
    <row r="524" ht="24.15" customHeight="1"/>
    <row r="525" ht="24.15" customHeight="1"/>
    <row r="526" ht="24.15" customHeight="1"/>
    <row r="527" ht="24.15" customHeight="1"/>
    <row r="528" ht="24.15" customHeight="1"/>
    <row r="529" ht="24.15" customHeight="1"/>
    <row r="530" ht="24.15" customHeight="1"/>
    <row r="531" ht="24.15" customHeight="1"/>
    <row r="532" ht="24.15" customHeight="1"/>
    <row r="533" ht="24.15" customHeight="1"/>
    <row r="534" ht="24.15" customHeight="1"/>
    <row r="535" ht="24.15" customHeight="1"/>
    <row r="536" ht="24.15" customHeight="1"/>
    <row r="537" ht="24.15" customHeight="1"/>
    <row r="538" ht="24.15" customHeight="1"/>
    <row r="539" ht="24.15" customHeight="1"/>
    <row r="540" ht="24.15" customHeight="1"/>
    <row r="541" ht="24.15" customHeight="1"/>
    <row r="542" ht="24.15" customHeight="1"/>
    <row r="543" ht="24.15" customHeight="1"/>
    <row r="544" ht="24.15" customHeight="1"/>
    <row r="545" ht="24.15" customHeight="1"/>
    <row r="546" ht="24.15" customHeight="1"/>
    <row r="547" ht="24.15" customHeight="1"/>
    <row r="548" ht="24.15" customHeight="1"/>
    <row r="549" ht="24.15" customHeight="1"/>
    <row r="550" ht="24.15" customHeight="1"/>
    <row r="551" ht="24.15" customHeight="1"/>
    <row r="552" ht="24.15" customHeight="1"/>
    <row r="553" ht="24.15" customHeight="1"/>
    <row r="554" ht="24.15" customHeight="1"/>
    <row r="555" ht="24.15" customHeight="1"/>
    <row r="556" ht="24.15" customHeight="1"/>
    <row r="557" ht="24.15" customHeight="1"/>
    <row r="558" ht="24.15" customHeight="1"/>
    <row r="559" ht="24.15" customHeight="1"/>
    <row r="560" ht="24.15" customHeight="1"/>
    <row r="561" ht="24.15" customHeight="1"/>
    <row r="562" ht="24.15" customHeight="1"/>
    <row r="563" ht="24.15" customHeight="1"/>
    <row r="564" ht="24.15" customHeight="1"/>
    <row r="565" ht="24.15" customHeight="1"/>
    <row r="566" ht="24.15" customHeight="1"/>
    <row r="567" ht="24.15" customHeight="1"/>
    <row r="568" ht="24.15" customHeight="1"/>
    <row r="569" ht="24.15" customHeight="1"/>
    <row r="570" ht="24.15" customHeight="1"/>
    <row r="571" ht="24.15" customHeight="1"/>
    <row r="572" ht="24.15" customHeight="1"/>
    <row r="573" ht="24.15" customHeight="1"/>
    <row r="574" ht="24.15" customHeight="1"/>
    <row r="575" ht="24.15" customHeight="1"/>
    <row r="576" ht="24.15" customHeight="1"/>
    <row r="577" ht="24.15" customHeight="1"/>
    <row r="578" ht="24.15" customHeight="1"/>
    <row r="579" ht="24.15" customHeight="1"/>
    <row r="580" ht="24.15" customHeight="1"/>
    <row r="581" ht="24.15" customHeight="1"/>
    <row r="582" ht="24.15" customHeight="1"/>
    <row r="583" ht="24.15" customHeight="1"/>
    <row r="584" ht="24.15" customHeight="1"/>
    <row r="585" ht="24.15" customHeight="1"/>
  </sheetData>
  <sheetProtection sheet="1" objects="1" scenarios="1"/>
  <mergeCells count="180">
    <mergeCell ref="A56:A58"/>
    <mergeCell ref="B56:B58"/>
    <mergeCell ref="A59:A61"/>
    <mergeCell ref="A62:A64"/>
    <mergeCell ref="A65:A67"/>
    <mergeCell ref="A72:A75"/>
    <mergeCell ref="B72:B75"/>
    <mergeCell ref="B198:B200"/>
    <mergeCell ref="A192:A194"/>
    <mergeCell ref="A69:A71"/>
    <mergeCell ref="B69:B71"/>
    <mergeCell ref="A79:A81"/>
    <mergeCell ref="B79:B81"/>
    <mergeCell ref="A111:A113"/>
    <mergeCell ref="B124:B126"/>
    <mergeCell ref="A124:A126"/>
    <mergeCell ref="A91:A93"/>
    <mergeCell ref="A82:A84"/>
    <mergeCell ref="B82:B84"/>
    <mergeCell ref="A98:A100"/>
    <mergeCell ref="B98:B100"/>
    <mergeCell ref="A101:A103"/>
    <mergeCell ref="B101:B103"/>
    <mergeCell ref="B104:B106"/>
    <mergeCell ref="K1:L1"/>
    <mergeCell ref="K4:L4"/>
    <mergeCell ref="K5:L5"/>
    <mergeCell ref="K6:L6"/>
    <mergeCell ref="B1:E6"/>
    <mergeCell ref="A1:A6"/>
    <mergeCell ref="A52:A55"/>
    <mergeCell ref="A7:A8"/>
    <mergeCell ref="B7:B8"/>
    <mergeCell ref="C7:C8"/>
    <mergeCell ref="D7:D8"/>
    <mergeCell ref="B26:B28"/>
    <mergeCell ref="B29:B31"/>
    <mergeCell ref="B32:B34"/>
    <mergeCell ref="E7:E8"/>
    <mergeCell ref="F1:J1"/>
    <mergeCell ref="F3:J3"/>
    <mergeCell ref="F4:J4"/>
    <mergeCell ref="F5:J5"/>
    <mergeCell ref="F6:J6"/>
    <mergeCell ref="B11:B19"/>
    <mergeCell ref="L7:L8"/>
    <mergeCell ref="J7:J8"/>
    <mergeCell ref="F7:F8"/>
    <mergeCell ref="H7:I7"/>
    <mergeCell ref="A32:A34"/>
    <mergeCell ref="A11:A19"/>
    <mergeCell ref="A20:A25"/>
    <mergeCell ref="K7:K8"/>
    <mergeCell ref="B20:B25"/>
    <mergeCell ref="A26:A28"/>
    <mergeCell ref="B226:B228"/>
    <mergeCell ref="A226:A228"/>
    <mergeCell ref="B52:B55"/>
    <mergeCell ref="A29:A31"/>
    <mergeCell ref="A42:A44"/>
    <mergeCell ref="B42:B44"/>
    <mergeCell ref="A48:A50"/>
    <mergeCell ref="B48:B50"/>
    <mergeCell ref="A45:A47"/>
    <mergeCell ref="B36:B41"/>
    <mergeCell ref="B45:B47"/>
    <mergeCell ref="A36:A41"/>
    <mergeCell ref="B157:B162"/>
    <mergeCell ref="B111:B113"/>
    <mergeCell ref="B140:B142"/>
    <mergeCell ref="A143:A146"/>
    <mergeCell ref="B143:B146"/>
    <mergeCell ref="A76:A78"/>
    <mergeCell ref="B76:B78"/>
    <mergeCell ref="B59:B61"/>
    <mergeCell ref="B62:B64"/>
    <mergeCell ref="A85:A90"/>
    <mergeCell ref="B65:B67"/>
    <mergeCell ref="B220:B222"/>
    <mergeCell ref="B217:B219"/>
    <mergeCell ref="B85:B90"/>
    <mergeCell ref="B94:B97"/>
    <mergeCell ref="A94:A97"/>
    <mergeCell ref="A104:A106"/>
    <mergeCell ref="B189:B191"/>
    <mergeCell ref="B192:B194"/>
    <mergeCell ref="A164:A166"/>
    <mergeCell ref="A167:A169"/>
    <mergeCell ref="B164:B166"/>
    <mergeCell ref="B147:B149"/>
    <mergeCell ref="A147:A149"/>
    <mergeCell ref="B91:B93"/>
    <mergeCell ref="B127:B129"/>
    <mergeCell ref="B118:B120"/>
    <mergeCell ref="A107:A109"/>
    <mergeCell ref="B107:B109"/>
    <mergeCell ref="A245:A247"/>
    <mergeCell ref="B255:B257"/>
    <mergeCell ref="A255:A257"/>
    <mergeCell ref="A242:A244"/>
    <mergeCell ref="B248:B250"/>
    <mergeCell ref="B251:B253"/>
    <mergeCell ref="A220:A222"/>
    <mergeCell ref="B210:B212"/>
    <mergeCell ref="A210:A212"/>
    <mergeCell ref="A217:A219"/>
    <mergeCell ref="B237:B238"/>
    <mergeCell ref="A229:A231"/>
    <mergeCell ref="B233:B234"/>
    <mergeCell ref="B235:B236"/>
    <mergeCell ref="A248:A250"/>
    <mergeCell ref="A251:A253"/>
    <mergeCell ref="B245:B247"/>
    <mergeCell ref="B229:B231"/>
    <mergeCell ref="A237:A240"/>
    <mergeCell ref="B242:B244"/>
    <mergeCell ref="B239:B240"/>
    <mergeCell ref="A233:A236"/>
    <mergeCell ref="B179:B181"/>
    <mergeCell ref="A182:A184"/>
    <mergeCell ref="A118:A120"/>
    <mergeCell ref="A140:A142"/>
    <mergeCell ref="B170:B172"/>
    <mergeCell ref="B150:B155"/>
    <mergeCell ref="A157:A162"/>
    <mergeCell ref="A170:A172"/>
    <mergeCell ref="B167:B169"/>
    <mergeCell ref="A173:A175"/>
    <mergeCell ref="A150:A155"/>
    <mergeCell ref="A121:A123"/>
    <mergeCell ref="B134:B139"/>
    <mergeCell ref="A130:A132"/>
    <mergeCell ref="B130:B132"/>
    <mergeCell ref="B182:B184"/>
    <mergeCell ref="F2:J2"/>
    <mergeCell ref="A176:A178"/>
    <mergeCell ref="B176:B178"/>
    <mergeCell ref="A179:A181"/>
    <mergeCell ref="A223:A225"/>
    <mergeCell ref="B195:B197"/>
    <mergeCell ref="A198:A200"/>
    <mergeCell ref="A189:A191"/>
    <mergeCell ref="B207:B209"/>
    <mergeCell ref="B204:B206"/>
    <mergeCell ref="A195:A197"/>
    <mergeCell ref="B201:B203"/>
    <mergeCell ref="B214:B216"/>
    <mergeCell ref="A214:A216"/>
    <mergeCell ref="B223:B225"/>
    <mergeCell ref="A127:A129"/>
    <mergeCell ref="B121:B123"/>
    <mergeCell ref="A134:A139"/>
    <mergeCell ref="A114:A116"/>
    <mergeCell ref="B114:B116"/>
    <mergeCell ref="A204:A206"/>
    <mergeCell ref="A207:A209"/>
    <mergeCell ref="B173:B175"/>
    <mergeCell ref="A201:A203"/>
    <mergeCell ref="K2:L2"/>
    <mergeCell ref="K3:L3"/>
    <mergeCell ref="P104:P106"/>
    <mergeCell ref="P107:P109"/>
    <mergeCell ref="P65:P67"/>
    <mergeCell ref="P69:P71"/>
    <mergeCell ref="P72:P75"/>
    <mergeCell ref="P76:P78"/>
    <mergeCell ref="P79:P81"/>
    <mergeCell ref="P82:P84"/>
    <mergeCell ref="P91:P93"/>
    <mergeCell ref="P98:P100"/>
    <mergeCell ref="P101:P103"/>
    <mergeCell ref="P11:P19"/>
    <mergeCell ref="P20:P25"/>
    <mergeCell ref="P26:P28"/>
    <mergeCell ref="P29:P31"/>
    <mergeCell ref="P32:P34"/>
    <mergeCell ref="P52:P55"/>
    <mergeCell ref="P56:P58"/>
    <mergeCell ref="P59:P61"/>
    <mergeCell ref="P62:P64"/>
  </mergeCells>
  <phoneticPr fontId="119" type="noConversion"/>
  <hyperlinks>
    <hyperlink ref="O251" location="'Доп скидки от 50 000 р.'!A1" display="*дополнительная скидка от 10 до 12%" xr:uid="{00000000-0004-0000-0800-000000000000}"/>
    <hyperlink ref="O242" location="'Доп скидки от 50 000 р.'!A1" display="*дополнительная скидка от 10 до 12%" xr:uid="{00000000-0004-0000-0800-000001000000}"/>
    <hyperlink ref="O235" location="'Доп скидки от 50 000 р.'!A1" display="*дополнительная скидка от 5 до 7%" xr:uid="{00000000-0004-0000-0800-000002000000}"/>
    <hyperlink ref="O230:O231" location="'Доп скидки от 50 000 р.'!A1" display="*дополнительная скидка от 5 до 7%" xr:uid="{00000000-0004-0000-0800-000003000000}"/>
    <hyperlink ref="O220" location="'Доп скидки от 50 000 р.'!A1" display="*дополнительная скидка от 5 до 7%" xr:uid="{00000000-0004-0000-0800-000004000000}"/>
    <hyperlink ref="O215" location="'Доп скидки от 50 000 р.'!A1" display="*дополнительная скидка от 10 до 12%" xr:uid="{00000000-0004-0000-0800-000005000000}"/>
    <hyperlink ref="O182" location="'Доп скидки от 50 000 р.'!A1" display="*дополнительная скидка от 10 до 12%" xr:uid="{00000000-0004-0000-0800-000006000000}"/>
    <hyperlink ref="O179" location="'Доп скидки от 50 000 р.'!A1" display="*дополнительная скидка от 5 до 7%" xr:uid="{00000000-0004-0000-0800-000007000000}"/>
    <hyperlink ref="O176" location="'Доп скидки от 50 000 р.'!A1" display="*дополнительная скидка от 5 до 7%" xr:uid="{00000000-0004-0000-0800-000008000000}"/>
    <hyperlink ref="O173" location="'Доп скидки от 50 000 р.'!A1" display="*дополнительная скидка от 5 до 7%" xr:uid="{00000000-0004-0000-0800-000009000000}"/>
    <hyperlink ref="O164" location="'Доп скидки от 50 000 р.'!A1" display="*дополнительная скидка от 5 до 7%" xr:uid="{00000000-0004-0000-0800-00000A000000}"/>
    <hyperlink ref="O124" location="'Доп скидки от 50 000 р.'!A1" display="*дополнительная скидка от 5 до 7%" xr:uid="{00000000-0004-0000-0800-00000B000000}"/>
    <hyperlink ref="P11" location="'Шаровые краны ГОСТ'!C11" display="'Шаровые краны ГОСТ'!C11" xr:uid="{00000000-0004-0000-0800-00000C000000}"/>
    <hyperlink ref="P20:P25" location="'NEW Шаровые краны ГОСТ'!C20" display="BV.912" xr:uid="{00000000-0004-0000-0800-00000D000000}"/>
    <hyperlink ref="P26:P28" location="'NEW Шаровые краны ГОСТ'!C26" display="BV.913" xr:uid="{00000000-0004-0000-0800-00000E000000}"/>
    <hyperlink ref="P29:P31" location="'NEW Шаровые краны ГОСТ'!C29" display="BV.914" xr:uid="{00000000-0004-0000-0800-00000F000000}"/>
    <hyperlink ref="P32:P34" location="'NEW Шаровые краны ГОСТ'!C32" display="BV.915" xr:uid="{00000000-0004-0000-0800-000010000000}"/>
    <hyperlink ref="P52:P55" location="'NEW Шаровые краны ГОСТ'!C36" display="BV.920" xr:uid="{00000000-0004-0000-0800-000011000000}"/>
    <hyperlink ref="P56:P58" location="'NEW Шаровые краны ГОСТ'!C36" display="BV.920" xr:uid="{00000000-0004-0000-0800-000012000000}"/>
    <hyperlink ref="P59:P61" location="'NEW Шаровые краны ГОСТ'!C43" display="BV.922" xr:uid="{00000000-0004-0000-0800-000013000000}"/>
    <hyperlink ref="P62:P64" location="'Шаровые краны ГОСТ'!C46" display="BV.921.04" xr:uid="{00000000-0004-0000-0800-000014000000}"/>
    <hyperlink ref="P65:P67" location="'NEW Шаровые краны ГОСТ'!C49" display="BV.923" xr:uid="{00000000-0004-0000-0800-000015000000}"/>
    <hyperlink ref="P69:P71" location="'NEW Шаровые краны ГОСТ'!C53" display="BV.833" xr:uid="{00000000-0004-0000-0800-000016000000}"/>
    <hyperlink ref="P72:P75" location="'NEW Шаровые краны ГОСТ'!C56" display="BV.830" xr:uid="{00000000-0004-0000-0800-000017000000}"/>
    <hyperlink ref="P76:P78" location="'NEW Шаровые краны ГОСТ'!C60" display="BV.831" xr:uid="{00000000-0004-0000-0800-000018000000}"/>
    <hyperlink ref="P79:P81" location="'NEW Шаровые краны ГОСТ'!C63" display="BV.832" xr:uid="{00000000-0004-0000-0800-000019000000}"/>
    <hyperlink ref="P82:P84" location="'NEW Шаровые краны ГОСТ'!C66" display="BV.835" xr:uid="{00000000-0004-0000-0800-00001A000000}"/>
    <hyperlink ref="P91:P93" location="'NEW Шаровые краны ГОСТ'!C69" display="BV.848" xr:uid="{00000000-0004-0000-0800-00001B000000}"/>
    <hyperlink ref="P98:P100" location="'NEW Шаровые краны ГОСТ'!C73" display="BV.730" xr:uid="{00000000-0004-0000-0800-00001C000000}"/>
    <hyperlink ref="P101:P103" location="'NEW Шаровые краны ГОСТ'!C77" display="BV.731" xr:uid="{00000000-0004-0000-0800-00001D000000}"/>
    <hyperlink ref="P104:P106" location="'NEW Шаровые краны ГОСТ'!C80" display="BV.732" xr:uid="{00000000-0004-0000-0800-00001E000000}"/>
    <hyperlink ref="P107:P109" location="'NEW Шаровые краны ГОСТ'!C83" display="BV.733" xr:uid="{00000000-0004-0000-0800-00001F000000}"/>
    <hyperlink ref="P11:P19" location="'NEW Шаровые краны ГОСТ'!C11" display="BV.911" xr:uid="{00000000-0004-0000-0800-000020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rowBreaks count="3" manualBreakCount="3">
    <brk id="110" max="16383" man="1"/>
    <brk id="187" max="12" man="1"/>
    <brk id="240" max="12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e 5 a 5 3 2 2 - b 7 6 c - 4 a b 3 - 8 8 d 3 - e 7 c 7 5 e c c 6 d 1 c "   x m l n s = " h t t p : / / s c h e m a s . m i c r o s o f t . c o m / D a t a M a s h u p " > A A A A A K k E A A B Q S w M E F A A C A A g A m E 7 e W q 4 O K d C j A A A A 9 g A A A B I A H A B D b 2 5 m a W c v U G F j a 2 F n Z S 5 4 b W w g o h g A K K A U A A A A A A A A A A A A A A A A A A A A A A A A A A A A h Y + 9 D o I w G E V f h X S n L W U h 5 K M O r p I Y j c a 1 g Q q N U E x / L O / m 4 C P 5 C m I U d X O 8 5 5 7 h 3 v v 1 B o u x 7 6 K L N F Y N u k A J p i i S u h p q p Z s C e X e M M 7 T g s B b V S T Q y m m R t 8 9 H W B W q d O + e E h B B w S P F g G s I o T c i h X G 2 r V v Y C f W T 1 X 4 6 V t k 7 o S i I O + 9 c Y z n C S M p y y D F M g M 4 R S 6 a / A p r 3 P 9 g f C 0 n f O G 8 m N j z c 7 I H M E 8 v 7 A H 1 B L A w Q U A A I A C A C Y T t 5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E 7 e W t f 8 a e u k A Q A A F g M A A B M A H A B G b 3 J t d W x h c y 9 T Z W N 0 a W 9 u M S 5 t I K I Y A C i g F A A A A A A A A A A A A A A A A A A A A A A A A A A A A J 1 R Q U s b Q R S + B / I f H t v L B p Z d C 6 W H i i f 1 0 F t J I j 2 I l N n 1 1 Q Q 2 s z I z a Q 1 h I V G x B 0 u h g i C 9 F a F n W x T X G P U v v P e P + u L a p i R S S g e W m Z 3 v e + 9 7 3 3 w W E 9 f O N D T K / e l i t V K t 2 J Y y u A m r O 0 l L 6 S 2 s K 4 c W l i B F V 6 2 A L D r h I e / S L X + g G y p o J N h r j M N X a g v 9 y W E 5 0 w 6 1 s 7 7 X c m 7 b v o i i J D a h 6 U Z J 1 x j U S e 9 N r C x G m 6 q d 9 i K v V g v K t i v K q Q X p N d u + v 5 C v T 7 C N B 9 4 T j 0 7 o k s Z 0 I f j k u + F D u g I p K e j O k w Z N F a c Y N o 3 S 9 m 1 m O s t Z 2 u 3 o Z m 8 b r X + v E f T 7 H n 2 j g v d 5 E A K N 6 J b O v Q B e a v f 8 W T j h 5 Q E I 4 z P v C f b j D 4 Y T D B z u u J J w T O c i K T P y w S P l R 3 R G 1 / x J x j q b L / 3 C e z z g 4 S 9 A d z s x m j y v T S 1 + 5 V 0 e i O 6 I C u A h 0 J 3 8 F T O m x 8 D 7 c n n N H x / I 4 6 n 9 B q a S a T 1 7 b / 2 / P 1 g A q J I W + O u z h j e k l 7 e 6 V v c g M / A 4 u t Z Y m e Y n M q f y I u L 6 t 8 g F l F H K 1 X c + 4 M P p e H X s Z O + w j O Z + w v / 0 G 8 z l M B 9 t X q t W 2 v r f h 1 z 8 C V B L A Q I t A B Q A A g A I A J h O 3 l q u D i n Q o w A A A P Y A A A A S A A A A A A A A A A A A A A A A A A A A A A B D b 2 5 m a W c v U G F j a 2 F n Z S 5 4 b W x Q S w E C L Q A U A A I A C A C Y T t 5 a D 8 r p q 6 Q A A A D p A A A A E w A A A A A A A A A A A A A A A A D v A A A A W 0 N v b n R l b n R f V H l w Z X N d L n h t b F B L A Q I t A B Q A A g A I A J h O 3 l r X / G n r p A E A A B Y D A A A T A A A A A A A A A A A A A A A A A O A B A A B G b 3 J t d W x h c y 9 T Z W N 0 a W 9 u M S 5 t U E s F B g A A A A A D A A M A w g A A A N E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8 M A A A A A A A A 3 Q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4 Y 2 h h b m d l U m F 0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F R h c m d l d C I g V m F s d W U 9 I n N F e G N o Y W 5 n Z V J h d G V z I i A v P j x F b n R y e S B U e X B l P S J G a W x s Z W R D b 2 1 w b G V 0 Z V J l c 3 V s d F R v V 2 9 y a 3 N o Z W V 0 I i B W Y W x 1 Z T 0 i b D E i I C 8 + P E V u d H J 5 I F R 5 c G U 9 I l F 1 Z X J 5 S U Q i I F Z h b H V l P S J z Z j R h Z D h i N D A t N T c w N C 0 0 Z W I 0 L T k z N T Y t Z j R h N z M w M j Y z N m I 2 I i A v P j x F b n R y e S B U e X B l P S J G a W x s T G F z d F V w Z G F 0 Z W Q i I F Z h b H V l P S J k M j A y N S 0 w N i 0 z M F Q w N j o 1 M j o 0 O C 4 3 N j k z M z Y 5 W i I g L z 4 8 R W 5 0 c n k g V H l w Z T 0 i R m l s b E N v b H V t b l R 5 c G V z I i B W Y W x 1 Z T 0 i c 0 J n W U Y i I C 8 + P E V u d H J 5 I F R 5 c G U 9 I k Z p b G x D b 2 x 1 b W 5 O Y W 1 l c y I g V m F s d W U 9 I n N b J n F 1 b 3 Q 7 0 J H R g 9 C 6 0 L I u I N C 6 0 L 7 Q t C Z x d W 9 0 O y w m c X V v d D v Q k t C w 0 L v R j t G C 0 L A m c X V v d D s s J n F 1 b 3 Q 7 0 J r R g 9 G A 0 Y E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Y 2 h h b m d l U m F 0 Z X M v Q X V 0 b 1 J l b W 9 2 Z W R D b 2 x 1 b W 5 z M S 5 7 0 J H R g 9 C 6 0 L I u I N C 6 0 L 7 Q t C w w f S Z x d W 9 0 O y w m c X V v d D t T Z W N 0 a W 9 u M S 9 F e G N o Y W 5 n Z V J h d G V z L 0 F 1 d G 9 S Z W 1 v d m V k Q 2 9 s d W 1 u c z E u e 9 C S 0 L D Q u 9 G O 0 Y L Q s C w x f S Z x d W 9 0 O y w m c X V v d D t T Z W N 0 a W 9 u M S 9 F e G N o Y W 5 n Z V J h d G V z L 0 F 1 d G 9 S Z W 1 v d m V k Q 2 9 s d W 1 u c z E u e 9 C a 0 Y P R g N G B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V 4 Y 2 h h b m d l U m F 0 Z X M v Q X V 0 b 1 J l b W 9 2 Z W R D b 2 x 1 b W 5 z M S 5 7 0 J H R g 9 C 6 0 L I u I N C 6 0 L 7 Q t C w w f S Z x d W 9 0 O y w m c X V v d D t T Z W N 0 a W 9 u M S 9 F e G N o Y W 5 n Z V J h d G V z L 0 F 1 d G 9 S Z W 1 v d m V k Q 2 9 s d W 1 u c z E u e 9 C S 0 L D Q u 9 G O 0 Y L Q s C w x f S Z x d W 9 0 O y w m c X V v d D t T Z W N 0 a W 9 u M S 9 F e G N o Y W 5 n Z V J h d G V z L 0 F 1 d G 9 S Z W 1 v d m V k Q 2 9 s d W 1 u c z E u e 9 C a 0 Y P R g N G B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e G N o Y W 5 n Z V J h d G V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Y 2 h h b m d l U m F 0 Z X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N o Y W 5 n Z V J h d G V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Y 2 h h b m d l U m F 0 Z X M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j a G F u Z 2 V S Y X R l c y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O o R k A X u z 0 O h r + Z s s G T 6 r Q A A A A A C A A A A A A A Q Z g A A A A E A A C A A A A C y n o t N 3 y 7 n / U a 1 7 4 H 8 Y G L L g Q h D b O k o Y 4 s u a E p T c r D 3 N w A A A A A O g A A A A A I A A C A A A A A 2 0 7 6 r i G 4 P y 5 x U T 6 F I p Y v 1 B y 4 S t U Q X N N n c u 3 V C W 3 q s c l A A A A A p N w 1 2 J n 2 O K T D Q I c 6 j A h n w f g 7 F E g S n P b X 6 R Q p z m A L / A 1 1 a F 3 c 9 3 1 k / X I r 7 e c q 8 v S m L o v + y q 2 m d 7 5 7 C u 8 C q s F T / c q a b q p 5 H E I R z c p / j 2 M B o r E A A A A B d q i g C 6 o d 1 1 Y f 2 r P X S n u 8 o h + d O o x A E p W y y L 4 U 7 U U n n J v n 7 V E R d j d W F K a 1 6 L U i m e n r L / 3 o l R + o Z S W 5 x 9 z d t 8 V x D < / D a t a M a s h u p > 
</file>

<file path=customXml/itemProps1.xml><?xml version="1.0" encoding="utf-8"?>
<ds:datastoreItem xmlns:ds="http://schemas.openxmlformats.org/officeDocument/2006/customXml" ds:itemID="{C0EC9E46-2053-487F-A93D-A286C0FDA2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8</vt:i4>
      </vt:variant>
    </vt:vector>
  </HeadingPairs>
  <TitlesOfParts>
    <vt:vector size="30" baseType="lpstr">
      <vt:lpstr>TDSheet</vt:lpstr>
      <vt:lpstr>Строки_по_листам</vt:lpstr>
      <vt:lpstr>КурсыВалют</vt:lpstr>
      <vt:lpstr>Параметры заказа</vt:lpstr>
      <vt:lpstr>Рубрикатор</vt:lpstr>
      <vt:lpstr>Доп. скидки от 50 000 р.</vt:lpstr>
      <vt:lpstr>NEW Нержавеющие трубы и фитинги</vt:lpstr>
      <vt:lpstr>NEW Шаровые краны ГОСТ</vt:lpstr>
      <vt:lpstr>Запорная и радиаторная арматура</vt:lpstr>
      <vt:lpstr>Арматура безопасности</vt:lpstr>
      <vt:lpstr>Балансировочная арматура</vt:lpstr>
      <vt:lpstr>Коллекторы и комплектующие</vt:lpstr>
      <vt:lpstr>Трубы и теплоизоляция</vt:lpstr>
      <vt:lpstr>Фитинг аксиальный</vt:lpstr>
      <vt:lpstr>Пресс-фитинги</vt:lpstr>
      <vt:lpstr>КИП</vt:lpstr>
      <vt:lpstr>Насосы</vt:lpstr>
      <vt:lpstr>Резьбовые латунные фитинги</vt:lpstr>
      <vt:lpstr>Оцинкованные трубы и фитинги</vt:lpstr>
      <vt:lpstr>AquaHit</vt:lpstr>
      <vt:lpstr>Коллекторные узлы Отопление</vt:lpstr>
      <vt:lpstr>Коллекторные узлы ХВС, ГВС</vt:lpstr>
      <vt:lpstr>'NEW Шаровые краны ГОСТ'!Область_печати</vt:lpstr>
      <vt:lpstr>'Арматура безопасности'!Область_печати</vt:lpstr>
      <vt:lpstr>'Балансировочная арматура'!Область_печати</vt:lpstr>
      <vt:lpstr>'Запорная и радиаторная арматура'!Область_печати</vt:lpstr>
      <vt:lpstr>КИП!Область_печати</vt:lpstr>
      <vt:lpstr>'Коллекторы и комплектующие'!Область_печати</vt:lpstr>
      <vt:lpstr>Насосы!Область_печати</vt:lpstr>
      <vt:lpstr>'Трубы и теплоизоляция'!Область_печати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Перехода</dc:creator>
  <cp:lastModifiedBy>MVI marketing</cp:lastModifiedBy>
  <dcterms:created xsi:type="dcterms:W3CDTF">2006-09-16T00:00:00Z</dcterms:created>
  <dcterms:modified xsi:type="dcterms:W3CDTF">2025-06-30T06:59:44Z</dcterms:modified>
</cp:coreProperties>
</file>